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uob-my.sharepoint.com/personal/er22346_bristol_ac_uk/Documents/Teaching/2025/Excel demos material/"/>
    </mc:Choice>
  </mc:AlternateContent>
  <xr:revisionPtr revIDLastSave="0" documentId="14_{AFE928B2-E860-4120-A38E-129AA52CE03D}" xr6:coauthVersionLast="47" xr6:coauthVersionMax="47" xr10:uidLastSave="{00000000-0000-0000-0000-000000000000}"/>
  <bookViews>
    <workbookView xWindow="28680" yWindow="390" windowWidth="25440" windowHeight="15270" xr2:uid="{9D739E02-61C3-475A-92C9-1600F2B3DE38}"/>
  </bookViews>
  <sheets>
    <sheet name="Cover page" sheetId="15" r:id="rId1"/>
    <sheet name="Model structure" sheetId="1" r:id="rId2"/>
    <sheet name="Setup and run" sheetId="2" r:id="rId3"/>
    <sheet name="Input costs" sheetId="3" r:id="rId4"/>
    <sheet name="Input clinical parameters" sheetId="4" r:id="rId5"/>
    <sheet name="Input utilities" sheetId="5" r:id="rId6"/>
    <sheet name="UK life tables" sheetId="14" r:id="rId7"/>
    <sheet name="State trace - Cemented" sheetId="6" r:id="rId8"/>
    <sheet name="State trace - Uncemented" sheetId="7" r:id="rId9"/>
    <sheet name="State trace - Hybrid" sheetId="8" r:id="rId10"/>
    <sheet name="State trace - Reverse hybrid" sheetId="9" r:id="rId11"/>
    <sheet name="Summary results" sheetId="10" r:id="rId12"/>
    <sheet name="Fully incremental analysis" sheetId="12" r:id="rId13"/>
    <sheet name="DSA results" sheetId="16" r:id="rId14"/>
    <sheet name="PSA results" sheetId="13" r:id="rId15"/>
    <sheet name="Dropdown lists" sheetId="11" r:id="rId16"/>
  </sheets>
  <definedNames>
    <definedName name="_xleta.MIN" hidden="1" xlm="1">#NAME?</definedName>
    <definedName name="rngActiveComparator">'Setup and run'!$D$5</definedName>
    <definedName name="rngActiveCostEffectiveness">'PSA results'!$BJ$24:$BM$24</definedName>
    <definedName name="rngActiveCycles">'Setup and run'!$D$12</definedName>
    <definedName name="rngActiveICER">'Summary results'!$D$13</definedName>
    <definedName name="rngActiveIncrementalResults">'PSA results'!$U$24:$BD$24</definedName>
    <definedName name="rngActiveIntervention">'Setup and run'!$D$4</definedName>
    <definedName name="rngActiveParam1">'Input clinical parameters'!$N$4:$N$7</definedName>
    <definedName name="rngActiveParam2">'Input clinical parameters'!$N$10:$N$11</definedName>
    <definedName name="rngActiveParam3">'Input utilities'!$K$5:$K$7</definedName>
    <definedName name="rngActiveUtilPostSecRev">'Input utilities'!$K$7</definedName>
    <definedName name="rngActiveUtilPostTHR">'Input utilities'!$K$5</definedName>
    <definedName name="rngActivUtilPost1stRev">'Input utilities'!$K$6</definedName>
    <definedName name="rngAveProbCem">'Input clinical parameters'!$N$4</definedName>
    <definedName name="rngAveProbHybr">'Input clinical parameters'!$N$6</definedName>
    <definedName name="rngAveProbRevHybr">'Input clinical parameters'!$N$7</definedName>
    <definedName name="rngAveProbSecRem">'Input clinical parameters'!$N$10</definedName>
    <definedName name="rngAveProbThiRev">'Input clinical parameters'!$N$11</definedName>
    <definedName name="rngAveProbThirRem">'Input clinical parameters'!$N$11</definedName>
    <definedName name="rngAveProbUncem">'Input clinical parameters'!$N$5</definedName>
    <definedName name="rngCEACtable">'PSA results'!$BP$26:$BS$76</definedName>
    <definedName name="rngCEACthresholds">'PSA results'!$BO$26:$BO$76</definedName>
    <definedName name="rngCemLogHaz">'Input clinical parameters'!$D$4</definedName>
    <definedName name="rngCemVsHybrICERs">'PSA results'!$Z$26:$Z$1048576</definedName>
    <definedName name="rngCemVsHybrIncCosts">'PSA results'!$X$26:$X$1048576</definedName>
    <definedName name="rngCemVsRevHybrICERs">'PSA results'!$AO$26:$AO$1048576</definedName>
    <definedName name="rngCemVsRevHybrIncCosts">'PSA results'!$Y$26:$Y$1048576</definedName>
    <definedName name="rngCemVsRevHybrIncQALYs">'PSA results'!$AN$26:$AN$1048576</definedName>
    <definedName name="rngCemVsUncemICER">'Summary results'!$G$16</definedName>
    <definedName name="rngCemVsUncemICERs">'PSA results'!$W$26:$W$1048576</definedName>
    <definedName name="rngCemVsUncemIncCosts">'PSA results'!$U$26:$U$1048576</definedName>
    <definedName name="rngCemVsUncemIncQALYs">'PSA results'!$V$26:$V$1048576</definedName>
    <definedName name="rngCostCem">'Input costs'!$D$6</definedName>
    <definedName name="rngCostEffectivenessHybr">'PSA results'!$BL$26:$BL$1048576</definedName>
    <definedName name="rngCostEffectivenessRevHybr">'PSA results'!$BM$26:$BM$1048576</definedName>
    <definedName name="rngCostEffectivenessUncem">'PSA results'!$BK$26:$BK$1048576</definedName>
    <definedName name="rngCostEffectivnessCem">'PSA results'!$BJ$26:$BJ$1048576</definedName>
    <definedName name="rngCostHybr">'Input costs'!$D$8</definedName>
    <definedName name="rngCostRevHybr">'Input costs'!$D$9</definedName>
    <definedName name="rngCostUncem">'Input costs'!$D$7</definedName>
    <definedName name="rngDiscountRate">'Setup and run'!$D$13</definedName>
    <definedName name="rngDSAInit2ndRev">'DSA results'!$C$15</definedName>
    <definedName name="rngDSAInit3rdRev">'DSA results'!$C$16</definedName>
    <definedName name="rngDSAInitCem">'DSA results'!$C$9</definedName>
    <definedName name="rngDSAInitHybr">'DSA results'!$C$11</definedName>
    <definedName name="rngDSAInitPost1stRev">'DSA results'!$C$20</definedName>
    <definedName name="rngDSAInitPost2ndRev">'DSA results'!$C$21</definedName>
    <definedName name="rngDSAInitPostTHR">'DSA results'!$C$19</definedName>
    <definedName name="rngDSAInitRevHybr">'DSA results'!$C$12</definedName>
    <definedName name="rngDSAInitUncem">'DSA results'!$C$10</definedName>
    <definedName name="rngDSAresLB1">'DSA results'!$D$9:$D$12</definedName>
    <definedName name="rngDSAresLB2">'DSA results'!$D$15:$D$16</definedName>
    <definedName name="rngDSAresLB3">'DSA results'!$D$19:$D$21</definedName>
    <definedName name="rngDSAresUB1">'DSA results'!$E$9:$E$12</definedName>
    <definedName name="rngDSAresUB2">'DSA results'!$E$15:$E$16</definedName>
    <definedName name="rngDSAresUB3">'DSA results'!$E$19:$E$21</definedName>
    <definedName name="rngDSAtab1">'DSA results'!$D$9:$E$12</definedName>
    <definedName name="rngDSAtab2">'DSA results'!$D$15:$E$16</definedName>
    <definedName name="rngDSAtab3">'DSA results'!$D$19:$E$21</definedName>
    <definedName name="rngDSAtable3">'DSA results'!$C$19:$F$21</definedName>
    <definedName name="rngDSAtale3">'DSA results'!$C$19:$F$21</definedName>
    <definedName name="rngHybrLogHaz">'Input clinical parameters'!$D$6</definedName>
    <definedName name="rngImpact">'DSA results'!$B$9:$B$12</definedName>
    <definedName name="rngImpact1">'DSA results'!$B$9:$B$12</definedName>
    <definedName name="rngIncAnalysisTreatments">'Fully incremental analysis'!$B$6:$D$9</definedName>
    <definedName name="rngIncrementalResults">'PSA results'!$U$26:$BD$1048576</definedName>
    <definedName name="rngInitialAge">'Setup and run'!$D$8</definedName>
    <definedName name="rngIterationResults">'PSA results'!$B$26:$B$1048576</definedName>
    <definedName name="rngIterations">'Setup and run'!$D$18</definedName>
    <definedName name="rngLBAveProbCem">'Input clinical parameters'!$I$4</definedName>
    <definedName name="rngLBAveProbHybr">'Input clinical parameters'!$I$6</definedName>
    <definedName name="rngLBAveProbRevHybr">'Input clinical parameters'!$I$7</definedName>
    <definedName name="rngLBAveProbUncem">'Input clinical parameters'!$I$5</definedName>
    <definedName name="rngLBSecRev">'Input clinical parameters'!$I$10</definedName>
    <definedName name="rngLBThirRev">'Input clinical parameters'!$I$11</definedName>
    <definedName name="rngLifeTableAge">'UK life tables'!$B$5:$B$105</definedName>
    <definedName name="rngLifeTableFemale">'UK life tables'!$D$5:$D$105</definedName>
    <definedName name="rngLifeTableMale">'UK life tables'!$C$5:$C$105</definedName>
    <definedName name="rngLifeTables">'UK life tables'!$B$5:$E$105</definedName>
    <definedName name="rngListOnOff">'Dropdown lists'!$B$3:$B$4</definedName>
    <definedName name="rngPropFemale">'Setup and run'!$D$9</definedName>
    <definedName name="rngPSAonOff">'Setup and run'!$D$17</definedName>
    <definedName name="rngPSAresults">'PSA results'!$B$26:$BD$1048576</definedName>
    <definedName name="rngPSAseed">'Setup and run'!$D$19</definedName>
    <definedName name="rngPSAseedingOnOff">'Setup and run'!#REF!</definedName>
    <definedName name="rngPSATotDisCostCem">'PSA results'!$D$22</definedName>
    <definedName name="rngPSATotDisCostHybr">'PSA results'!$L$22</definedName>
    <definedName name="rngPSATotDisCostRevHybr">'PSA results'!$P$22</definedName>
    <definedName name="rngPSATotDisCostUncem">'PSA results'!$H$22</definedName>
    <definedName name="rngPSATotDisQALYcem">'PSA results'!$F$22</definedName>
    <definedName name="rngPSATotDisQALYhybr">'PSA results'!$N$22</definedName>
    <definedName name="rngPSATotDisQALYRevHybr">'PSA results'!$R$22</definedName>
    <definedName name="rngPSATotDisQALYuncem">'PSA results'!$J$22</definedName>
    <definedName name="rngResultsTotCostsCem">'PSA results'!$C$26:$C$1048576</definedName>
    <definedName name="rngResultsTotCostsHybr">'PSA results'!$K$26:$K$1048576</definedName>
    <definedName name="rngResultsTotCostsRevHybr">'PSA results'!$O$26:$O$1048576</definedName>
    <definedName name="rngResultsTotCostsUncem">'PSA results'!$G$26:$G$1048576</definedName>
    <definedName name="rngResultsTotDisCostsCem">'PSA results'!$D$26:$D$1048576</definedName>
    <definedName name="rngResultsTotDisCostsHybr">'PSA results'!$L$26:$L$1048576</definedName>
    <definedName name="rngResultsTotDisCostsRevHybr">'PSA results'!$P$26:$P$1048576</definedName>
    <definedName name="rngResultsTotDisCostsUncem">'PSA results'!$H$26:$H$1048576</definedName>
    <definedName name="rngResultsTotDisQALYsCem">'PSA results'!$F$26:$F$1048576</definedName>
    <definedName name="rngResultsTotDisQALYsHybr">'PSA results'!$N$26:$N$1048576</definedName>
    <definedName name="rngResultsTotDisQALYsRevHybr">'PSA results'!$R$26:$R$1048576</definedName>
    <definedName name="rngResultsTotDisQALYsUncem">'PSA results'!$J$26:$J$1048576</definedName>
    <definedName name="rngResultsTotQALYsCem">'PSA results'!$E$26:$E$1048576</definedName>
    <definedName name="rngResultsTotQALYsHybr">'PSA results'!$M$26:$M$1048576</definedName>
    <definedName name="rngResultsTotQALYsRevHybr">'PSA results'!$Q$26:$Q$1048576</definedName>
    <definedName name="rngResultsTotQALYsUncem">'PSA results'!$I$26:$I$1048576</definedName>
    <definedName name="rngRevHybrLogHaz">'Input clinical parameters'!$D$7</definedName>
    <definedName name="rngSecRevLogHazard">'Input clinical parameters'!$D$10</definedName>
    <definedName name="rngSeededRNinput">'Input clinical parameters'!#REF!,'Input clinical parameters'!#REF!</definedName>
    <definedName name="rngSeededRNs1">'Input clinical parameters'!#REF!</definedName>
    <definedName name="rngSeededRNs2">'Input clinical parameters'!#REF!</definedName>
    <definedName name="rngSeededRNs3">'Input utilities'!#REF!</definedName>
    <definedName name="rngSeedtest">'Input clinical parameters'!$F$15:$K$15</definedName>
    <definedName name="rngStateCostsPost1stRev">'Input costs'!$K$10</definedName>
    <definedName name="rngStateCostsPost2ndRev">'Input costs'!$K$11</definedName>
    <definedName name="rngStateCostsPostTHRcem">'Input costs'!$K$6</definedName>
    <definedName name="rngStateCostsPostTHRhybr">'Input costs'!$K$8</definedName>
    <definedName name="rngStateCostsPostTHRrevHybr">'Input costs'!$K$9</definedName>
    <definedName name="rngStateCostsPostTHRuncem">'Input costs'!$K$7</definedName>
    <definedName name="rngThirdRevLogHaz">'Input clinical parameters'!$D$11</definedName>
    <definedName name="rngTotCostRevision">'Input costs'!$D$15</definedName>
    <definedName name="rngTotCostsCem">'State trace - Cemented'!$L$4</definedName>
    <definedName name="rngTotCostsHybr">'State trace - Hybrid'!$L$4</definedName>
    <definedName name="rngTotCostsRevHybr">'State trace - Reverse hybrid'!$L$4</definedName>
    <definedName name="rngTotCostsUncem">'State trace - Uncemented'!$L$4</definedName>
    <definedName name="rngTotDisCostsCem">'State trace - Cemented'!$M$4</definedName>
    <definedName name="rngTotDisCostsHybr">'State trace - Hybrid'!$M$4</definedName>
    <definedName name="rngTotDisCostsRevHybr">'State trace - Reverse hybrid'!$M$4</definedName>
    <definedName name="rngTotDisCostsUncem">'State trace - Uncemented'!$M$4</definedName>
    <definedName name="rngTotDisQALYsCem">'State trace - Cemented'!$R$4</definedName>
    <definedName name="rngTotDisQALYsHybr">'State trace - Hybrid'!$R$4</definedName>
    <definedName name="rngTotDisQALYsRevHybr">'State trace - Reverse hybrid'!$R$4</definedName>
    <definedName name="rngTotDisQALYsUncem">'State trace - Uncemented'!$R$4</definedName>
    <definedName name="rngTotQALYsCem">'State trace - Cemented'!$Q$4</definedName>
    <definedName name="rngTotQALYsHybr">'State trace - Hybrid'!$Q$4</definedName>
    <definedName name="rngTotQALYsRevHybr">'State trace - Reverse hybrid'!$Q$4</definedName>
    <definedName name="rngTotQALYsUncem">'State trace - Uncemented'!$Q$4</definedName>
    <definedName name="rngUBAveProbCem">'Input clinical parameters'!$J$4</definedName>
    <definedName name="rngUBAveProbHybr">'Input clinical parameters'!$J$6</definedName>
    <definedName name="rngUBAveProbRevHybr">'Input clinical parameters'!$J$7</definedName>
    <definedName name="rngUBAveProbUncem">'Input clinical parameters'!$J$5</definedName>
    <definedName name="rngUBSecRev">'Input clinical parameters'!$J$10</definedName>
    <definedName name="rngUBThiRev">'Input clinical parameters'!$J$11</definedName>
    <definedName name="rngUncemLogHaz">'Input clinical parameters'!$D$5</definedName>
    <definedName name="rngUtilityPost1stRevSE">'Input utilities'!$E$6</definedName>
    <definedName name="rngUtilityPost2ndRevSE">'Input utilities'!$E$7</definedName>
    <definedName name="rngUtilityPostFirsRev">'Input utilities'!$D$6</definedName>
    <definedName name="rngUtilityPostSecRev">'Input utilities'!$D$7</definedName>
    <definedName name="rngUtilityPostTHR">'Input utilities'!$D$5</definedName>
    <definedName name="rngUtilityPostTHRse">'Input utilities'!$E$5</definedName>
    <definedName name="rngWTPthreshold">'Setup and run'!$D$14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12" l="1"/>
  <c r="G9" i="12" l="1"/>
  <c r="F8" i="12" s="1"/>
  <c r="H9" i="12"/>
  <c r="G8" i="12"/>
  <c r="H4" i="4"/>
  <c r="J4" i="4" s="1"/>
  <c r="H7" i="6"/>
  <c r="F7" i="12" l="1"/>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5" i="14"/>
  <c r="F15" i="16"/>
  <c r="F9" i="16"/>
  <c r="F12" i="16"/>
  <c r="F10" i="16"/>
  <c r="F11" i="16"/>
  <c r="F19" i="16"/>
  <c r="F20" i="16"/>
  <c r="F21" i="16"/>
  <c r="F16" i="16"/>
  <c r="C3" i="12"/>
  <c r="L11" i="4"/>
  <c r="L10" i="4"/>
  <c r="L7" i="4"/>
  <c r="M7" i="4" s="1"/>
  <c r="N7" i="4" s="1"/>
  <c r="L6" i="4"/>
  <c r="M6" i="4" s="1"/>
  <c r="N6" i="4" s="1"/>
  <c r="L5" i="4"/>
  <c r="M5" i="4" s="1"/>
  <c r="N5" i="4" s="1"/>
  <c r="L4" i="4"/>
  <c r="M4" i="4" s="1"/>
  <c r="N4" i="4" s="1"/>
  <c r="S4" i="4" s="1"/>
  <c r="T4" i="4" s="1"/>
  <c r="J7" i="5"/>
  <c r="K7" i="5" s="1"/>
  <c r="J6" i="5"/>
  <c r="K6" i="5" s="1"/>
  <c r="J5" i="5"/>
  <c r="K5" i="5" s="1"/>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8" i="9"/>
  <c r="H7" i="9"/>
  <c r="H7" i="8"/>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8" i="7"/>
  <c r="H7" i="7"/>
  <c r="C13" i="10"/>
  <c r="Y22" i="13" l="1"/>
  <c r="X22" i="13"/>
  <c r="C4" i="16"/>
  <c r="H11" i="4"/>
  <c r="J11" i="4" s="1"/>
  <c r="G11" i="4"/>
  <c r="I11" i="4" s="1"/>
  <c r="G4" i="4" l="1"/>
  <c r="I4" i="4" s="1"/>
  <c r="CG26" i="13" l="1"/>
  <c r="CF26" i="13"/>
  <c r="CG25" i="13"/>
  <c r="CF25" i="13"/>
  <c r="CL25" i="13"/>
  <c r="CG28" i="13" l="1"/>
  <c r="CG29" i="13"/>
  <c r="CF28" i="13"/>
  <c r="H7" i="5" l="1"/>
  <c r="H6" i="5"/>
  <c r="G6" i="5"/>
  <c r="G7" i="5"/>
  <c r="H5" i="5"/>
  <c r="G5" i="5"/>
  <c r="H10" i="4"/>
  <c r="J10" i="4" s="1"/>
  <c r="H7" i="4"/>
  <c r="J7" i="4" s="1"/>
  <c r="G10" i="4"/>
  <c r="I10" i="4" s="1"/>
  <c r="G7" i="4"/>
  <c r="I7" i="4" s="1"/>
  <c r="H6" i="4"/>
  <c r="J6" i="4" s="1"/>
  <c r="H5" i="4"/>
  <c r="J5" i="4" s="1"/>
  <c r="G6" i="4"/>
  <c r="I6" i="4" s="1"/>
  <c r="G5" i="4"/>
  <c r="I5" i="4" s="1"/>
  <c r="CS26" i="13" l="1"/>
  <c r="CS25" i="13"/>
  <c r="CR26" i="13"/>
  <c r="CR25" i="13"/>
  <c r="CQ25" i="13"/>
  <c r="CQ26" i="13"/>
  <c r="CP26" i="13"/>
  <c r="CP25" i="13"/>
  <c r="CO25" i="13"/>
  <c r="CO26" i="13"/>
  <c r="CN26" i="13"/>
  <c r="CN25" i="13"/>
  <c r="CM25" i="13"/>
  <c r="CM26" i="13"/>
  <c r="CL26" i="13"/>
  <c r="CK25" i="13"/>
  <c r="CK26" i="13"/>
  <c r="CJ26" i="13"/>
  <c r="CJ25" i="13"/>
  <c r="CI26" i="13"/>
  <c r="CI25" i="13"/>
  <c r="CH26" i="13"/>
  <c r="CH25" i="13"/>
  <c r="CE26" i="13"/>
  <c r="CD25" i="13"/>
  <c r="CE25" i="13"/>
  <c r="BF27" i="13"/>
  <c r="BG27" i="13"/>
  <c r="BH27" i="13"/>
  <c r="BI27" i="13"/>
  <c r="BF28" i="13"/>
  <c r="BG28" i="13"/>
  <c r="BH28" i="13"/>
  <c r="BI28" i="13"/>
  <c r="BF29" i="13"/>
  <c r="BG29" i="13"/>
  <c r="BH29" i="13"/>
  <c r="BI29" i="13"/>
  <c r="BF30" i="13"/>
  <c r="BG30" i="13"/>
  <c r="BH30" i="13"/>
  <c r="BI30" i="13"/>
  <c r="BF31" i="13"/>
  <c r="BG31" i="13"/>
  <c r="BH31" i="13"/>
  <c r="BI31" i="13"/>
  <c r="BF32" i="13"/>
  <c r="BG32" i="13"/>
  <c r="BH32" i="13"/>
  <c r="BI32" i="13"/>
  <c r="BF33" i="13"/>
  <c r="BG33" i="13"/>
  <c r="BH33" i="13"/>
  <c r="BI33" i="13"/>
  <c r="BF34" i="13"/>
  <c r="BG34" i="13"/>
  <c r="BH34" i="13"/>
  <c r="BI34" i="13"/>
  <c r="BF35" i="13"/>
  <c r="BG35" i="13"/>
  <c r="BH35" i="13"/>
  <c r="BI35" i="13"/>
  <c r="BF36" i="13"/>
  <c r="BG36" i="13"/>
  <c r="BH36" i="13"/>
  <c r="BI36" i="13"/>
  <c r="BF37" i="13"/>
  <c r="BG37" i="13"/>
  <c r="BH37" i="13"/>
  <c r="BI37" i="13"/>
  <c r="BF38" i="13"/>
  <c r="BG38" i="13"/>
  <c r="BH38" i="13"/>
  <c r="BI38" i="13"/>
  <c r="BF39" i="13"/>
  <c r="BG39" i="13"/>
  <c r="BH39" i="13"/>
  <c r="BI39" i="13"/>
  <c r="BF40" i="13"/>
  <c r="BG40" i="13"/>
  <c r="BH40" i="13"/>
  <c r="BI40" i="13"/>
  <c r="BF41" i="13"/>
  <c r="BG41" i="13"/>
  <c r="BH41" i="13"/>
  <c r="BI41" i="13"/>
  <c r="BF42" i="13"/>
  <c r="BG42" i="13"/>
  <c r="BH42" i="13"/>
  <c r="BI42" i="13"/>
  <c r="BF43" i="13"/>
  <c r="BG43" i="13"/>
  <c r="BH43" i="13"/>
  <c r="BI43" i="13"/>
  <c r="BF44" i="13"/>
  <c r="BG44" i="13"/>
  <c r="BH44" i="13"/>
  <c r="BI44" i="13"/>
  <c r="BF45" i="13"/>
  <c r="BG45" i="13"/>
  <c r="BH45" i="13"/>
  <c r="BI45" i="13"/>
  <c r="BF46" i="13"/>
  <c r="BG46" i="13"/>
  <c r="BH46" i="13"/>
  <c r="BI46" i="13"/>
  <c r="BF47" i="13"/>
  <c r="BG47" i="13"/>
  <c r="BH47" i="13"/>
  <c r="BI47" i="13"/>
  <c r="BF48" i="13"/>
  <c r="BG48" i="13"/>
  <c r="BH48" i="13"/>
  <c r="BI48" i="13"/>
  <c r="BF49" i="13"/>
  <c r="BG49" i="13"/>
  <c r="BH49" i="13"/>
  <c r="BI49" i="13"/>
  <c r="BF50" i="13"/>
  <c r="BG50" i="13"/>
  <c r="BH50" i="13"/>
  <c r="BI50" i="13"/>
  <c r="BF51" i="13"/>
  <c r="BG51" i="13"/>
  <c r="BH51" i="13"/>
  <c r="BI51" i="13"/>
  <c r="BF52" i="13"/>
  <c r="BG52" i="13"/>
  <c r="BH52" i="13"/>
  <c r="BI52" i="13"/>
  <c r="BF53" i="13"/>
  <c r="BG53" i="13"/>
  <c r="BH53" i="13"/>
  <c r="BI53" i="13"/>
  <c r="BF54" i="13"/>
  <c r="BG54" i="13"/>
  <c r="BH54" i="13"/>
  <c r="BI54" i="13"/>
  <c r="BF55" i="13"/>
  <c r="BG55" i="13"/>
  <c r="BH55" i="13"/>
  <c r="BI55" i="13"/>
  <c r="BF56" i="13"/>
  <c r="BG56" i="13"/>
  <c r="BH56" i="13"/>
  <c r="BI56" i="13"/>
  <c r="BF57" i="13"/>
  <c r="BG57" i="13"/>
  <c r="BH57" i="13"/>
  <c r="BI57" i="13"/>
  <c r="BF58" i="13"/>
  <c r="BG58" i="13"/>
  <c r="BH58" i="13"/>
  <c r="BI58" i="13"/>
  <c r="BF59" i="13"/>
  <c r="BG59" i="13"/>
  <c r="BH59" i="13"/>
  <c r="BI59" i="13"/>
  <c r="BF60" i="13"/>
  <c r="BG60" i="13"/>
  <c r="BH60" i="13"/>
  <c r="BI60" i="13"/>
  <c r="BF61" i="13"/>
  <c r="BG61" i="13"/>
  <c r="BH61" i="13"/>
  <c r="BI61" i="13"/>
  <c r="BF62" i="13"/>
  <c r="BG62" i="13"/>
  <c r="BH62" i="13"/>
  <c r="BI62" i="13"/>
  <c r="BF63" i="13"/>
  <c r="BG63" i="13"/>
  <c r="BH63" i="13"/>
  <c r="BI63" i="13"/>
  <c r="BF64" i="13"/>
  <c r="BG64" i="13"/>
  <c r="BH64" i="13"/>
  <c r="BI64" i="13"/>
  <c r="BF65" i="13"/>
  <c r="BG65" i="13"/>
  <c r="BH65" i="13"/>
  <c r="BI65" i="13"/>
  <c r="BF66" i="13"/>
  <c r="BG66" i="13"/>
  <c r="BH66" i="13"/>
  <c r="BI66" i="13"/>
  <c r="BF67" i="13"/>
  <c r="BG67" i="13"/>
  <c r="BH67" i="13"/>
  <c r="BI67" i="13"/>
  <c r="BF68" i="13"/>
  <c r="BG68" i="13"/>
  <c r="BH68" i="13"/>
  <c r="BI68" i="13"/>
  <c r="BF69" i="13"/>
  <c r="BG69" i="13"/>
  <c r="BH69" i="13"/>
  <c r="BI69" i="13"/>
  <c r="BF70" i="13"/>
  <c r="BG70" i="13"/>
  <c r="BH70" i="13"/>
  <c r="BI70" i="13"/>
  <c r="BF71" i="13"/>
  <c r="BG71" i="13"/>
  <c r="BH71" i="13"/>
  <c r="BI71" i="13"/>
  <c r="BF72" i="13"/>
  <c r="BG72" i="13"/>
  <c r="BH72" i="13"/>
  <c r="BI72" i="13"/>
  <c r="BF73" i="13"/>
  <c r="BG73" i="13"/>
  <c r="BH73" i="13"/>
  <c r="BI73" i="13"/>
  <c r="BF74" i="13"/>
  <c r="BG74" i="13"/>
  <c r="BH74" i="13"/>
  <c r="BI74" i="13"/>
  <c r="BF75" i="13"/>
  <c r="BG75" i="13"/>
  <c r="BH75" i="13"/>
  <c r="BI75" i="13"/>
  <c r="BF76" i="13"/>
  <c r="BG76" i="13"/>
  <c r="BH76" i="13"/>
  <c r="BI76" i="13"/>
  <c r="BF77" i="13"/>
  <c r="BG77" i="13"/>
  <c r="BH77" i="13"/>
  <c r="BI77" i="13"/>
  <c r="BF78" i="13"/>
  <c r="BG78" i="13"/>
  <c r="BH78" i="13"/>
  <c r="BI78" i="13"/>
  <c r="BF79" i="13"/>
  <c r="BG79" i="13"/>
  <c r="BH79" i="13"/>
  <c r="BI79" i="13"/>
  <c r="BF80" i="13"/>
  <c r="BG80" i="13"/>
  <c r="BH80" i="13"/>
  <c r="BI80" i="13"/>
  <c r="BF81" i="13"/>
  <c r="BG81" i="13"/>
  <c r="BH81" i="13"/>
  <c r="BI81" i="13"/>
  <c r="BF82" i="13"/>
  <c r="BG82" i="13"/>
  <c r="BH82" i="13"/>
  <c r="BI82" i="13"/>
  <c r="BF83" i="13"/>
  <c r="BG83" i="13"/>
  <c r="BH83" i="13"/>
  <c r="BI83" i="13"/>
  <c r="BF84" i="13"/>
  <c r="BG84" i="13"/>
  <c r="BH84" i="13"/>
  <c r="BI84" i="13"/>
  <c r="BF85" i="13"/>
  <c r="BG85" i="13"/>
  <c r="BH85" i="13"/>
  <c r="BI85" i="13"/>
  <c r="BF86" i="13"/>
  <c r="BG86" i="13"/>
  <c r="BH86" i="13"/>
  <c r="BI86" i="13"/>
  <c r="BF87" i="13"/>
  <c r="BG87" i="13"/>
  <c r="BH87" i="13"/>
  <c r="BI87" i="13"/>
  <c r="BF88" i="13"/>
  <c r="BG88" i="13"/>
  <c r="BH88" i="13"/>
  <c r="BI88" i="13"/>
  <c r="BF89" i="13"/>
  <c r="BG89" i="13"/>
  <c r="BH89" i="13"/>
  <c r="BI89" i="13"/>
  <c r="BF90" i="13"/>
  <c r="BG90" i="13"/>
  <c r="BH90" i="13"/>
  <c r="BI90" i="13"/>
  <c r="BF91" i="13"/>
  <c r="BG91" i="13"/>
  <c r="BH91" i="13"/>
  <c r="BI91" i="13"/>
  <c r="BF92" i="13"/>
  <c r="BG92" i="13"/>
  <c r="BH92" i="13"/>
  <c r="BI92" i="13"/>
  <c r="BF93" i="13"/>
  <c r="BG93" i="13"/>
  <c r="BH93" i="13"/>
  <c r="BI93" i="13"/>
  <c r="BF94" i="13"/>
  <c r="BG94" i="13"/>
  <c r="BH94" i="13"/>
  <c r="BI94" i="13"/>
  <c r="BF95" i="13"/>
  <c r="BG95" i="13"/>
  <c r="BH95" i="13"/>
  <c r="BI95" i="13"/>
  <c r="BF96" i="13"/>
  <c r="BG96" i="13"/>
  <c r="BH96" i="13"/>
  <c r="BI96" i="13"/>
  <c r="BF97" i="13"/>
  <c r="BG97" i="13"/>
  <c r="BH97" i="13"/>
  <c r="BI97" i="13"/>
  <c r="BF98" i="13"/>
  <c r="BG98" i="13"/>
  <c r="BH98" i="13"/>
  <c r="BI98" i="13"/>
  <c r="BF99" i="13"/>
  <c r="BG99" i="13"/>
  <c r="BH99" i="13"/>
  <c r="BI99" i="13"/>
  <c r="BF100" i="13"/>
  <c r="BG100" i="13"/>
  <c r="BH100" i="13"/>
  <c r="BI100" i="13"/>
  <c r="BF101" i="13"/>
  <c r="BG101" i="13"/>
  <c r="BH101" i="13"/>
  <c r="BI101" i="13"/>
  <c r="BF102" i="13"/>
  <c r="BG102" i="13"/>
  <c r="BH102" i="13"/>
  <c r="BI102" i="13"/>
  <c r="BF103" i="13"/>
  <c r="BG103" i="13"/>
  <c r="BH103" i="13"/>
  <c r="BI103" i="13"/>
  <c r="BF104" i="13"/>
  <c r="BG104" i="13"/>
  <c r="BH104" i="13"/>
  <c r="BI104" i="13"/>
  <c r="BF105" i="13"/>
  <c r="BG105" i="13"/>
  <c r="BH105" i="13"/>
  <c r="BI105" i="13"/>
  <c r="BF106" i="13"/>
  <c r="BG106" i="13"/>
  <c r="BH106" i="13"/>
  <c r="BI106" i="13"/>
  <c r="BF107" i="13"/>
  <c r="BG107" i="13"/>
  <c r="BH107" i="13"/>
  <c r="BI107" i="13"/>
  <c r="BF108" i="13"/>
  <c r="BG108" i="13"/>
  <c r="BH108" i="13"/>
  <c r="BI108" i="13"/>
  <c r="BF109" i="13"/>
  <c r="BG109" i="13"/>
  <c r="BH109" i="13"/>
  <c r="BI109" i="13"/>
  <c r="BF110" i="13"/>
  <c r="BG110" i="13"/>
  <c r="BH110" i="13"/>
  <c r="BI110" i="13"/>
  <c r="BF111" i="13"/>
  <c r="BG111" i="13"/>
  <c r="BH111" i="13"/>
  <c r="BI111" i="13"/>
  <c r="BF112" i="13"/>
  <c r="BG112" i="13"/>
  <c r="BH112" i="13"/>
  <c r="BI112" i="13"/>
  <c r="BF113" i="13"/>
  <c r="BG113" i="13"/>
  <c r="BH113" i="13"/>
  <c r="BI113" i="13"/>
  <c r="BF114" i="13"/>
  <c r="BG114" i="13"/>
  <c r="BH114" i="13"/>
  <c r="BI114" i="13"/>
  <c r="BF115" i="13"/>
  <c r="BG115" i="13"/>
  <c r="BH115" i="13"/>
  <c r="BI115" i="13"/>
  <c r="BF116" i="13"/>
  <c r="BG116" i="13"/>
  <c r="BH116" i="13"/>
  <c r="BI116" i="13"/>
  <c r="BF117" i="13"/>
  <c r="BG117" i="13"/>
  <c r="BH117" i="13"/>
  <c r="BI117" i="13"/>
  <c r="BF118" i="13"/>
  <c r="BG118" i="13"/>
  <c r="BH118" i="13"/>
  <c r="BI118" i="13"/>
  <c r="BF119" i="13"/>
  <c r="BG119" i="13"/>
  <c r="BH119" i="13"/>
  <c r="BI119" i="13"/>
  <c r="BF120" i="13"/>
  <c r="BG120" i="13"/>
  <c r="BH120" i="13"/>
  <c r="BI120" i="13"/>
  <c r="BF121" i="13"/>
  <c r="BG121" i="13"/>
  <c r="BH121" i="13"/>
  <c r="BI121" i="13"/>
  <c r="BF122" i="13"/>
  <c r="BG122" i="13"/>
  <c r="BH122" i="13"/>
  <c r="BI122" i="13"/>
  <c r="BF123" i="13"/>
  <c r="BG123" i="13"/>
  <c r="BH123" i="13"/>
  <c r="BI123" i="13"/>
  <c r="BF124" i="13"/>
  <c r="BG124" i="13"/>
  <c r="BH124" i="13"/>
  <c r="BI124" i="13"/>
  <c r="BF125" i="13"/>
  <c r="BG125" i="13"/>
  <c r="BH125" i="13"/>
  <c r="BI125" i="13"/>
  <c r="BF126" i="13"/>
  <c r="BG126" i="13"/>
  <c r="BH126" i="13"/>
  <c r="BI126" i="13"/>
  <c r="BF127" i="13"/>
  <c r="BG127" i="13"/>
  <c r="BH127" i="13"/>
  <c r="BI127" i="13"/>
  <c r="BF128" i="13"/>
  <c r="BG128" i="13"/>
  <c r="BH128" i="13"/>
  <c r="BI128" i="13"/>
  <c r="BF129" i="13"/>
  <c r="BG129" i="13"/>
  <c r="BH129" i="13"/>
  <c r="BI129" i="13"/>
  <c r="BF130" i="13"/>
  <c r="BG130" i="13"/>
  <c r="BH130" i="13"/>
  <c r="BI130" i="13"/>
  <c r="BF131" i="13"/>
  <c r="BG131" i="13"/>
  <c r="BH131" i="13"/>
  <c r="BI131" i="13"/>
  <c r="BF132" i="13"/>
  <c r="BG132" i="13"/>
  <c r="BH132" i="13"/>
  <c r="BI132" i="13"/>
  <c r="BF133" i="13"/>
  <c r="BG133" i="13"/>
  <c r="BH133" i="13"/>
  <c r="BI133" i="13"/>
  <c r="BF134" i="13"/>
  <c r="BG134" i="13"/>
  <c r="BH134" i="13"/>
  <c r="BI134" i="13"/>
  <c r="BF135" i="13"/>
  <c r="BG135" i="13"/>
  <c r="BH135" i="13"/>
  <c r="BI135" i="13"/>
  <c r="BF136" i="13"/>
  <c r="BG136" i="13"/>
  <c r="BH136" i="13"/>
  <c r="BI136" i="13"/>
  <c r="BF137" i="13"/>
  <c r="BG137" i="13"/>
  <c r="BH137" i="13"/>
  <c r="BI137" i="13"/>
  <c r="BF138" i="13"/>
  <c r="BG138" i="13"/>
  <c r="BH138" i="13"/>
  <c r="BI138" i="13"/>
  <c r="BF139" i="13"/>
  <c r="BG139" i="13"/>
  <c r="BH139" i="13"/>
  <c r="BI139" i="13"/>
  <c r="BF140" i="13"/>
  <c r="BG140" i="13"/>
  <c r="BH140" i="13"/>
  <c r="BI140" i="13"/>
  <c r="BF141" i="13"/>
  <c r="BG141" i="13"/>
  <c r="BH141" i="13"/>
  <c r="BI141" i="13"/>
  <c r="BF142" i="13"/>
  <c r="BG142" i="13"/>
  <c r="BH142" i="13"/>
  <c r="BI142" i="13"/>
  <c r="BF143" i="13"/>
  <c r="BG143" i="13"/>
  <c r="BH143" i="13"/>
  <c r="BI143" i="13"/>
  <c r="BF144" i="13"/>
  <c r="BG144" i="13"/>
  <c r="BH144" i="13"/>
  <c r="BI144" i="13"/>
  <c r="BF145" i="13"/>
  <c r="BG145" i="13"/>
  <c r="BH145" i="13"/>
  <c r="BI145" i="13"/>
  <c r="BF146" i="13"/>
  <c r="BG146" i="13"/>
  <c r="BH146" i="13"/>
  <c r="BI146" i="13"/>
  <c r="BF147" i="13"/>
  <c r="BG147" i="13"/>
  <c r="BH147" i="13"/>
  <c r="BI147" i="13"/>
  <c r="BF148" i="13"/>
  <c r="BG148" i="13"/>
  <c r="BH148" i="13"/>
  <c r="BI148" i="13"/>
  <c r="BF149" i="13"/>
  <c r="BG149" i="13"/>
  <c r="BH149" i="13"/>
  <c r="BI149" i="13"/>
  <c r="BF150" i="13"/>
  <c r="BG150" i="13"/>
  <c r="BH150" i="13"/>
  <c r="BI150" i="13"/>
  <c r="BF151" i="13"/>
  <c r="BG151" i="13"/>
  <c r="BH151" i="13"/>
  <c r="BI151" i="13"/>
  <c r="BF152" i="13"/>
  <c r="BG152" i="13"/>
  <c r="BH152" i="13"/>
  <c r="BI152" i="13"/>
  <c r="BF153" i="13"/>
  <c r="BG153" i="13"/>
  <c r="BH153" i="13"/>
  <c r="BI153" i="13"/>
  <c r="BF154" i="13"/>
  <c r="BG154" i="13"/>
  <c r="BH154" i="13"/>
  <c r="BI154" i="13"/>
  <c r="BF155" i="13"/>
  <c r="BG155" i="13"/>
  <c r="BH155" i="13"/>
  <c r="BI155" i="13"/>
  <c r="BF156" i="13"/>
  <c r="BG156" i="13"/>
  <c r="BH156" i="13"/>
  <c r="BI156" i="13"/>
  <c r="BF157" i="13"/>
  <c r="BG157" i="13"/>
  <c r="BH157" i="13"/>
  <c r="BI157" i="13"/>
  <c r="BF158" i="13"/>
  <c r="BG158" i="13"/>
  <c r="BH158" i="13"/>
  <c r="BI158" i="13"/>
  <c r="BF159" i="13"/>
  <c r="BG159" i="13"/>
  <c r="BH159" i="13"/>
  <c r="BI159" i="13"/>
  <c r="BF160" i="13"/>
  <c r="BG160" i="13"/>
  <c r="BH160" i="13"/>
  <c r="BI160" i="13"/>
  <c r="BF161" i="13"/>
  <c r="BG161" i="13"/>
  <c r="BH161" i="13"/>
  <c r="BI161" i="13"/>
  <c r="BF162" i="13"/>
  <c r="BG162" i="13"/>
  <c r="BH162" i="13"/>
  <c r="BI162" i="13"/>
  <c r="BF163" i="13"/>
  <c r="BG163" i="13"/>
  <c r="BH163" i="13"/>
  <c r="BI163" i="13"/>
  <c r="BF164" i="13"/>
  <c r="BG164" i="13"/>
  <c r="BH164" i="13"/>
  <c r="BI164" i="13"/>
  <c r="BF165" i="13"/>
  <c r="BG165" i="13"/>
  <c r="BH165" i="13"/>
  <c r="BI165" i="13"/>
  <c r="BF166" i="13"/>
  <c r="BG166" i="13"/>
  <c r="BH166" i="13"/>
  <c r="BI166" i="13"/>
  <c r="BF167" i="13"/>
  <c r="BG167" i="13"/>
  <c r="BH167" i="13"/>
  <c r="BI167" i="13"/>
  <c r="BF168" i="13"/>
  <c r="BG168" i="13"/>
  <c r="BH168" i="13"/>
  <c r="BI168" i="13"/>
  <c r="BF169" i="13"/>
  <c r="BG169" i="13"/>
  <c r="BH169" i="13"/>
  <c r="BI169" i="13"/>
  <c r="BF170" i="13"/>
  <c r="BG170" i="13"/>
  <c r="BH170" i="13"/>
  <c r="BI170" i="13"/>
  <c r="BF171" i="13"/>
  <c r="BG171" i="13"/>
  <c r="BH171" i="13"/>
  <c r="BI171" i="13"/>
  <c r="BF172" i="13"/>
  <c r="BG172" i="13"/>
  <c r="BH172" i="13"/>
  <c r="BI172" i="13"/>
  <c r="BF173" i="13"/>
  <c r="BG173" i="13"/>
  <c r="BH173" i="13"/>
  <c r="BI173" i="13"/>
  <c r="BF174" i="13"/>
  <c r="BG174" i="13"/>
  <c r="BH174" i="13"/>
  <c r="BI174" i="13"/>
  <c r="BF175" i="13"/>
  <c r="BG175" i="13"/>
  <c r="BH175" i="13"/>
  <c r="BI175" i="13"/>
  <c r="BF176" i="13"/>
  <c r="BG176" i="13"/>
  <c r="BH176" i="13"/>
  <c r="BI176" i="13"/>
  <c r="BF177" i="13"/>
  <c r="BG177" i="13"/>
  <c r="BH177" i="13"/>
  <c r="BI177" i="13"/>
  <c r="BF178" i="13"/>
  <c r="BG178" i="13"/>
  <c r="BH178" i="13"/>
  <c r="BI178" i="13"/>
  <c r="BF179" i="13"/>
  <c r="BG179" i="13"/>
  <c r="BH179" i="13"/>
  <c r="BI179" i="13"/>
  <c r="BF180" i="13"/>
  <c r="BG180" i="13"/>
  <c r="BH180" i="13"/>
  <c r="BI180" i="13"/>
  <c r="BF181" i="13"/>
  <c r="BG181" i="13"/>
  <c r="BH181" i="13"/>
  <c r="BI181" i="13"/>
  <c r="BF182" i="13"/>
  <c r="BG182" i="13"/>
  <c r="BH182" i="13"/>
  <c r="BI182" i="13"/>
  <c r="BF183" i="13"/>
  <c r="BG183" i="13"/>
  <c r="BH183" i="13"/>
  <c r="BI183" i="13"/>
  <c r="BF184" i="13"/>
  <c r="BG184" i="13"/>
  <c r="BH184" i="13"/>
  <c r="BI184" i="13"/>
  <c r="BF185" i="13"/>
  <c r="BG185" i="13"/>
  <c r="BH185" i="13"/>
  <c r="BI185" i="13"/>
  <c r="BF186" i="13"/>
  <c r="BG186" i="13"/>
  <c r="BH186" i="13"/>
  <c r="BI186" i="13"/>
  <c r="BF187" i="13"/>
  <c r="BG187" i="13"/>
  <c r="BH187" i="13"/>
  <c r="BI187" i="13"/>
  <c r="BF188" i="13"/>
  <c r="BG188" i="13"/>
  <c r="BH188" i="13"/>
  <c r="BI188" i="13"/>
  <c r="BF189" i="13"/>
  <c r="BG189" i="13"/>
  <c r="BH189" i="13"/>
  <c r="BI189" i="13"/>
  <c r="BF190" i="13"/>
  <c r="BG190" i="13"/>
  <c r="BH190" i="13"/>
  <c r="BI190" i="13"/>
  <c r="BF191" i="13"/>
  <c r="BG191" i="13"/>
  <c r="BH191" i="13"/>
  <c r="BI191" i="13"/>
  <c r="BF192" i="13"/>
  <c r="BG192" i="13"/>
  <c r="BH192" i="13"/>
  <c r="BI192" i="13"/>
  <c r="BF193" i="13"/>
  <c r="BG193" i="13"/>
  <c r="BH193" i="13"/>
  <c r="BI193" i="13"/>
  <c r="BF194" i="13"/>
  <c r="BG194" i="13"/>
  <c r="BH194" i="13"/>
  <c r="BI194" i="13"/>
  <c r="BF195" i="13"/>
  <c r="BG195" i="13"/>
  <c r="BH195" i="13"/>
  <c r="BI195" i="13"/>
  <c r="BF196" i="13"/>
  <c r="BG196" i="13"/>
  <c r="BH196" i="13"/>
  <c r="BI196" i="13"/>
  <c r="BF197" i="13"/>
  <c r="BG197" i="13"/>
  <c r="BH197" i="13"/>
  <c r="BI197" i="13"/>
  <c r="BF198" i="13"/>
  <c r="BG198" i="13"/>
  <c r="BH198" i="13"/>
  <c r="BI198" i="13"/>
  <c r="BF199" i="13"/>
  <c r="BG199" i="13"/>
  <c r="BH199" i="13"/>
  <c r="BI199" i="13"/>
  <c r="BF200" i="13"/>
  <c r="BG200" i="13"/>
  <c r="BH200" i="13"/>
  <c r="BI200" i="13"/>
  <c r="BF201" i="13"/>
  <c r="BG201" i="13"/>
  <c r="BH201" i="13"/>
  <c r="BI201" i="13"/>
  <c r="BF202" i="13"/>
  <c r="BG202" i="13"/>
  <c r="BH202" i="13"/>
  <c r="BI202" i="13"/>
  <c r="BF203" i="13"/>
  <c r="BG203" i="13"/>
  <c r="BH203" i="13"/>
  <c r="BI203" i="13"/>
  <c r="BF204" i="13"/>
  <c r="BG204" i="13"/>
  <c r="BH204" i="13"/>
  <c r="BI204" i="13"/>
  <c r="BF205" i="13"/>
  <c r="BG205" i="13"/>
  <c r="BH205" i="13"/>
  <c r="BI205" i="13"/>
  <c r="BF206" i="13"/>
  <c r="BG206" i="13"/>
  <c r="BH206" i="13"/>
  <c r="BI206" i="13"/>
  <c r="BF207" i="13"/>
  <c r="BG207" i="13"/>
  <c r="BH207" i="13"/>
  <c r="BI207" i="13"/>
  <c r="BF208" i="13"/>
  <c r="BG208" i="13"/>
  <c r="BH208" i="13"/>
  <c r="BI208" i="13"/>
  <c r="BF209" i="13"/>
  <c r="BG209" i="13"/>
  <c r="BH209" i="13"/>
  <c r="BI209" i="13"/>
  <c r="BF210" i="13"/>
  <c r="BG210" i="13"/>
  <c r="BH210" i="13"/>
  <c r="BI210" i="13"/>
  <c r="BF211" i="13"/>
  <c r="BG211" i="13"/>
  <c r="BH211" i="13"/>
  <c r="BI211" i="13"/>
  <c r="BF212" i="13"/>
  <c r="BG212" i="13"/>
  <c r="BH212" i="13"/>
  <c r="BI212" i="13"/>
  <c r="BF213" i="13"/>
  <c r="BG213" i="13"/>
  <c r="BH213" i="13"/>
  <c r="BI213" i="13"/>
  <c r="BF214" i="13"/>
  <c r="BG214" i="13"/>
  <c r="BH214" i="13"/>
  <c r="BI214" i="13"/>
  <c r="BF215" i="13"/>
  <c r="BG215" i="13"/>
  <c r="BH215" i="13"/>
  <c r="BI215" i="13"/>
  <c r="BF216" i="13"/>
  <c r="BG216" i="13"/>
  <c r="BH216" i="13"/>
  <c r="BI216" i="13"/>
  <c r="BF217" i="13"/>
  <c r="BG217" i="13"/>
  <c r="BH217" i="13"/>
  <c r="BI217" i="13"/>
  <c r="BF218" i="13"/>
  <c r="BG218" i="13"/>
  <c r="BH218" i="13"/>
  <c r="BI218" i="13"/>
  <c r="BF219" i="13"/>
  <c r="BG219" i="13"/>
  <c r="BH219" i="13"/>
  <c r="BI219" i="13"/>
  <c r="BF220" i="13"/>
  <c r="BG220" i="13"/>
  <c r="BH220" i="13"/>
  <c r="BI220" i="13"/>
  <c r="BF221" i="13"/>
  <c r="BG221" i="13"/>
  <c r="BH221" i="13"/>
  <c r="BI221" i="13"/>
  <c r="BF222" i="13"/>
  <c r="BG222" i="13"/>
  <c r="BH222" i="13"/>
  <c r="BI222" i="13"/>
  <c r="BF223" i="13"/>
  <c r="BG223" i="13"/>
  <c r="BH223" i="13"/>
  <c r="BI223" i="13"/>
  <c r="BF224" i="13"/>
  <c r="BG224" i="13"/>
  <c r="BH224" i="13"/>
  <c r="BI224" i="13"/>
  <c r="BF225" i="13"/>
  <c r="BG225" i="13"/>
  <c r="BH225" i="13"/>
  <c r="BI225" i="13"/>
  <c r="BF226" i="13"/>
  <c r="BG226" i="13"/>
  <c r="BH226" i="13"/>
  <c r="BI226" i="13"/>
  <c r="BF227" i="13"/>
  <c r="BG227" i="13"/>
  <c r="BH227" i="13"/>
  <c r="BI227" i="13"/>
  <c r="BF228" i="13"/>
  <c r="BG228" i="13"/>
  <c r="BH228" i="13"/>
  <c r="BI228" i="13"/>
  <c r="BF229" i="13"/>
  <c r="BG229" i="13"/>
  <c r="BH229" i="13"/>
  <c r="BI229" i="13"/>
  <c r="BF230" i="13"/>
  <c r="BG230" i="13"/>
  <c r="BH230" i="13"/>
  <c r="BI230" i="13"/>
  <c r="BF231" i="13"/>
  <c r="BG231" i="13"/>
  <c r="BH231" i="13"/>
  <c r="BI231" i="13"/>
  <c r="BF232" i="13"/>
  <c r="BG232" i="13"/>
  <c r="BH232" i="13"/>
  <c r="BI232" i="13"/>
  <c r="BF233" i="13"/>
  <c r="BG233" i="13"/>
  <c r="BH233" i="13"/>
  <c r="BI233" i="13"/>
  <c r="BF234" i="13"/>
  <c r="BG234" i="13"/>
  <c r="BH234" i="13"/>
  <c r="BI234" i="13"/>
  <c r="BF235" i="13"/>
  <c r="BG235" i="13"/>
  <c r="BH235" i="13"/>
  <c r="BI235" i="13"/>
  <c r="BF236" i="13"/>
  <c r="BG236" i="13"/>
  <c r="BH236" i="13"/>
  <c r="BI236" i="13"/>
  <c r="BF237" i="13"/>
  <c r="BG237" i="13"/>
  <c r="BH237" i="13"/>
  <c r="BI237" i="13"/>
  <c r="BF238" i="13"/>
  <c r="BG238" i="13"/>
  <c r="BH238" i="13"/>
  <c r="BI238" i="13"/>
  <c r="BF239" i="13"/>
  <c r="BG239" i="13"/>
  <c r="BH239" i="13"/>
  <c r="BI239" i="13"/>
  <c r="BF240" i="13"/>
  <c r="BG240" i="13"/>
  <c r="BH240" i="13"/>
  <c r="BI240" i="13"/>
  <c r="BF241" i="13"/>
  <c r="BG241" i="13"/>
  <c r="BH241" i="13"/>
  <c r="BI241" i="13"/>
  <c r="BF242" i="13"/>
  <c r="BG242" i="13"/>
  <c r="BH242" i="13"/>
  <c r="BI242" i="13"/>
  <c r="BF243" i="13"/>
  <c r="BG243" i="13"/>
  <c r="BH243" i="13"/>
  <c r="BI243" i="13"/>
  <c r="BF244" i="13"/>
  <c r="BG244" i="13"/>
  <c r="BH244" i="13"/>
  <c r="BI244" i="13"/>
  <c r="BF245" i="13"/>
  <c r="BG245" i="13"/>
  <c r="BH245" i="13"/>
  <c r="BI245" i="13"/>
  <c r="BF246" i="13"/>
  <c r="BG246" i="13"/>
  <c r="BH246" i="13"/>
  <c r="BI246" i="13"/>
  <c r="BF247" i="13"/>
  <c r="BG247" i="13"/>
  <c r="BH247" i="13"/>
  <c r="BI247" i="13"/>
  <c r="BF248" i="13"/>
  <c r="BG248" i="13"/>
  <c r="BH248" i="13"/>
  <c r="BI248" i="13"/>
  <c r="BF249" i="13"/>
  <c r="BG249" i="13"/>
  <c r="BH249" i="13"/>
  <c r="BI249" i="13"/>
  <c r="BF250" i="13"/>
  <c r="BG250" i="13"/>
  <c r="BH250" i="13"/>
  <c r="BI250" i="13"/>
  <c r="BF251" i="13"/>
  <c r="BG251" i="13"/>
  <c r="BH251" i="13"/>
  <c r="BI251" i="13"/>
  <c r="BF252" i="13"/>
  <c r="BG252" i="13"/>
  <c r="BH252" i="13"/>
  <c r="BI252" i="13"/>
  <c r="BF253" i="13"/>
  <c r="BG253" i="13"/>
  <c r="BH253" i="13"/>
  <c r="BI253" i="13"/>
  <c r="BF254" i="13"/>
  <c r="BG254" i="13"/>
  <c r="BH254" i="13"/>
  <c r="BI254" i="13"/>
  <c r="BF255" i="13"/>
  <c r="BG255" i="13"/>
  <c r="BH255" i="13"/>
  <c r="BI255" i="13"/>
  <c r="BF256" i="13"/>
  <c r="BG256" i="13"/>
  <c r="BH256" i="13"/>
  <c r="BI256" i="13"/>
  <c r="BF257" i="13"/>
  <c r="BG257" i="13"/>
  <c r="BH257" i="13"/>
  <c r="BI257" i="13"/>
  <c r="BF258" i="13"/>
  <c r="BG258" i="13"/>
  <c r="BH258" i="13"/>
  <c r="BI258" i="13"/>
  <c r="BF259" i="13"/>
  <c r="BG259" i="13"/>
  <c r="BH259" i="13"/>
  <c r="BI259" i="13"/>
  <c r="BF260" i="13"/>
  <c r="BG260" i="13"/>
  <c r="BH260" i="13"/>
  <c r="BI260" i="13"/>
  <c r="BF261" i="13"/>
  <c r="BG261" i="13"/>
  <c r="BH261" i="13"/>
  <c r="BI261" i="13"/>
  <c r="BF262" i="13"/>
  <c r="BG262" i="13"/>
  <c r="BH262" i="13"/>
  <c r="BI262" i="13"/>
  <c r="BF263" i="13"/>
  <c r="BG263" i="13"/>
  <c r="BH263" i="13"/>
  <c r="BI263" i="13"/>
  <c r="BF264" i="13"/>
  <c r="BG264" i="13"/>
  <c r="BH264" i="13"/>
  <c r="BI264" i="13"/>
  <c r="BF265" i="13"/>
  <c r="BG265" i="13"/>
  <c r="BH265" i="13"/>
  <c r="BI265" i="13"/>
  <c r="BF266" i="13"/>
  <c r="BG266" i="13"/>
  <c r="BH266" i="13"/>
  <c r="BI266" i="13"/>
  <c r="BF267" i="13"/>
  <c r="BG267" i="13"/>
  <c r="BH267" i="13"/>
  <c r="BI267" i="13"/>
  <c r="BF268" i="13"/>
  <c r="BG268" i="13"/>
  <c r="BH268" i="13"/>
  <c r="BI268" i="13"/>
  <c r="BF269" i="13"/>
  <c r="BG269" i="13"/>
  <c r="BH269" i="13"/>
  <c r="BI269" i="13"/>
  <c r="BF270" i="13"/>
  <c r="BG270" i="13"/>
  <c r="BH270" i="13"/>
  <c r="BI270" i="13"/>
  <c r="BF271" i="13"/>
  <c r="BG271" i="13"/>
  <c r="BH271" i="13"/>
  <c r="BI271" i="13"/>
  <c r="BF272" i="13"/>
  <c r="BG272" i="13"/>
  <c r="BH272" i="13"/>
  <c r="BI272" i="13"/>
  <c r="BF273" i="13"/>
  <c r="BG273" i="13"/>
  <c r="BH273" i="13"/>
  <c r="BI273" i="13"/>
  <c r="BF274" i="13"/>
  <c r="BG274" i="13"/>
  <c r="BH274" i="13"/>
  <c r="BI274" i="13"/>
  <c r="BF275" i="13"/>
  <c r="BG275" i="13"/>
  <c r="BH275" i="13"/>
  <c r="BI275" i="13"/>
  <c r="BF276" i="13"/>
  <c r="BG276" i="13"/>
  <c r="BH276" i="13"/>
  <c r="BI276" i="13"/>
  <c r="BF277" i="13"/>
  <c r="BG277" i="13"/>
  <c r="BH277" i="13"/>
  <c r="BI277" i="13"/>
  <c r="BF278" i="13"/>
  <c r="BG278" i="13"/>
  <c r="BH278" i="13"/>
  <c r="BI278" i="13"/>
  <c r="BF279" i="13"/>
  <c r="BG279" i="13"/>
  <c r="BH279" i="13"/>
  <c r="BI279" i="13"/>
  <c r="BF280" i="13"/>
  <c r="BG280" i="13"/>
  <c r="BH280" i="13"/>
  <c r="BI280" i="13"/>
  <c r="BF281" i="13"/>
  <c r="BG281" i="13"/>
  <c r="BH281" i="13"/>
  <c r="BI281" i="13"/>
  <c r="BF282" i="13"/>
  <c r="BG282" i="13"/>
  <c r="BH282" i="13"/>
  <c r="BI282" i="13"/>
  <c r="BF283" i="13"/>
  <c r="BG283" i="13"/>
  <c r="BH283" i="13"/>
  <c r="BI283" i="13"/>
  <c r="BF284" i="13"/>
  <c r="BG284" i="13"/>
  <c r="BH284" i="13"/>
  <c r="BI284" i="13"/>
  <c r="BF285" i="13"/>
  <c r="BG285" i="13"/>
  <c r="BH285" i="13"/>
  <c r="BI285" i="13"/>
  <c r="BF286" i="13"/>
  <c r="BG286" i="13"/>
  <c r="BH286" i="13"/>
  <c r="BI286" i="13"/>
  <c r="BF287" i="13"/>
  <c r="BG287" i="13"/>
  <c r="BH287" i="13"/>
  <c r="BI287" i="13"/>
  <c r="BF288" i="13"/>
  <c r="BG288" i="13"/>
  <c r="BH288" i="13"/>
  <c r="BI288" i="13"/>
  <c r="BF289" i="13"/>
  <c r="BG289" i="13"/>
  <c r="BH289" i="13"/>
  <c r="BI289" i="13"/>
  <c r="BF290" i="13"/>
  <c r="BG290" i="13"/>
  <c r="BH290" i="13"/>
  <c r="BI290" i="13"/>
  <c r="BF291" i="13"/>
  <c r="BG291" i="13"/>
  <c r="BH291" i="13"/>
  <c r="BI291" i="13"/>
  <c r="BF292" i="13"/>
  <c r="BG292" i="13"/>
  <c r="BH292" i="13"/>
  <c r="BI292" i="13"/>
  <c r="BF293" i="13"/>
  <c r="BG293" i="13"/>
  <c r="BH293" i="13"/>
  <c r="BI293" i="13"/>
  <c r="BF294" i="13"/>
  <c r="BG294" i="13"/>
  <c r="BH294" i="13"/>
  <c r="BI294" i="13"/>
  <c r="BF295" i="13"/>
  <c r="BG295" i="13"/>
  <c r="BH295" i="13"/>
  <c r="BI295" i="13"/>
  <c r="BF296" i="13"/>
  <c r="BG296" i="13"/>
  <c r="BH296" i="13"/>
  <c r="BI296" i="13"/>
  <c r="BF297" i="13"/>
  <c r="BG297" i="13"/>
  <c r="BH297" i="13"/>
  <c r="BI297" i="13"/>
  <c r="BF298" i="13"/>
  <c r="BG298" i="13"/>
  <c r="BH298" i="13"/>
  <c r="BI298" i="13"/>
  <c r="BF299" i="13"/>
  <c r="BG299" i="13"/>
  <c r="BH299" i="13"/>
  <c r="BI299" i="13"/>
  <c r="BF300" i="13"/>
  <c r="BG300" i="13"/>
  <c r="BH300" i="13"/>
  <c r="BI300" i="13"/>
  <c r="BF301" i="13"/>
  <c r="BG301" i="13"/>
  <c r="BH301" i="13"/>
  <c r="BI301" i="13"/>
  <c r="BF302" i="13"/>
  <c r="BG302" i="13"/>
  <c r="BH302" i="13"/>
  <c r="BI302" i="13"/>
  <c r="BF303" i="13"/>
  <c r="BG303" i="13"/>
  <c r="BH303" i="13"/>
  <c r="BI303" i="13"/>
  <c r="BF304" i="13"/>
  <c r="BG304" i="13"/>
  <c r="BH304" i="13"/>
  <c r="BI304" i="13"/>
  <c r="BF305" i="13"/>
  <c r="BG305" i="13"/>
  <c r="BH305" i="13"/>
  <c r="BI305" i="13"/>
  <c r="BF306" i="13"/>
  <c r="BG306" i="13"/>
  <c r="BH306" i="13"/>
  <c r="BI306" i="13"/>
  <c r="BF307" i="13"/>
  <c r="BG307" i="13"/>
  <c r="BH307" i="13"/>
  <c r="BI307" i="13"/>
  <c r="BF308" i="13"/>
  <c r="BG308" i="13"/>
  <c r="BH308" i="13"/>
  <c r="BI308" i="13"/>
  <c r="BF309" i="13"/>
  <c r="BG309" i="13"/>
  <c r="BH309" i="13"/>
  <c r="BI309" i="13"/>
  <c r="BF310" i="13"/>
  <c r="BG310" i="13"/>
  <c r="BH310" i="13"/>
  <c r="BI310" i="13"/>
  <c r="BF311" i="13"/>
  <c r="BG311" i="13"/>
  <c r="BH311" i="13"/>
  <c r="BI311" i="13"/>
  <c r="BF312" i="13"/>
  <c r="BG312" i="13"/>
  <c r="BH312" i="13"/>
  <c r="BI312" i="13"/>
  <c r="BF313" i="13"/>
  <c r="BG313" i="13"/>
  <c r="BH313" i="13"/>
  <c r="BI313" i="13"/>
  <c r="BF314" i="13"/>
  <c r="BG314" i="13"/>
  <c r="BH314" i="13"/>
  <c r="BI314" i="13"/>
  <c r="BF315" i="13"/>
  <c r="BG315" i="13"/>
  <c r="BH315" i="13"/>
  <c r="BI315" i="13"/>
  <c r="BF316" i="13"/>
  <c r="BG316" i="13"/>
  <c r="BH316" i="13"/>
  <c r="BI316" i="13"/>
  <c r="BF317" i="13"/>
  <c r="BG317" i="13"/>
  <c r="BH317" i="13"/>
  <c r="BI317" i="13"/>
  <c r="BF318" i="13"/>
  <c r="BG318" i="13"/>
  <c r="BH318" i="13"/>
  <c r="BI318" i="13"/>
  <c r="BF319" i="13"/>
  <c r="BG319" i="13"/>
  <c r="BH319" i="13"/>
  <c r="BI319" i="13"/>
  <c r="BF320" i="13"/>
  <c r="BG320" i="13"/>
  <c r="BH320" i="13"/>
  <c r="BI320" i="13"/>
  <c r="BF321" i="13"/>
  <c r="BG321" i="13"/>
  <c r="BH321" i="13"/>
  <c r="BI321" i="13"/>
  <c r="BF322" i="13"/>
  <c r="BG322" i="13"/>
  <c r="BH322" i="13"/>
  <c r="BI322" i="13"/>
  <c r="BF323" i="13"/>
  <c r="BG323" i="13"/>
  <c r="BH323" i="13"/>
  <c r="BI323" i="13"/>
  <c r="BF324" i="13"/>
  <c r="BG324" i="13"/>
  <c r="BH324" i="13"/>
  <c r="BI324" i="13"/>
  <c r="BF325" i="13"/>
  <c r="BG325" i="13"/>
  <c r="BH325" i="13"/>
  <c r="BI325" i="13"/>
  <c r="BF326" i="13"/>
  <c r="BG326" i="13"/>
  <c r="BH326" i="13"/>
  <c r="BI326" i="13"/>
  <c r="BF327" i="13"/>
  <c r="BG327" i="13"/>
  <c r="BH327" i="13"/>
  <c r="BI327" i="13"/>
  <c r="BF328" i="13"/>
  <c r="BG328" i="13"/>
  <c r="BH328" i="13"/>
  <c r="BI328" i="13"/>
  <c r="BF329" i="13"/>
  <c r="BG329" i="13"/>
  <c r="BH329" i="13"/>
  <c r="BI329" i="13"/>
  <c r="BF330" i="13"/>
  <c r="BG330" i="13"/>
  <c r="BH330" i="13"/>
  <c r="BI330" i="13"/>
  <c r="BF331" i="13"/>
  <c r="BG331" i="13"/>
  <c r="BH331" i="13"/>
  <c r="BI331" i="13"/>
  <c r="BF332" i="13"/>
  <c r="BG332" i="13"/>
  <c r="BH332" i="13"/>
  <c r="BI332" i="13"/>
  <c r="BF333" i="13"/>
  <c r="BG333" i="13"/>
  <c r="BH333" i="13"/>
  <c r="BI333" i="13"/>
  <c r="BF334" i="13"/>
  <c r="BG334" i="13"/>
  <c r="BH334" i="13"/>
  <c r="BI334" i="13"/>
  <c r="BF335" i="13"/>
  <c r="BG335" i="13"/>
  <c r="BH335" i="13"/>
  <c r="BI335" i="13"/>
  <c r="BF336" i="13"/>
  <c r="BG336" i="13"/>
  <c r="BH336" i="13"/>
  <c r="BI336" i="13"/>
  <c r="BF337" i="13"/>
  <c r="BG337" i="13"/>
  <c r="BH337" i="13"/>
  <c r="BI337" i="13"/>
  <c r="BF338" i="13"/>
  <c r="BG338" i="13"/>
  <c r="BH338" i="13"/>
  <c r="BI338" i="13"/>
  <c r="BF339" i="13"/>
  <c r="BG339" i="13"/>
  <c r="BH339" i="13"/>
  <c r="BI339" i="13"/>
  <c r="BF340" i="13"/>
  <c r="BG340" i="13"/>
  <c r="BH340" i="13"/>
  <c r="BI340" i="13"/>
  <c r="BF341" i="13"/>
  <c r="BG341" i="13"/>
  <c r="BH341" i="13"/>
  <c r="BI341" i="13"/>
  <c r="BF342" i="13"/>
  <c r="BG342" i="13"/>
  <c r="BH342" i="13"/>
  <c r="BI342" i="13"/>
  <c r="BF343" i="13"/>
  <c r="BG343" i="13"/>
  <c r="BH343" i="13"/>
  <c r="BI343" i="13"/>
  <c r="BF344" i="13"/>
  <c r="BG344" i="13"/>
  <c r="BH344" i="13"/>
  <c r="BI344" i="13"/>
  <c r="BF345" i="13"/>
  <c r="BG345" i="13"/>
  <c r="BH345" i="13"/>
  <c r="BI345" i="13"/>
  <c r="BF346" i="13"/>
  <c r="BG346" i="13"/>
  <c r="BH346" i="13"/>
  <c r="BI346" i="13"/>
  <c r="BF347" i="13"/>
  <c r="BG347" i="13"/>
  <c r="BH347" i="13"/>
  <c r="BI347" i="13"/>
  <c r="BF348" i="13"/>
  <c r="BG348" i="13"/>
  <c r="BH348" i="13"/>
  <c r="BI348" i="13"/>
  <c r="BF349" i="13"/>
  <c r="BG349" i="13"/>
  <c r="BH349" i="13"/>
  <c r="BI349" i="13"/>
  <c r="BF350" i="13"/>
  <c r="BG350" i="13"/>
  <c r="BH350" i="13"/>
  <c r="BI350" i="13"/>
  <c r="BF351" i="13"/>
  <c r="BG351" i="13"/>
  <c r="BH351" i="13"/>
  <c r="BI351" i="13"/>
  <c r="BF352" i="13"/>
  <c r="BG352" i="13"/>
  <c r="BH352" i="13"/>
  <c r="BI352" i="13"/>
  <c r="BF353" i="13"/>
  <c r="BG353" i="13"/>
  <c r="BH353" i="13"/>
  <c r="BI353" i="13"/>
  <c r="BF354" i="13"/>
  <c r="BG354" i="13"/>
  <c r="BH354" i="13"/>
  <c r="BI354" i="13"/>
  <c r="BF355" i="13"/>
  <c r="BG355" i="13"/>
  <c r="BH355" i="13"/>
  <c r="BI355" i="13"/>
  <c r="BF356" i="13"/>
  <c r="BG356" i="13"/>
  <c r="BH356" i="13"/>
  <c r="BI356" i="13"/>
  <c r="BF357" i="13"/>
  <c r="BG357" i="13"/>
  <c r="BH357" i="13"/>
  <c r="BI357" i="13"/>
  <c r="BF358" i="13"/>
  <c r="BG358" i="13"/>
  <c r="BH358" i="13"/>
  <c r="BI358" i="13"/>
  <c r="BF359" i="13"/>
  <c r="BG359" i="13"/>
  <c r="BH359" i="13"/>
  <c r="BI359" i="13"/>
  <c r="BF360" i="13"/>
  <c r="BG360" i="13"/>
  <c r="BH360" i="13"/>
  <c r="BI360" i="13"/>
  <c r="BF361" i="13"/>
  <c r="BG361" i="13"/>
  <c r="BH361" i="13"/>
  <c r="BI361" i="13"/>
  <c r="BF362" i="13"/>
  <c r="BG362" i="13"/>
  <c r="BH362" i="13"/>
  <c r="BI362" i="13"/>
  <c r="BF363" i="13"/>
  <c r="BG363" i="13"/>
  <c r="BH363" i="13"/>
  <c r="BI363" i="13"/>
  <c r="BF364" i="13"/>
  <c r="BG364" i="13"/>
  <c r="BH364" i="13"/>
  <c r="BI364" i="13"/>
  <c r="BF365" i="13"/>
  <c r="BG365" i="13"/>
  <c r="BH365" i="13"/>
  <c r="BI365" i="13"/>
  <c r="BF366" i="13"/>
  <c r="BG366" i="13"/>
  <c r="BH366" i="13"/>
  <c r="BI366" i="13"/>
  <c r="BF367" i="13"/>
  <c r="BG367" i="13"/>
  <c r="BH367" i="13"/>
  <c r="BI367" i="13"/>
  <c r="BF368" i="13"/>
  <c r="BG368" i="13"/>
  <c r="BH368" i="13"/>
  <c r="BI368" i="13"/>
  <c r="BF369" i="13"/>
  <c r="BG369" i="13"/>
  <c r="BH369" i="13"/>
  <c r="BI369" i="13"/>
  <c r="BF370" i="13"/>
  <c r="BG370" i="13"/>
  <c r="BH370" i="13"/>
  <c r="BI370" i="13"/>
  <c r="BF371" i="13"/>
  <c r="BG371" i="13"/>
  <c r="BH371" i="13"/>
  <c r="BI371" i="13"/>
  <c r="BF372" i="13"/>
  <c r="BG372" i="13"/>
  <c r="BH372" i="13"/>
  <c r="BI372" i="13"/>
  <c r="BF373" i="13"/>
  <c r="BG373" i="13"/>
  <c r="BH373" i="13"/>
  <c r="BI373" i="13"/>
  <c r="BF374" i="13"/>
  <c r="BG374" i="13"/>
  <c r="BH374" i="13"/>
  <c r="BI374" i="13"/>
  <c r="BF375" i="13"/>
  <c r="BG375" i="13"/>
  <c r="BH375" i="13"/>
  <c r="BI375" i="13"/>
  <c r="BF376" i="13"/>
  <c r="BG376" i="13"/>
  <c r="BH376" i="13"/>
  <c r="BI376" i="13"/>
  <c r="BF377" i="13"/>
  <c r="BG377" i="13"/>
  <c r="BH377" i="13"/>
  <c r="BI377" i="13"/>
  <c r="BF378" i="13"/>
  <c r="BG378" i="13"/>
  <c r="BH378" i="13"/>
  <c r="BI378" i="13"/>
  <c r="BF379" i="13"/>
  <c r="BG379" i="13"/>
  <c r="BH379" i="13"/>
  <c r="BI379" i="13"/>
  <c r="BF380" i="13"/>
  <c r="BG380" i="13"/>
  <c r="BH380" i="13"/>
  <c r="BI380" i="13"/>
  <c r="BF381" i="13"/>
  <c r="BG381" i="13"/>
  <c r="BH381" i="13"/>
  <c r="BI381" i="13"/>
  <c r="BF382" i="13"/>
  <c r="BG382" i="13"/>
  <c r="BH382" i="13"/>
  <c r="BI382" i="13"/>
  <c r="BF383" i="13"/>
  <c r="BG383" i="13"/>
  <c r="BH383" i="13"/>
  <c r="BI383" i="13"/>
  <c r="BF384" i="13"/>
  <c r="BG384" i="13"/>
  <c r="BH384" i="13"/>
  <c r="BI384" i="13"/>
  <c r="BF385" i="13"/>
  <c r="BG385" i="13"/>
  <c r="BH385" i="13"/>
  <c r="BI385" i="13"/>
  <c r="BF386" i="13"/>
  <c r="BG386" i="13"/>
  <c r="BH386" i="13"/>
  <c r="BI386" i="13"/>
  <c r="BF387" i="13"/>
  <c r="BG387" i="13"/>
  <c r="BH387" i="13"/>
  <c r="BI387" i="13"/>
  <c r="BF388" i="13"/>
  <c r="BG388" i="13"/>
  <c r="BH388" i="13"/>
  <c r="BI388" i="13"/>
  <c r="BF389" i="13"/>
  <c r="BG389" i="13"/>
  <c r="BH389" i="13"/>
  <c r="BI389" i="13"/>
  <c r="BF390" i="13"/>
  <c r="BG390" i="13"/>
  <c r="BH390" i="13"/>
  <c r="BI390" i="13"/>
  <c r="BF391" i="13"/>
  <c r="BG391" i="13"/>
  <c r="BH391" i="13"/>
  <c r="BI391" i="13"/>
  <c r="BF392" i="13"/>
  <c r="BG392" i="13"/>
  <c r="BH392" i="13"/>
  <c r="BI392" i="13"/>
  <c r="BF393" i="13"/>
  <c r="BG393" i="13"/>
  <c r="BH393" i="13"/>
  <c r="BI393" i="13"/>
  <c r="BF394" i="13"/>
  <c r="BG394" i="13"/>
  <c r="BH394" i="13"/>
  <c r="BI394" i="13"/>
  <c r="BF395" i="13"/>
  <c r="BG395" i="13"/>
  <c r="BH395" i="13"/>
  <c r="BI395" i="13"/>
  <c r="BF396" i="13"/>
  <c r="BG396" i="13"/>
  <c r="BH396" i="13"/>
  <c r="BI396" i="13"/>
  <c r="BF397" i="13"/>
  <c r="BG397" i="13"/>
  <c r="BH397" i="13"/>
  <c r="BI397" i="13"/>
  <c r="BF398" i="13"/>
  <c r="BG398" i="13"/>
  <c r="BH398" i="13"/>
  <c r="BI398" i="13"/>
  <c r="BF399" i="13"/>
  <c r="BG399" i="13"/>
  <c r="BH399" i="13"/>
  <c r="BI399" i="13"/>
  <c r="BF400" i="13"/>
  <c r="BG400" i="13"/>
  <c r="BH400" i="13"/>
  <c r="BI400" i="13"/>
  <c r="BF401" i="13"/>
  <c r="BG401" i="13"/>
  <c r="BH401" i="13"/>
  <c r="BI401" i="13"/>
  <c r="BF402" i="13"/>
  <c r="BG402" i="13"/>
  <c r="BH402" i="13"/>
  <c r="BI402" i="13"/>
  <c r="BF403" i="13"/>
  <c r="BG403" i="13"/>
  <c r="BH403" i="13"/>
  <c r="BI403" i="13"/>
  <c r="BF404" i="13"/>
  <c r="BG404" i="13"/>
  <c r="BH404" i="13"/>
  <c r="BI404" i="13"/>
  <c r="BF405" i="13"/>
  <c r="BG405" i="13"/>
  <c r="BH405" i="13"/>
  <c r="BI405" i="13"/>
  <c r="BF406" i="13"/>
  <c r="BG406" i="13"/>
  <c r="BH406" i="13"/>
  <c r="BI406" i="13"/>
  <c r="BF407" i="13"/>
  <c r="BG407" i="13"/>
  <c r="BH407" i="13"/>
  <c r="BI407" i="13"/>
  <c r="BF408" i="13"/>
  <c r="BG408" i="13"/>
  <c r="BH408" i="13"/>
  <c r="BI408" i="13"/>
  <c r="BF409" i="13"/>
  <c r="BG409" i="13"/>
  <c r="BH409" i="13"/>
  <c r="BI409" i="13"/>
  <c r="BF410" i="13"/>
  <c r="BG410" i="13"/>
  <c r="BH410" i="13"/>
  <c r="BI410" i="13"/>
  <c r="BF411" i="13"/>
  <c r="BG411" i="13"/>
  <c r="BH411" i="13"/>
  <c r="BI411" i="13"/>
  <c r="BF412" i="13"/>
  <c r="BG412" i="13"/>
  <c r="BH412" i="13"/>
  <c r="BI412" i="13"/>
  <c r="BF413" i="13"/>
  <c r="BG413" i="13"/>
  <c r="BH413" i="13"/>
  <c r="BI413" i="13"/>
  <c r="BF414" i="13"/>
  <c r="BG414" i="13"/>
  <c r="BH414" i="13"/>
  <c r="BI414" i="13"/>
  <c r="BF415" i="13"/>
  <c r="BG415" i="13"/>
  <c r="BH415" i="13"/>
  <c r="BI415" i="13"/>
  <c r="BF416" i="13"/>
  <c r="BG416" i="13"/>
  <c r="BH416" i="13"/>
  <c r="BI416" i="13"/>
  <c r="BF417" i="13"/>
  <c r="BG417" i="13"/>
  <c r="BH417" i="13"/>
  <c r="BI417" i="13"/>
  <c r="BF418" i="13"/>
  <c r="BG418" i="13"/>
  <c r="BH418" i="13"/>
  <c r="BI418" i="13"/>
  <c r="BF419" i="13"/>
  <c r="BG419" i="13"/>
  <c r="BH419" i="13"/>
  <c r="BI419" i="13"/>
  <c r="BF420" i="13"/>
  <c r="BG420" i="13"/>
  <c r="BH420" i="13"/>
  <c r="BI420" i="13"/>
  <c r="BF421" i="13"/>
  <c r="BG421" i="13"/>
  <c r="BH421" i="13"/>
  <c r="BI421" i="13"/>
  <c r="BF422" i="13"/>
  <c r="BG422" i="13"/>
  <c r="BH422" i="13"/>
  <c r="BI422" i="13"/>
  <c r="BF423" i="13"/>
  <c r="BG423" i="13"/>
  <c r="BH423" i="13"/>
  <c r="BI423" i="13"/>
  <c r="BF424" i="13"/>
  <c r="BG424" i="13"/>
  <c r="BH424" i="13"/>
  <c r="BI424" i="13"/>
  <c r="BF425" i="13"/>
  <c r="BG425" i="13"/>
  <c r="BH425" i="13"/>
  <c r="BI425" i="13"/>
  <c r="BF426" i="13"/>
  <c r="BG426" i="13"/>
  <c r="BH426" i="13"/>
  <c r="BI426" i="13"/>
  <c r="BF427" i="13"/>
  <c r="BG427" i="13"/>
  <c r="BH427" i="13"/>
  <c r="BI427" i="13"/>
  <c r="BF428" i="13"/>
  <c r="BG428" i="13"/>
  <c r="BH428" i="13"/>
  <c r="BI428" i="13"/>
  <c r="BF429" i="13"/>
  <c r="BG429" i="13"/>
  <c r="BH429" i="13"/>
  <c r="BI429" i="13"/>
  <c r="BF430" i="13"/>
  <c r="BG430" i="13"/>
  <c r="BH430" i="13"/>
  <c r="BI430" i="13"/>
  <c r="BF431" i="13"/>
  <c r="BG431" i="13"/>
  <c r="BH431" i="13"/>
  <c r="BI431" i="13"/>
  <c r="BF432" i="13"/>
  <c r="BG432" i="13"/>
  <c r="BH432" i="13"/>
  <c r="BI432" i="13"/>
  <c r="BF433" i="13"/>
  <c r="BG433" i="13"/>
  <c r="BH433" i="13"/>
  <c r="BI433" i="13"/>
  <c r="BF434" i="13"/>
  <c r="BG434" i="13"/>
  <c r="BH434" i="13"/>
  <c r="BI434" i="13"/>
  <c r="BF435" i="13"/>
  <c r="BG435" i="13"/>
  <c r="BH435" i="13"/>
  <c r="BI435" i="13"/>
  <c r="BF436" i="13"/>
  <c r="BG436" i="13"/>
  <c r="BH436" i="13"/>
  <c r="BI436" i="13"/>
  <c r="BF437" i="13"/>
  <c r="BG437" i="13"/>
  <c r="BH437" i="13"/>
  <c r="BI437" i="13"/>
  <c r="BF438" i="13"/>
  <c r="BG438" i="13"/>
  <c r="BH438" i="13"/>
  <c r="BI438" i="13"/>
  <c r="BF439" i="13"/>
  <c r="BG439" i="13"/>
  <c r="BH439" i="13"/>
  <c r="BI439" i="13"/>
  <c r="BF440" i="13"/>
  <c r="BG440" i="13"/>
  <c r="BH440" i="13"/>
  <c r="BI440" i="13"/>
  <c r="BF441" i="13"/>
  <c r="BG441" i="13"/>
  <c r="BH441" i="13"/>
  <c r="BI441" i="13"/>
  <c r="BF442" i="13"/>
  <c r="BG442" i="13"/>
  <c r="BH442" i="13"/>
  <c r="BI442" i="13"/>
  <c r="BF443" i="13"/>
  <c r="BG443" i="13"/>
  <c r="BH443" i="13"/>
  <c r="BI443" i="13"/>
  <c r="BF444" i="13"/>
  <c r="BG444" i="13"/>
  <c r="BH444" i="13"/>
  <c r="BI444" i="13"/>
  <c r="BF445" i="13"/>
  <c r="BG445" i="13"/>
  <c r="BH445" i="13"/>
  <c r="BI445" i="13"/>
  <c r="BF446" i="13"/>
  <c r="BG446" i="13"/>
  <c r="BH446" i="13"/>
  <c r="BI446" i="13"/>
  <c r="BF447" i="13"/>
  <c r="BG447" i="13"/>
  <c r="BH447" i="13"/>
  <c r="BI447" i="13"/>
  <c r="BF448" i="13"/>
  <c r="BG448" i="13"/>
  <c r="BH448" i="13"/>
  <c r="BI448" i="13"/>
  <c r="BF449" i="13"/>
  <c r="BG449" i="13"/>
  <c r="BH449" i="13"/>
  <c r="BI449" i="13"/>
  <c r="BF450" i="13"/>
  <c r="BG450" i="13"/>
  <c r="BH450" i="13"/>
  <c r="BI450" i="13"/>
  <c r="BF451" i="13"/>
  <c r="BG451" i="13"/>
  <c r="BH451" i="13"/>
  <c r="BI451" i="13"/>
  <c r="BF452" i="13"/>
  <c r="BG452" i="13"/>
  <c r="BH452" i="13"/>
  <c r="BI452" i="13"/>
  <c r="BF453" i="13"/>
  <c r="BG453" i="13"/>
  <c r="BH453" i="13"/>
  <c r="BI453" i="13"/>
  <c r="BF454" i="13"/>
  <c r="BG454" i="13"/>
  <c r="BH454" i="13"/>
  <c r="BI454" i="13"/>
  <c r="BF455" i="13"/>
  <c r="BG455" i="13"/>
  <c r="BH455" i="13"/>
  <c r="BI455" i="13"/>
  <c r="BF456" i="13"/>
  <c r="BG456" i="13"/>
  <c r="BH456" i="13"/>
  <c r="BI456" i="13"/>
  <c r="BF457" i="13"/>
  <c r="BG457" i="13"/>
  <c r="BH457" i="13"/>
  <c r="BI457" i="13"/>
  <c r="BF458" i="13"/>
  <c r="BG458" i="13"/>
  <c r="BH458" i="13"/>
  <c r="BI458" i="13"/>
  <c r="BF459" i="13"/>
  <c r="BG459" i="13"/>
  <c r="BH459" i="13"/>
  <c r="BI459" i="13"/>
  <c r="BF460" i="13"/>
  <c r="BG460" i="13"/>
  <c r="BH460" i="13"/>
  <c r="BI460" i="13"/>
  <c r="BF461" i="13"/>
  <c r="BG461" i="13"/>
  <c r="BH461" i="13"/>
  <c r="BI461" i="13"/>
  <c r="BF462" i="13"/>
  <c r="BG462" i="13"/>
  <c r="BH462" i="13"/>
  <c r="BI462" i="13"/>
  <c r="BF463" i="13"/>
  <c r="BG463" i="13"/>
  <c r="BH463" i="13"/>
  <c r="BI463" i="13"/>
  <c r="BF464" i="13"/>
  <c r="BG464" i="13"/>
  <c r="BH464" i="13"/>
  <c r="BI464" i="13"/>
  <c r="BF465" i="13"/>
  <c r="BG465" i="13"/>
  <c r="BH465" i="13"/>
  <c r="BI465" i="13"/>
  <c r="BF466" i="13"/>
  <c r="BG466" i="13"/>
  <c r="BH466" i="13"/>
  <c r="BI466" i="13"/>
  <c r="BF467" i="13"/>
  <c r="BG467" i="13"/>
  <c r="BH467" i="13"/>
  <c r="BI467" i="13"/>
  <c r="BF468" i="13"/>
  <c r="BG468" i="13"/>
  <c r="BH468" i="13"/>
  <c r="BI468" i="13"/>
  <c r="BF469" i="13"/>
  <c r="BG469" i="13"/>
  <c r="BH469" i="13"/>
  <c r="BI469" i="13"/>
  <c r="BF470" i="13"/>
  <c r="BG470" i="13"/>
  <c r="BH470" i="13"/>
  <c r="BI470" i="13"/>
  <c r="BF471" i="13"/>
  <c r="BG471" i="13"/>
  <c r="BH471" i="13"/>
  <c r="BI471" i="13"/>
  <c r="BF472" i="13"/>
  <c r="BG472" i="13"/>
  <c r="BH472" i="13"/>
  <c r="BI472" i="13"/>
  <c r="BF473" i="13"/>
  <c r="BG473" i="13"/>
  <c r="BH473" i="13"/>
  <c r="BI473" i="13"/>
  <c r="BF474" i="13"/>
  <c r="BG474" i="13"/>
  <c r="BH474" i="13"/>
  <c r="BI474" i="13"/>
  <c r="BF475" i="13"/>
  <c r="BG475" i="13"/>
  <c r="BH475" i="13"/>
  <c r="BI475" i="13"/>
  <c r="BF476" i="13"/>
  <c r="BG476" i="13"/>
  <c r="BH476" i="13"/>
  <c r="BI476" i="13"/>
  <c r="BF477" i="13"/>
  <c r="BG477" i="13"/>
  <c r="BH477" i="13"/>
  <c r="BI477" i="13"/>
  <c r="BF478" i="13"/>
  <c r="BG478" i="13"/>
  <c r="BH478" i="13"/>
  <c r="BI478" i="13"/>
  <c r="BF479" i="13"/>
  <c r="BG479" i="13"/>
  <c r="BH479" i="13"/>
  <c r="BI479" i="13"/>
  <c r="BF480" i="13"/>
  <c r="BG480" i="13"/>
  <c r="BH480" i="13"/>
  <c r="BI480" i="13"/>
  <c r="BF481" i="13"/>
  <c r="BG481" i="13"/>
  <c r="BH481" i="13"/>
  <c r="BI481" i="13"/>
  <c r="BF482" i="13"/>
  <c r="BG482" i="13"/>
  <c r="BH482" i="13"/>
  <c r="BI482" i="13"/>
  <c r="BF483" i="13"/>
  <c r="BG483" i="13"/>
  <c r="BH483" i="13"/>
  <c r="BI483" i="13"/>
  <c r="BF484" i="13"/>
  <c r="BG484" i="13"/>
  <c r="BH484" i="13"/>
  <c r="BI484" i="13"/>
  <c r="BF485" i="13"/>
  <c r="BG485" i="13"/>
  <c r="BH485" i="13"/>
  <c r="BI485" i="13"/>
  <c r="BF486" i="13"/>
  <c r="BG486" i="13"/>
  <c r="BH486" i="13"/>
  <c r="BI486" i="13"/>
  <c r="BF487" i="13"/>
  <c r="BG487" i="13"/>
  <c r="BH487" i="13"/>
  <c r="BI487" i="13"/>
  <c r="BF488" i="13"/>
  <c r="BG488" i="13"/>
  <c r="BH488" i="13"/>
  <c r="BI488" i="13"/>
  <c r="BF489" i="13"/>
  <c r="BG489" i="13"/>
  <c r="BH489" i="13"/>
  <c r="BI489" i="13"/>
  <c r="BF490" i="13"/>
  <c r="BG490" i="13"/>
  <c r="BH490" i="13"/>
  <c r="BI490" i="13"/>
  <c r="BF491" i="13"/>
  <c r="BG491" i="13"/>
  <c r="BH491" i="13"/>
  <c r="BI491" i="13"/>
  <c r="BF492" i="13"/>
  <c r="BG492" i="13"/>
  <c r="BH492" i="13"/>
  <c r="BI492" i="13"/>
  <c r="BF493" i="13"/>
  <c r="BG493" i="13"/>
  <c r="BH493" i="13"/>
  <c r="BI493" i="13"/>
  <c r="BF494" i="13"/>
  <c r="BG494" i="13"/>
  <c r="BH494" i="13"/>
  <c r="BI494" i="13"/>
  <c r="BF495" i="13"/>
  <c r="BG495" i="13"/>
  <c r="BH495" i="13"/>
  <c r="BI495" i="13"/>
  <c r="BF496" i="13"/>
  <c r="BG496" i="13"/>
  <c r="BH496" i="13"/>
  <c r="BI496" i="13"/>
  <c r="BF497" i="13"/>
  <c r="BG497" i="13"/>
  <c r="BH497" i="13"/>
  <c r="BI497" i="13"/>
  <c r="BF498" i="13"/>
  <c r="BG498" i="13"/>
  <c r="BH498" i="13"/>
  <c r="BI498" i="13"/>
  <c r="BF499" i="13"/>
  <c r="BG499" i="13"/>
  <c r="BH499" i="13"/>
  <c r="BI499" i="13"/>
  <c r="BF500" i="13"/>
  <c r="BG500" i="13"/>
  <c r="BH500" i="13"/>
  <c r="BI500" i="13"/>
  <c r="BF501" i="13"/>
  <c r="BG501" i="13"/>
  <c r="BH501" i="13"/>
  <c r="BI501" i="13"/>
  <c r="BF502" i="13"/>
  <c r="BG502" i="13"/>
  <c r="BH502" i="13"/>
  <c r="BI502" i="13"/>
  <c r="BF503" i="13"/>
  <c r="BG503" i="13"/>
  <c r="BH503" i="13"/>
  <c r="BI503" i="13"/>
  <c r="BF504" i="13"/>
  <c r="BG504" i="13"/>
  <c r="BH504" i="13"/>
  <c r="BI504" i="13"/>
  <c r="BF505" i="13"/>
  <c r="BG505" i="13"/>
  <c r="BH505" i="13"/>
  <c r="BI505" i="13"/>
  <c r="BF506" i="13"/>
  <c r="BG506" i="13"/>
  <c r="BH506" i="13"/>
  <c r="BI506" i="13"/>
  <c r="BF507" i="13"/>
  <c r="BG507" i="13"/>
  <c r="BH507" i="13"/>
  <c r="BI507" i="13"/>
  <c r="BF508" i="13"/>
  <c r="BG508" i="13"/>
  <c r="BH508" i="13"/>
  <c r="BI508" i="13"/>
  <c r="BF509" i="13"/>
  <c r="BG509" i="13"/>
  <c r="BH509" i="13"/>
  <c r="BI509" i="13"/>
  <c r="BF510" i="13"/>
  <c r="BG510" i="13"/>
  <c r="BH510" i="13"/>
  <c r="BI510" i="13"/>
  <c r="BF511" i="13"/>
  <c r="BG511" i="13"/>
  <c r="BH511" i="13"/>
  <c r="BI511" i="13"/>
  <c r="BF512" i="13"/>
  <c r="BG512" i="13"/>
  <c r="BH512" i="13"/>
  <c r="BI512" i="13"/>
  <c r="BF513" i="13"/>
  <c r="BG513" i="13"/>
  <c r="BH513" i="13"/>
  <c r="BI513" i="13"/>
  <c r="BF514" i="13"/>
  <c r="BG514" i="13"/>
  <c r="BH514" i="13"/>
  <c r="BI514" i="13"/>
  <c r="BF515" i="13"/>
  <c r="BG515" i="13"/>
  <c r="BH515" i="13"/>
  <c r="BI515" i="13"/>
  <c r="BF516" i="13"/>
  <c r="BG516" i="13"/>
  <c r="BH516" i="13"/>
  <c r="BI516" i="13"/>
  <c r="BF517" i="13"/>
  <c r="BG517" i="13"/>
  <c r="BH517" i="13"/>
  <c r="BI517" i="13"/>
  <c r="BF518" i="13"/>
  <c r="BG518" i="13"/>
  <c r="BH518" i="13"/>
  <c r="BI518" i="13"/>
  <c r="BF519" i="13"/>
  <c r="BG519" i="13"/>
  <c r="BH519" i="13"/>
  <c r="BI519" i="13"/>
  <c r="BF520" i="13"/>
  <c r="BG520" i="13"/>
  <c r="BH520" i="13"/>
  <c r="BI520" i="13"/>
  <c r="BF521" i="13"/>
  <c r="BG521" i="13"/>
  <c r="BH521" i="13"/>
  <c r="BI521" i="13"/>
  <c r="BF522" i="13"/>
  <c r="BG522" i="13"/>
  <c r="BH522" i="13"/>
  <c r="BI522" i="13"/>
  <c r="BF523" i="13"/>
  <c r="BG523" i="13"/>
  <c r="BH523" i="13"/>
  <c r="BI523" i="13"/>
  <c r="BF524" i="13"/>
  <c r="BG524" i="13"/>
  <c r="BH524" i="13"/>
  <c r="BI524" i="13"/>
  <c r="BF525" i="13"/>
  <c r="BG525" i="13"/>
  <c r="BH525" i="13"/>
  <c r="BI525" i="13"/>
  <c r="BF526" i="13"/>
  <c r="BG526" i="13"/>
  <c r="BH526" i="13"/>
  <c r="BI526" i="13"/>
  <c r="BF527" i="13"/>
  <c r="BG527" i="13"/>
  <c r="BH527" i="13"/>
  <c r="BI527" i="13"/>
  <c r="BF528" i="13"/>
  <c r="BG528" i="13"/>
  <c r="BH528" i="13"/>
  <c r="BI528" i="13"/>
  <c r="BF529" i="13"/>
  <c r="BG529" i="13"/>
  <c r="BH529" i="13"/>
  <c r="BI529" i="13"/>
  <c r="BF530" i="13"/>
  <c r="BG530" i="13"/>
  <c r="BH530" i="13"/>
  <c r="BI530" i="13"/>
  <c r="BF531" i="13"/>
  <c r="BG531" i="13"/>
  <c r="BH531" i="13"/>
  <c r="BI531" i="13"/>
  <c r="BF532" i="13"/>
  <c r="BG532" i="13"/>
  <c r="BH532" i="13"/>
  <c r="BI532" i="13"/>
  <c r="BF533" i="13"/>
  <c r="BG533" i="13"/>
  <c r="BH533" i="13"/>
  <c r="BI533" i="13"/>
  <c r="BF534" i="13"/>
  <c r="BG534" i="13"/>
  <c r="BH534" i="13"/>
  <c r="BI534" i="13"/>
  <c r="BF535" i="13"/>
  <c r="BG535" i="13"/>
  <c r="BH535" i="13"/>
  <c r="BI535" i="13"/>
  <c r="BF536" i="13"/>
  <c r="BG536" i="13"/>
  <c r="BH536" i="13"/>
  <c r="BI536" i="13"/>
  <c r="BF537" i="13"/>
  <c r="BG537" i="13"/>
  <c r="BH537" i="13"/>
  <c r="BI537" i="13"/>
  <c r="BF538" i="13"/>
  <c r="BG538" i="13"/>
  <c r="BH538" i="13"/>
  <c r="BI538" i="13"/>
  <c r="BF539" i="13"/>
  <c r="BG539" i="13"/>
  <c r="BH539" i="13"/>
  <c r="BI539" i="13"/>
  <c r="BF540" i="13"/>
  <c r="BG540" i="13"/>
  <c r="BH540" i="13"/>
  <c r="BI540" i="13"/>
  <c r="BF541" i="13"/>
  <c r="BG541" i="13"/>
  <c r="BH541" i="13"/>
  <c r="BI541" i="13"/>
  <c r="BF542" i="13"/>
  <c r="BG542" i="13"/>
  <c r="BH542" i="13"/>
  <c r="BI542" i="13"/>
  <c r="BF543" i="13"/>
  <c r="BG543" i="13"/>
  <c r="BH543" i="13"/>
  <c r="BI543" i="13"/>
  <c r="BF544" i="13"/>
  <c r="BG544" i="13"/>
  <c r="BH544" i="13"/>
  <c r="BI544" i="13"/>
  <c r="BF545" i="13"/>
  <c r="BG545" i="13"/>
  <c r="BH545" i="13"/>
  <c r="BI545" i="13"/>
  <c r="BF546" i="13"/>
  <c r="BG546" i="13"/>
  <c r="BH546" i="13"/>
  <c r="BI546" i="13"/>
  <c r="BF547" i="13"/>
  <c r="BG547" i="13"/>
  <c r="BH547" i="13"/>
  <c r="BI547" i="13"/>
  <c r="BF548" i="13"/>
  <c r="BG548" i="13"/>
  <c r="BH548" i="13"/>
  <c r="BI548" i="13"/>
  <c r="BF549" i="13"/>
  <c r="BG549" i="13"/>
  <c r="BH549" i="13"/>
  <c r="BI549" i="13"/>
  <c r="BF550" i="13"/>
  <c r="BG550" i="13"/>
  <c r="BH550" i="13"/>
  <c r="BI550" i="13"/>
  <c r="BF551" i="13"/>
  <c r="BG551" i="13"/>
  <c r="BH551" i="13"/>
  <c r="BI551" i="13"/>
  <c r="BF552" i="13"/>
  <c r="BG552" i="13"/>
  <c r="BH552" i="13"/>
  <c r="BI552" i="13"/>
  <c r="BF553" i="13"/>
  <c r="BG553" i="13"/>
  <c r="BH553" i="13"/>
  <c r="BI553" i="13"/>
  <c r="BF554" i="13"/>
  <c r="BG554" i="13"/>
  <c r="BH554" i="13"/>
  <c r="BI554" i="13"/>
  <c r="BF555" i="13"/>
  <c r="BG555" i="13"/>
  <c r="BH555" i="13"/>
  <c r="BI555" i="13"/>
  <c r="BF556" i="13"/>
  <c r="BG556" i="13"/>
  <c r="BH556" i="13"/>
  <c r="BI556" i="13"/>
  <c r="BF557" i="13"/>
  <c r="BG557" i="13"/>
  <c r="BH557" i="13"/>
  <c r="BI557" i="13"/>
  <c r="BF558" i="13"/>
  <c r="BG558" i="13"/>
  <c r="BH558" i="13"/>
  <c r="BI558" i="13"/>
  <c r="BF559" i="13"/>
  <c r="BG559" i="13"/>
  <c r="BH559" i="13"/>
  <c r="BI559" i="13"/>
  <c r="BF560" i="13"/>
  <c r="BG560" i="13"/>
  <c r="BH560" i="13"/>
  <c r="BI560" i="13"/>
  <c r="BF561" i="13"/>
  <c r="BG561" i="13"/>
  <c r="BH561" i="13"/>
  <c r="BI561" i="13"/>
  <c r="BF562" i="13"/>
  <c r="BG562" i="13"/>
  <c r="BH562" i="13"/>
  <c r="BI562" i="13"/>
  <c r="BF563" i="13"/>
  <c r="BG563" i="13"/>
  <c r="BH563" i="13"/>
  <c r="BI563" i="13"/>
  <c r="BF564" i="13"/>
  <c r="BG564" i="13"/>
  <c r="BH564" i="13"/>
  <c r="BI564" i="13"/>
  <c r="BF565" i="13"/>
  <c r="BG565" i="13"/>
  <c r="BH565" i="13"/>
  <c r="BI565" i="13"/>
  <c r="BF566" i="13"/>
  <c r="BG566" i="13"/>
  <c r="BH566" i="13"/>
  <c r="BI566" i="13"/>
  <c r="BF567" i="13"/>
  <c r="BG567" i="13"/>
  <c r="BH567" i="13"/>
  <c r="BI567" i="13"/>
  <c r="BF568" i="13"/>
  <c r="BG568" i="13"/>
  <c r="BH568" i="13"/>
  <c r="BI568" i="13"/>
  <c r="BF569" i="13"/>
  <c r="BG569" i="13"/>
  <c r="BH569" i="13"/>
  <c r="BI569" i="13"/>
  <c r="BF570" i="13"/>
  <c r="BG570" i="13"/>
  <c r="BH570" i="13"/>
  <c r="BI570" i="13"/>
  <c r="BF571" i="13"/>
  <c r="BG571" i="13"/>
  <c r="BH571" i="13"/>
  <c r="BI571" i="13"/>
  <c r="BF572" i="13"/>
  <c r="BG572" i="13"/>
  <c r="BH572" i="13"/>
  <c r="BI572" i="13"/>
  <c r="BF573" i="13"/>
  <c r="BG573" i="13"/>
  <c r="BH573" i="13"/>
  <c r="BI573" i="13"/>
  <c r="BF574" i="13"/>
  <c r="BG574" i="13"/>
  <c r="BH574" i="13"/>
  <c r="BI574" i="13"/>
  <c r="BF575" i="13"/>
  <c r="BG575" i="13"/>
  <c r="BH575" i="13"/>
  <c r="BI575" i="13"/>
  <c r="BF576" i="13"/>
  <c r="BG576" i="13"/>
  <c r="BH576" i="13"/>
  <c r="BI576" i="13"/>
  <c r="BF577" i="13"/>
  <c r="BG577" i="13"/>
  <c r="BH577" i="13"/>
  <c r="BI577" i="13"/>
  <c r="BF578" i="13"/>
  <c r="BG578" i="13"/>
  <c r="BH578" i="13"/>
  <c r="BI578" i="13"/>
  <c r="BF579" i="13"/>
  <c r="BG579" i="13"/>
  <c r="BH579" i="13"/>
  <c r="BI579" i="13"/>
  <c r="BF580" i="13"/>
  <c r="BG580" i="13"/>
  <c r="BH580" i="13"/>
  <c r="BI580" i="13"/>
  <c r="BF581" i="13"/>
  <c r="BG581" i="13"/>
  <c r="BH581" i="13"/>
  <c r="BI581" i="13"/>
  <c r="BF582" i="13"/>
  <c r="BG582" i="13"/>
  <c r="BH582" i="13"/>
  <c r="BI582" i="13"/>
  <c r="BF583" i="13"/>
  <c r="BG583" i="13"/>
  <c r="BH583" i="13"/>
  <c r="BI583" i="13"/>
  <c r="BF584" i="13"/>
  <c r="BG584" i="13"/>
  <c r="BH584" i="13"/>
  <c r="BI584" i="13"/>
  <c r="BF585" i="13"/>
  <c r="BG585" i="13"/>
  <c r="BH585" i="13"/>
  <c r="BI585" i="13"/>
  <c r="BF586" i="13"/>
  <c r="BG586" i="13"/>
  <c r="BH586" i="13"/>
  <c r="BI586" i="13"/>
  <c r="BF587" i="13"/>
  <c r="BG587" i="13"/>
  <c r="BH587" i="13"/>
  <c r="BI587" i="13"/>
  <c r="BF588" i="13"/>
  <c r="BG588" i="13"/>
  <c r="BH588" i="13"/>
  <c r="BI588" i="13"/>
  <c r="BF589" i="13"/>
  <c r="BG589" i="13"/>
  <c r="BH589" i="13"/>
  <c r="BI589" i="13"/>
  <c r="BF590" i="13"/>
  <c r="BG590" i="13"/>
  <c r="BH590" i="13"/>
  <c r="BI590" i="13"/>
  <c r="BF591" i="13"/>
  <c r="BG591" i="13"/>
  <c r="BH591" i="13"/>
  <c r="BI591" i="13"/>
  <c r="BF592" i="13"/>
  <c r="BG592" i="13"/>
  <c r="BH592" i="13"/>
  <c r="BI592" i="13"/>
  <c r="BF593" i="13"/>
  <c r="BG593" i="13"/>
  <c r="BH593" i="13"/>
  <c r="BI593" i="13"/>
  <c r="BF594" i="13"/>
  <c r="BG594" i="13"/>
  <c r="BH594" i="13"/>
  <c r="BI594" i="13"/>
  <c r="BF595" i="13"/>
  <c r="BG595" i="13"/>
  <c r="BH595" i="13"/>
  <c r="BI595" i="13"/>
  <c r="BF596" i="13"/>
  <c r="BG596" i="13"/>
  <c r="BH596" i="13"/>
  <c r="BI596" i="13"/>
  <c r="BF597" i="13"/>
  <c r="BG597" i="13"/>
  <c r="BH597" i="13"/>
  <c r="BI597" i="13"/>
  <c r="BF598" i="13"/>
  <c r="BG598" i="13"/>
  <c r="BH598" i="13"/>
  <c r="BI598" i="13"/>
  <c r="BF599" i="13"/>
  <c r="BG599" i="13"/>
  <c r="BH599" i="13"/>
  <c r="BI599" i="13"/>
  <c r="BF600" i="13"/>
  <c r="BG600" i="13"/>
  <c r="BH600" i="13"/>
  <c r="BI600" i="13"/>
  <c r="BF601" i="13"/>
  <c r="BG601" i="13"/>
  <c r="BH601" i="13"/>
  <c r="BI601" i="13"/>
  <c r="BF602" i="13"/>
  <c r="BG602" i="13"/>
  <c r="BH602" i="13"/>
  <c r="BI602" i="13"/>
  <c r="BF603" i="13"/>
  <c r="BG603" i="13"/>
  <c r="BH603" i="13"/>
  <c r="BI603" i="13"/>
  <c r="BF604" i="13"/>
  <c r="BG604" i="13"/>
  <c r="BH604" i="13"/>
  <c r="BI604" i="13"/>
  <c r="BF605" i="13"/>
  <c r="BG605" i="13"/>
  <c r="BH605" i="13"/>
  <c r="BI605" i="13"/>
  <c r="BF606" i="13"/>
  <c r="BG606" i="13"/>
  <c r="BH606" i="13"/>
  <c r="BI606" i="13"/>
  <c r="BF607" i="13"/>
  <c r="BG607" i="13"/>
  <c r="BH607" i="13"/>
  <c r="BI607" i="13"/>
  <c r="BF608" i="13"/>
  <c r="BG608" i="13"/>
  <c r="BH608" i="13"/>
  <c r="BI608" i="13"/>
  <c r="BF609" i="13"/>
  <c r="BG609" i="13"/>
  <c r="BH609" i="13"/>
  <c r="BI609" i="13"/>
  <c r="BF610" i="13"/>
  <c r="BG610" i="13"/>
  <c r="BH610" i="13"/>
  <c r="BI610" i="13"/>
  <c r="BF611" i="13"/>
  <c r="BG611" i="13"/>
  <c r="BH611" i="13"/>
  <c r="BI611" i="13"/>
  <c r="BF612" i="13"/>
  <c r="BG612" i="13"/>
  <c r="BH612" i="13"/>
  <c r="BI612" i="13"/>
  <c r="BF613" i="13"/>
  <c r="BG613" i="13"/>
  <c r="BH613" i="13"/>
  <c r="BI613" i="13"/>
  <c r="BF614" i="13"/>
  <c r="BG614" i="13"/>
  <c r="BH614" i="13"/>
  <c r="BI614" i="13"/>
  <c r="BF615" i="13"/>
  <c r="BG615" i="13"/>
  <c r="BH615" i="13"/>
  <c r="BI615" i="13"/>
  <c r="BF616" i="13"/>
  <c r="BG616" i="13"/>
  <c r="BH616" i="13"/>
  <c r="BI616" i="13"/>
  <c r="BF617" i="13"/>
  <c r="BG617" i="13"/>
  <c r="BH617" i="13"/>
  <c r="BI617" i="13"/>
  <c r="BF618" i="13"/>
  <c r="BG618" i="13"/>
  <c r="BH618" i="13"/>
  <c r="BI618" i="13"/>
  <c r="BF619" i="13"/>
  <c r="BG619" i="13"/>
  <c r="BH619" i="13"/>
  <c r="BI619" i="13"/>
  <c r="BF620" i="13"/>
  <c r="BG620" i="13"/>
  <c r="BH620" i="13"/>
  <c r="BI620" i="13"/>
  <c r="BF621" i="13"/>
  <c r="BG621" i="13"/>
  <c r="BH621" i="13"/>
  <c r="BI621" i="13"/>
  <c r="BF622" i="13"/>
  <c r="BG622" i="13"/>
  <c r="BH622" i="13"/>
  <c r="BI622" i="13"/>
  <c r="BF623" i="13"/>
  <c r="BG623" i="13"/>
  <c r="BH623" i="13"/>
  <c r="BI623" i="13"/>
  <c r="BF624" i="13"/>
  <c r="BG624" i="13"/>
  <c r="BH624" i="13"/>
  <c r="BI624" i="13"/>
  <c r="BF625" i="13"/>
  <c r="BG625" i="13"/>
  <c r="BH625" i="13"/>
  <c r="BI625" i="13"/>
  <c r="BF626" i="13"/>
  <c r="BG626" i="13"/>
  <c r="BH626" i="13"/>
  <c r="BI626" i="13"/>
  <c r="BF627" i="13"/>
  <c r="BG627" i="13"/>
  <c r="BH627" i="13"/>
  <c r="BI627" i="13"/>
  <c r="BF628" i="13"/>
  <c r="BG628" i="13"/>
  <c r="BH628" i="13"/>
  <c r="BI628" i="13"/>
  <c r="BF629" i="13"/>
  <c r="BG629" i="13"/>
  <c r="BH629" i="13"/>
  <c r="BI629" i="13"/>
  <c r="BF630" i="13"/>
  <c r="BG630" i="13"/>
  <c r="BH630" i="13"/>
  <c r="BI630" i="13"/>
  <c r="BF631" i="13"/>
  <c r="BG631" i="13"/>
  <c r="BH631" i="13"/>
  <c r="BI631" i="13"/>
  <c r="BF632" i="13"/>
  <c r="BG632" i="13"/>
  <c r="BH632" i="13"/>
  <c r="BI632" i="13"/>
  <c r="BF633" i="13"/>
  <c r="BG633" i="13"/>
  <c r="BH633" i="13"/>
  <c r="BI633" i="13"/>
  <c r="BF634" i="13"/>
  <c r="BG634" i="13"/>
  <c r="BH634" i="13"/>
  <c r="BI634" i="13"/>
  <c r="BF635" i="13"/>
  <c r="BG635" i="13"/>
  <c r="BH635" i="13"/>
  <c r="BI635" i="13"/>
  <c r="BF636" i="13"/>
  <c r="BG636" i="13"/>
  <c r="BH636" i="13"/>
  <c r="BI636" i="13"/>
  <c r="BF637" i="13"/>
  <c r="BG637" i="13"/>
  <c r="BH637" i="13"/>
  <c r="BI637" i="13"/>
  <c r="BF638" i="13"/>
  <c r="BG638" i="13"/>
  <c r="BH638" i="13"/>
  <c r="BI638" i="13"/>
  <c r="BF639" i="13"/>
  <c r="BG639" i="13"/>
  <c r="BH639" i="13"/>
  <c r="BI639" i="13"/>
  <c r="BF640" i="13"/>
  <c r="BG640" i="13"/>
  <c r="BH640" i="13"/>
  <c r="BI640" i="13"/>
  <c r="BF641" i="13"/>
  <c r="BG641" i="13"/>
  <c r="BH641" i="13"/>
  <c r="BI641" i="13"/>
  <c r="BF642" i="13"/>
  <c r="BG642" i="13"/>
  <c r="BH642" i="13"/>
  <c r="BI642" i="13"/>
  <c r="BF643" i="13"/>
  <c r="BG643" i="13"/>
  <c r="BH643" i="13"/>
  <c r="BI643" i="13"/>
  <c r="BF644" i="13"/>
  <c r="BG644" i="13"/>
  <c r="BH644" i="13"/>
  <c r="BI644" i="13"/>
  <c r="BF645" i="13"/>
  <c r="BG645" i="13"/>
  <c r="BH645" i="13"/>
  <c r="BI645" i="13"/>
  <c r="BF646" i="13"/>
  <c r="BG646" i="13"/>
  <c r="BH646" i="13"/>
  <c r="BI646" i="13"/>
  <c r="BF647" i="13"/>
  <c r="BG647" i="13"/>
  <c r="BH647" i="13"/>
  <c r="BI647" i="13"/>
  <c r="BF648" i="13"/>
  <c r="BG648" i="13"/>
  <c r="BH648" i="13"/>
  <c r="BI648" i="13"/>
  <c r="BF649" i="13"/>
  <c r="BG649" i="13"/>
  <c r="BH649" i="13"/>
  <c r="BI649" i="13"/>
  <c r="BF650" i="13"/>
  <c r="BG650" i="13"/>
  <c r="BH650" i="13"/>
  <c r="BI650" i="13"/>
  <c r="BF651" i="13"/>
  <c r="BG651" i="13"/>
  <c r="BH651" i="13"/>
  <c r="BI651" i="13"/>
  <c r="BF652" i="13"/>
  <c r="BG652" i="13"/>
  <c r="BH652" i="13"/>
  <c r="BI652" i="13"/>
  <c r="BF653" i="13"/>
  <c r="BG653" i="13"/>
  <c r="BH653" i="13"/>
  <c r="BI653" i="13"/>
  <c r="BF654" i="13"/>
  <c r="BG654" i="13"/>
  <c r="BH654" i="13"/>
  <c r="BI654" i="13"/>
  <c r="BF655" i="13"/>
  <c r="BG655" i="13"/>
  <c r="BH655" i="13"/>
  <c r="BI655" i="13"/>
  <c r="BF656" i="13"/>
  <c r="BG656" i="13"/>
  <c r="BH656" i="13"/>
  <c r="BI656" i="13"/>
  <c r="BF657" i="13"/>
  <c r="BG657" i="13"/>
  <c r="BH657" i="13"/>
  <c r="BI657" i="13"/>
  <c r="BF658" i="13"/>
  <c r="BG658" i="13"/>
  <c r="BH658" i="13"/>
  <c r="BI658" i="13"/>
  <c r="BF659" i="13"/>
  <c r="BG659" i="13"/>
  <c r="BH659" i="13"/>
  <c r="BI659" i="13"/>
  <c r="BF660" i="13"/>
  <c r="BG660" i="13"/>
  <c r="BH660" i="13"/>
  <c r="BI660" i="13"/>
  <c r="BF661" i="13"/>
  <c r="BG661" i="13"/>
  <c r="BH661" i="13"/>
  <c r="BI661" i="13"/>
  <c r="BF662" i="13"/>
  <c r="BG662" i="13"/>
  <c r="BH662" i="13"/>
  <c r="BI662" i="13"/>
  <c r="BF663" i="13"/>
  <c r="BG663" i="13"/>
  <c r="BH663" i="13"/>
  <c r="BI663" i="13"/>
  <c r="BF664" i="13"/>
  <c r="BG664" i="13"/>
  <c r="BH664" i="13"/>
  <c r="BI664" i="13"/>
  <c r="BF665" i="13"/>
  <c r="BG665" i="13"/>
  <c r="BH665" i="13"/>
  <c r="BI665" i="13"/>
  <c r="BF666" i="13"/>
  <c r="BG666" i="13"/>
  <c r="BH666" i="13"/>
  <c r="BI666" i="13"/>
  <c r="BF667" i="13"/>
  <c r="BG667" i="13"/>
  <c r="BH667" i="13"/>
  <c r="BI667" i="13"/>
  <c r="BF668" i="13"/>
  <c r="BG668" i="13"/>
  <c r="BH668" i="13"/>
  <c r="BI668" i="13"/>
  <c r="BF669" i="13"/>
  <c r="BG669" i="13"/>
  <c r="BH669" i="13"/>
  <c r="BI669" i="13"/>
  <c r="BF670" i="13"/>
  <c r="BG670" i="13"/>
  <c r="BH670" i="13"/>
  <c r="BI670" i="13"/>
  <c r="BF671" i="13"/>
  <c r="BG671" i="13"/>
  <c r="BH671" i="13"/>
  <c r="BI671" i="13"/>
  <c r="BF672" i="13"/>
  <c r="BG672" i="13"/>
  <c r="BH672" i="13"/>
  <c r="BI672" i="13"/>
  <c r="BF673" i="13"/>
  <c r="BG673" i="13"/>
  <c r="BH673" i="13"/>
  <c r="BI673" i="13"/>
  <c r="BF674" i="13"/>
  <c r="BG674" i="13"/>
  <c r="BH674" i="13"/>
  <c r="BI674" i="13"/>
  <c r="BF675" i="13"/>
  <c r="BG675" i="13"/>
  <c r="BH675" i="13"/>
  <c r="BI675" i="13"/>
  <c r="BF676" i="13"/>
  <c r="BG676" i="13"/>
  <c r="BH676" i="13"/>
  <c r="BI676" i="13"/>
  <c r="BF677" i="13"/>
  <c r="BG677" i="13"/>
  <c r="BH677" i="13"/>
  <c r="BI677" i="13"/>
  <c r="BF678" i="13"/>
  <c r="BG678" i="13"/>
  <c r="BH678" i="13"/>
  <c r="BI678" i="13"/>
  <c r="BF679" i="13"/>
  <c r="BG679" i="13"/>
  <c r="BH679" i="13"/>
  <c r="BI679" i="13"/>
  <c r="BF680" i="13"/>
  <c r="BG680" i="13"/>
  <c r="BH680" i="13"/>
  <c r="BI680" i="13"/>
  <c r="BF681" i="13"/>
  <c r="BG681" i="13"/>
  <c r="BH681" i="13"/>
  <c r="BI681" i="13"/>
  <c r="BF682" i="13"/>
  <c r="BG682" i="13"/>
  <c r="BH682" i="13"/>
  <c r="BI682" i="13"/>
  <c r="BF683" i="13"/>
  <c r="BG683" i="13"/>
  <c r="BH683" i="13"/>
  <c r="BI683" i="13"/>
  <c r="BF684" i="13"/>
  <c r="BG684" i="13"/>
  <c r="BH684" i="13"/>
  <c r="BI684" i="13"/>
  <c r="BF685" i="13"/>
  <c r="BG685" i="13"/>
  <c r="BH685" i="13"/>
  <c r="BI685" i="13"/>
  <c r="BF686" i="13"/>
  <c r="BG686" i="13"/>
  <c r="BH686" i="13"/>
  <c r="BI686" i="13"/>
  <c r="BF687" i="13"/>
  <c r="BG687" i="13"/>
  <c r="BH687" i="13"/>
  <c r="BI687" i="13"/>
  <c r="BF688" i="13"/>
  <c r="BG688" i="13"/>
  <c r="BH688" i="13"/>
  <c r="BI688" i="13"/>
  <c r="BF689" i="13"/>
  <c r="BG689" i="13"/>
  <c r="BH689" i="13"/>
  <c r="BI689" i="13"/>
  <c r="BF690" i="13"/>
  <c r="BG690" i="13"/>
  <c r="BH690" i="13"/>
  <c r="BI690" i="13"/>
  <c r="BF691" i="13"/>
  <c r="BG691" i="13"/>
  <c r="BH691" i="13"/>
  <c r="BI691" i="13"/>
  <c r="BF692" i="13"/>
  <c r="BG692" i="13"/>
  <c r="BH692" i="13"/>
  <c r="BI692" i="13"/>
  <c r="BF693" i="13"/>
  <c r="BG693" i="13"/>
  <c r="BH693" i="13"/>
  <c r="BI693" i="13"/>
  <c r="BF694" i="13"/>
  <c r="BG694" i="13"/>
  <c r="BH694" i="13"/>
  <c r="BI694" i="13"/>
  <c r="BF695" i="13"/>
  <c r="BG695" i="13"/>
  <c r="BH695" i="13"/>
  <c r="BI695" i="13"/>
  <c r="BF696" i="13"/>
  <c r="BG696" i="13"/>
  <c r="BH696" i="13"/>
  <c r="BI696" i="13"/>
  <c r="BF697" i="13"/>
  <c r="BG697" i="13"/>
  <c r="BH697" i="13"/>
  <c r="BI697" i="13"/>
  <c r="BF698" i="13"/>
  <c r="BG698" i="13"/>
  <c r="BH698" i="13"/>
  <c r="BI698" i="13"/>
  <c r="BF699" i="13"/>
  <c r="BG699" i="13"/>
  <c r="BH699" i="13"/>
  <c r="BI699" i="13"/>
  <c r="BF700" i="13"/>
  <c r="BG700" i="13"/>
  <c r="BH700" i="13"/>
  <c r="BI700" i="13"/>
  <c r="BF701" i="13"/>
  <c r="BG701" i="13"/>
  <c r="BH701" i="13"/>
  <c r="BI701" i="13"/>
  <c r="BF702" i="13"/>
  <c r="BG702" i="13"/>
  <c r="BH702" i="13"/>
  <c r="BI702" i="13"/>
  <c r="BF703" i="13"/>
  <c r="BG703" i="13"/>
  <c r="BH703" i="13"/>
  <c r="BI703" i="13"/>
  <c r="BF704" i="13"/>
  <c r="BG704" i="13"/>
  <c r="BH704" i="13"/>
  <c r="BI704" i="13"/>
  <c r="BF705" i="13"/>
  <c r="BG705" i="13"/>
  <c r="BH705" i="13"/>
  <c r="BI705" i="13"/>
  <c r="BF706" i="13"/>
  <c r="BG706" i="13"/>
  <c r="BH706" i="13"/>
  <c r="BI706" i="13"/>
  <c r="BF707" i="13"/>
  <c r="BG707" i="13"/>
  <c r="BH707" i="13"/>
  <c r="BI707" i="13"/>
  <c r="BF708" i="13"/>
  <c r="BG708" i="13"/>
  <c r="BH708" i="13"/>
  <c r="BI708" i="13"/>
  <c r="BF709" i="13"/>
  <c r="BG709" i="13"/>
  <c r="BH709" i="13"/>
  <c r="BI709" i="13"/>
  <c r="BF710" i="13"/>
  <c r="BG710" i="13"/>
  <c r="BH710" i="13"/>
  <c r="BI710" i="13"/>
  <c r="BF711" i="13"/>
  <c r="BG711" i="13"/>
  <c r="BH711" i="13"/>
  <c r="BI711" i="13"/>
  <c r="BF712" i="13"/>
  <c r="BG712" i="13"/>
  <c r="BH712" i="13"/>
  <c r="BI712" i="13"/>
  <c r="BF713" i="13"/>
  <c r="BG713" i="13"/>
  <c r="BH713" i="13"/>
  <c r="BI713" i="13"/>
  <c r="BF714" i="13"/>
  <c r="BG714" i="13"/>
  <c r="BH714" i="13"/>
  <c r="BI714" i="13"/>
  <c r="BF715" i="13"/>
  <c r="BG715" i="13"/>
  <c r="BH715" i="13"/>
  <c r="BI715" i="13"/>
  <c r="BF716" i="13"/>
  <c r="BG716" i="13"/>
  <c r="BH716" i="13"/>
  <c r="BI716" i="13"/>
  <c r="BF717" i="13"/>
  <c r="BG717" i="13"/>
  <c r="BH717" i="13"/>
  <c r="BI717" i="13"/>
  <c r="BF718" i="13"/>
  <c r="BG718" i="13"/>
  <c r="BH718" i="13"/>
  <c r="BI718" i="13"/>
  <c r="BF719" i="13"/>
  <c r="BG719" i="13"/>
  <c r="BH719" i="13"/>
  <c r="BI719" i="13"/>
  <c r="BF720" i="13"/>
  <c r="BG720" i="13"/>
  <c r="BH720" i="13"/>
  <c r="BI720" i="13"/>
  <c r="BF721" i="13"/>
  <c r="BG721" i="13"/>
  <c r="BH721" i="13"/>
  <c r="BI721" i="13"/>
  <c r="BF722" i="13"/>
  <c r="BG722" i="13"/>
  <c r="BH722" i="13"/>
  <c r="BI722" i="13"/>
  <c r="BF723" i="13"/>
  <c r="BG723" i="13"/>
  <c r="BH723" i="13"/>
  <c r="BI723" i="13"/>
  <c r="BF724" i="13"/>
  <c r="BG724" i="13"/>
  <c r="BH724" i="13"/>
  <c r="BI724" i="13"/>
  <c r="BF725" i="13"/>
  <c r="BG725" i="13"/>
  <c r="BH725" i="13"/>
  <c r="BI725" i="13"/>
  <c r="BF726" i="13"/>
  <c r="BG726" i="13"/>
  <c r="BH726" i="13"/>
  <c r="BI726" i="13"/>
  <c r="BF727" i="13"/>
  <c r="BG727" i="13"/>
  <c r="BH727" i="13"/>
  <c r="BI727" i="13"/>
  <c r="BF728" i="13"/>
  <c r="BG728" i="13"/>
  <c r="BH728" i="13"/>
  <c r="BI728" i="13"/>
  <c r="BF729" i="13"/>
  <c r="BG729" i="13"/>
  <c r="BH729" i="13"/>
  <c r="BI729" i="13"/>
  <c r="BF730" i="13"/>
  <c r="BG730" i="13"/>
  <c r="BH730" i="13"/>
  <c r="BI730" i="13"/>
  <c r="BF731" i="13"/>
  <c r="BG731" i="13"/>
  <c r="BH731" i="13"/>
  <c r="BI731" i="13"/>
  <c r="BF732" i="13"/>
  <c r="BG732" i="13"/>
  <c r="BH732" i="13"/>
  <c r="BI732" i="13"/>
  <c r="BF733" i="13"/>
  <c r="BG733" i="13"/>
  <c r="BH733" i="13"/>
  <c r="BI733" i="13"/>
  <c r="BF734" i="13"/>
  <c r="BG734" i="13"/>
  <c r="BH734" i="13"/>
  <c r="BI734" i="13"/>
  <c r="BF735" i="13"/>
  <c r="BG735" i="13"/>
  <c r="BH735" i="13"/>
  <c r="BI735" i="13"/>
  <c r="BF736" i="13"/>
  <c r="BG736" i="13"/>
  <c r="BH736" i="13"/>
  <c r="BI736" i="13"/>
  <c r="BF737" i="13"/>
  <c r="BG737" i="13"/>
  <c r="BH737" i="13"/>
  <c r="BI737" i="13"/>
  <c r="BF738" i="13"/>
  <c r="BG738" i="13"/>
  <c r="BH738" i="13"/>
  <c r="BI738" i="13"/>
  <c r="BF739" i="13"/>
  <c r="BG739" i="13"/>
  <c r="BH739" i="13"/>
  <c r="BI739" i="13"/>
  <c r="BF740" i="13"/>
  <c r="BG740" i="13"/>
  <c r="BH740" i="13"/>
  <c r="BI740" i="13"/>
  <c r="BF741" i="13"/>
  <c r="BG741" i="13"/>
  <c r="BH741" i="13"/>
  <c r="BI741" i="13"/>
  <c r="BF742" i="13"/>
  <c r="BG742" i="13"/>
  <c r="BH742" i="13"/>
  <c r="BI742" i="13"/>
  <c r="BF743" i="13"/>
  <c r="BG743" i="13"/>
  <c r="BH743" i="13"/>
  <c r="BI743" i="13"/>
  <c r="BF744" i="13"/>
  <c r="BG744" i="13"/>
  <c r="BH744" i="13"/>
  <c r="BI744" i="13"/>
  <c r="BF745" i="13"/>
  <c r="BG745" i="13"/>
  <c r="BH745" i="13"/>
  <c r="BI745" i="13"/>
  <c r="BF746" i="13"/>
  <c r="BG746" i="13"/>
  <c r="BH746" i="13"/>
  <c r="BI746" i="13"/>
  <c r="BF747" i="13"/>
  <c r="BG747" i="13"/>
  <c r="BH747" i="13"/>
  <c r="BI747" i="13"/>
  <c r="BF748" i="13"/>
  <c r="BG748" i="13"/>
  <c r="BH748" i="13"/>
  <c r="BI748" i="13"/>
  <c r="BF749" i="13"/>
  <c r="BG749" i="13"/>
  <c r="BH749" i="13"/>
  <c r="BI749" i="13"/>
  <c r="BF750" i="13"/>
  <c r="BG750" i="13"/>
  <c r="BH750" i="13"/>
  <c r="BI750" i="13"/>
  <c r="BF751" i="13"/>
  <c r="BG751" i="13"/>
  <c r="BH751" i="13"/>
  <c r="BI751" i="13"/>
  <c r="BF752" i="13"/>
  <c r="BG752" i="13"/>
  <c r="BH752" i="13"/>
  <c r="BI752" i="13"/>
  <c r="BF753" i="13"/>
  <c r="BG753" i="13"/>
  <c r="BH753" i="13"/>
  <c r="BI753" i="13"/>
  <c r="BF754" i="13"/>
  <c r="BG754" i="13"/>
  <c r="BH754" i="13"/>
  <c r="BI754" i="13"/>
  <c r="BF755" i="13"/>
  <c r="BG755" i="13"/>
  <c r="BH755" i="13"/>
  <c r="BI755" i="13"/>
  <c r="BF756" i="13"/>
  <c r="BG756" i="13"/>
  <c r="BH756" i="13"/>
  <c r="BI756" i="13"/>
  <c r="BF757" i="13"/>
  <c r="BG757" i="13"/>
  <c r="BH757" i="13"/>
  <c r="BI757" i="13"/>
  <c r="BF758" i="13"/>
  <c r="BG758" i="13"/>
  <c r="BH758" i="13"/>
  <c r="BI758" i="13"/>
  <c r="BF759" i="13"/>
  <c r="BG759" i="13"/>
  <c r="BH759" i="13"/>
  <c r="BI759" i="13"/>
  <c r="BF760" i="13"/>
  <c r="BG760" i="13"/>
  <c r="BH760" i="13"/>
  <c r="BI760" i="13"/>
  <c r="BF761" i="13"/>
  <c r="BG761" i="13"/>
  <c r="BH761" i="13"/>
  <c r="BI761" i="13"/>
  <c r="BF762" i="13"/>
  <c r="BG762" i="13"/>
  <c r="BH762" i="13"/>
  <c r="BI762" i="13"/>
  <c r="BF763" i="13"/>
  <c r="BG763" i="13"/>
  <c r="BH763" i="13"/>
  <c r="BI763" i="13"/>
  <c r="BF764" i="13"/>
  <c r="BG764" i="13"/>
  <c r="BH764" i="13"/>
  <c r="BI764" i="13"/>
  <c r="BF765" i="13"/>
  <c r="BG765" i="13"/>
  <c r="BH765" i="13"/>
  <c r="BI765" i="13"/>
  <c r="BF766" i="13"/>
  <c r="BG766" i="13"/>
  <c r="BH766" i="13"/>
  <c r="BI766" i="13"/>
  <c r="BF767" i="13"/>
  <c r="BG767" i="13"/>
  <c r="BH767" i="13"/>
  <c r="BI767" i="13"/>
  <c r="BF768" i="13"/>
  <c r="BG768" i="13"/>
  <c r="BH768" i="13"/>
  <c r="BI768" i="13"/>
  <c r="BF769" i="13"/>
  <c r="BG769" i="13"/>
  <c r="BH769" i="13"/>
  <c r="BI769" i="13"/>
  <c r="BF770" i="13"/>
  <c r="BG770" i="13"/>
  <c r="BH770" i="13"/>
  <c r="BI770" i="13"/>
  <c r="BF771" i="13"/>
  <c r="BG771" i="13"/>
  <c r="BH771" i="13"/>
  <c r="BI771" i="13"/>
  <c r="BF772" i="13"/>
  <c r="BG772" i="13"/>
  <c r="BH772" i="13"/>
  <c r="BI772" i="13"/>
  <c r="BF773" i="13"/>
  <c r="BG773" i="13"/>
  <c r="BH773" i="13"/>
  <c r="BI773" i="13"/>
  <c r="BF774" i="13"/>
  <c r="BG774" i="13"/>
  <c r="BH774" i="13"/>
  <c r="BI774" i="13"/>
  <c r="BF775" i="13"/>
  <c r="BG775" i="13"/>
  <c r="BH775" i="13"/>
  <c r="BI775" i="13"/>
  <c r="BF776" i="13"/>
  <c r="BG776" i="13"/>
  <c r="BH776" i="13"/>
  <c r="BI776" i="13"/>
  <c r="BF777" i="13"/>
  <c r="BG777" i="13"/>
  <c r="BH777" i="13"/>
  <c r="BI777" i="13"/>
  <c r="BF778" i="13"/>
  <c r="BG778" i="13"/>
  <c r="BH778" i="13"/>
  <c r="BI778" i="13"/>
  <c r="BF779" i="13"/>
  <c r="BG779" i="13"/>
  <c r="BH779" i="13"/>
  <c r="BI779" i="13"/>
  <c r="BF780" i="13"/>
  <c r="BG780" i="13"/>
  <c r="BH780" i="13"/>
  <c r="BI780" i="13"/>
  <c r="BF781" i="13"/>
  <c r="BG781" i="13"/>
  <c r="BH781" i="13"/>
  <c r="BI781" i="13"/>
  <c r="BF782" i="13"/>
  <c r="BG782" i="13"/>
  <c r="BH782" i="13"/>
  <c r="BI782" i="13"/>
  <c r="BF783" i="13"/>
  <c r="BG783" i="13"/>
  <c r="BH783" i="13"/>
  <c r="BI783" i="13"/>
  <c r="BF784" i="13"/>
  <c r="BG784" i="13"/>
  <c r="BH784" i="13"/>
  <c r="BI784" i="13"/>
  <c r="BF785" i="13"/>
  <c r="BG785" i="13"/>
  <c r="BH785" i="13"/>
  <c r="BI785" i="13"/>
  <c r="BF786" i="13"/>
  <c r="BG786" i="13"/>
  <c r="BH786" i="13"/>
  <c r="BI786" i="13"/>
  <c r="BF787" i="13"/>
  <c r="BG787" i="13"/>
  <c r="BH787" i="13"/>
  <c r="BI787" i="13"/>
  <c r="BF788" i="13"/>
  <c r="BG788" i="13"/>
  <c r="BH788" i="13"/>
  <c r="BI788" i="13"/>
  <c r="BF789" i="13"/>
  <c r="BG789" i="13"/>
  <c r="BH789" i="13"/>
  <c r="BI789" i="13"/>
  <c r="BF790" i="13"/>
  <c r="BG790" i="13"/>
  <c r="BH790" i="13"/>
  <c r="BI790" i="13"/>
  <c r="BF791" i="13"/>
  <c r="BG791" i="13"/>
  <c r="BH791" i="13"/>
  <c r="BI791" i="13"/>
  <c r="BF792" i="13"/>
  <c r="BG792" i="13"/>
  <c r="BH792" i="13"/>
  <c r="BI792" i="13"/>
  <c r="BF793" i="13"/>
  <c r="BG793" i="13"/>
  <c r="BH793" i="13"/>
  <c r="BI793" i="13"/>
  <c r="BF794" i="13"/>
  <c r="BG794" i="13"/>
  <c r="BH794" i="13"/>
  <c r="BI794" i="13"/>
  <c r="BF795" i="13"/>
  <c r="BG795" i="13"/>
  <c r="BH795" i="13"/>
  <c r="BI795" i="13"/>
  <c r="BF796" i="13"/>
  <c r="BG796" i="13"/>
  <c r="BH796" i="13"/>
  <c r="BI796" i="13"/>
  <c r="BF797" i="13"/>
  <c r="BG797" i="13"/>
  <c r="BH797" i="13"/>
  <c r="BI797" i="13"/>
  <c r="BF798" i="13"/>
  <c r="BG798" i="13"/>
  <c r="BH798" i="13"/>
  <c r="BI798" i="13"/>
  <c r="BF799" i="13"/>
  <c r="BG799" i="13"/>
  <c r="BH799" i="13"/>
  <c r="BI799" i="13"/>
  <c r="BF800" i="13"/>
  <c r="BG800" i="13"/>
  <c r="BH800" i="13"/>
  <c r="BI800" i="13"/>
  <c r="BF801" i="13"/>
  <c r="BG801" i="13"/>
  <c r="BH801" i="13"/>
  <c r="BI801" i="13"/>
  <c r="BF802" i="13"/>
  <c r="BG802" i="13"/>
  <c r="BH802" i="13"/>
  <c r="BI802" i="13"/>
  <c r="BF803" i="13"/>
  <c r="BG803" i="13"/>
  <c r="BH803" i="13"/>
  <c r="BI803" i="13"/>
  <c r="BF804" i="13"/>
  <c r="BG804" i="13"/>
  <c r="BH804" i="13"/>
  <c r="BI804" i="13"/>
  <c r="BF805" i="13"/>
  <c r="BG805" i="13"/>
  <c r="BH805" i="13"/>
  <c r="BI805" i="13"/>
  <c r="BF806" i="13"/>
  <c r="BG806" i="13"/>
  <c r="BH806" i="13"/>
  <c r="BI806" i="13"/>
  <c r="BF807" i="13"/>
  <c r="BG807" i="13"/>
  <c r="BH807" i="13"/>
  <c r="BI807" i="13"/>
  <c r="BF808" i="13"/>
  <c r="BG808" i="13"/>
  <c r="BH808" i="13"/>
  <c r="BI808" i="13"/>
  <c r="BF809" i="13"/>
  <c r="BG809" i="13"/>
  <c r="BH809" i="13"/>
  <c r="BI809" i="13"/>
  <c r="BF810" i="13"/>
  <c r="BG810" i="13"/>
  <c r="BH810" i="13"/>
  <c r="BI810" i="13"/>
  <c r="BF811" i="13"/>
  <c r="BG811" i="13"/>
  <c r="BH811" i="13"/>
  <c r="BI811" i="13"/>
  <c r="BF812" i="13"/>
  <c r="BG812" i="13"/>
  <c r="BH812" i="13"/>
  <c r="BI812" i="13"/>
  <c r="BF813" i="13"/>
  <c r="BG813" i="13"/>
  <c r="BH813" i="13"/>
  <c r="BI813" i="13"/>
  <c r="BF814" i="13"/>
  <c r="BG814" i="13"/>
  <c r="BH814" i="13"/>
  <c r="BI814" i="13"/>
  <c r="BF815" i="13"/>
  <c r="BG815" i="13"/>
  <c r="BH815" i="13"/>
  <c r="BI815" i="13"/>
  <c r="BF816" i="13"/>
  <c r="BG816" i="13"/>
  <c r="BH816" i="13"/>
  <c r="BI816" i="13"/>
  <c r="BF817" i="13"/>
  <c r="BG817" i="13"/>
  <c r="BH817" i="13"/>
  <c r="BI817" i="13"/>
  <c r="BF818" i="13"/>
  <c r="BG818" i="13"/>
  <c r="BH818" i="13"/>
  <c r="BI818" i="13"/>
  <c r="BF819" i="13"/>
  <c r="BG819" i="13"/>
  <c r="BH819" i="13"/>
  <c r="BI819" i="13"/>
  <c r="BF820" i="13"/>
  <c r="BG820" i="13"/>
  <c r="BH820" i="13"/>
  <c r="BI820" i="13"/>
  <c r="BF821" i="13"/>
  <c r="BG821" i="13"/>
  <c r="BH821" i="13"/>
  <c r="BI821" i="13"/>
  <c r="BF822" i="13"/>
  <c r="BG822" i="13"/>
  <c r="BH822" i="13"/>
  <c r="BI822" i="13"/>
  <c r="BF823" i="13"/>
  <c r="BG823" i="13"/>
  <c r="BH823" i="13"/>
  <c r="BI823" i="13"/>
  <c r="BF824" i="13"/>
  <c r="BG824" i="13"/>
  <c r="BH824" i="13"/>
  <c r="BI824" i="13"/>
  <c r="BF825" i="13"/>
  <c r="BG825" i="13"/>
  <c r="BH825" i="13"/>
  <c r="BI825" i="13"/>
  <c r="BF826" i="13"/>
  <c r="BG826" i="13"/>
  <c r="BH826" i="13"/>
  <c r="BI826" i="13"/>
  <c r="BF827" i="13"/>
  <c r="BG827" i="13"/>
  <c r="BH827" i="13"/>
  <c r="BI827" i="13"/>
  <c r="BF828" i="13"/>
  <c r="BG828" i="13"/>
  <c r="BH828" i="13"/>
  <c r="BI828" i="13"/>
  <c r="BF829" i="13"/>
  <c r="BG829" i="13"/>
  <c r="BH829" i="13"/>
  <c r="BI829" i="13"/>
  <c r="BF830" i="13"/>
  <c r="BG830" i="13"/>
  <c r="BH830" i="13"/>
  <c r="BI830" i="13"/>
  <c r="BF831" i="13"/>
  <c r="BG831" i="13"/>
  <c r="BH831" i="13"/>
  <c r="BI831" i="13"/>
  <c r="BF832" i="13"/>
  <c r="BG832" i="13"/>
  <c r="BH832" i="13"/>
  <c r="BI832" i="13"/>
  <c r="BF833" i="13"/>
  <c r="BG833" i="13"/>
  <c r="BH833" i="13"/>
  <c r="BI833" i="13"/>
  <c r="BF834" i="13"/>
  <c r="BG834" i="13"/>
  <c r="BH834" i="13"/>
  <c r="BI834" i="13"/>
  <c r="BF835" i="13"/>
  <c r="BG835" i="13"/>
  <c r="BH835" i="13"/>
  <c r="BI835" i="13"/>
  <c r="BF836" i="13"/>
  <c r="BG836" i="13"/>
  <c r="BH836" i="13"/>
  <c r="BI836" i="13"/>
  <c r="BF837" i="13"/>
  <c r="BG837" i="13"/>
  <c r="BH837" i="13"/>
  <c r="BI837" i="13"/>
  <c r="BF838" i="13"/>
  <c r="BG838" i="13"/>
  <c r="BH838" i="13"/>
  <c r="BI838" i="13"/>
  <c r="BF839" i="13"/>
  <c r="BG839" i="13"/>
  <c r="BH839" i="13"/>
  <c r="BI839" i="13"/>
  <c r="BF840" i="13"/>
  <c r="BG840" i="13"/>
  <c r="BH840" i="13"/>
  <c r="BI840" i="13"/>
  <c r="BF841" i="13"/>
  <c r="BG841" i="13"/>
  <c r="BH841" i="13"/>
  <c r="BI841" i="13"/>
  <c r="BF842" i="13"/>
  <c r="BG842" i="13"/>
  <c r="BH842" i="13"/>
  <c r="BI842" i="13"/>
  <c r="BF843" i="13"/>
  <c r="BG843" i="13"/>
  <c r="BH843" i="13"/>
  <c r="BI843" i="13"/>
  <c r="BF844" i="13"/>
  <c r="BG844" i="13"/>
  <c r="BH844" i="13"/>
  <c r="BI844" i="13"/>
  <c r="BF845" i="13"/>
  <c r="BG845" i="13"/>
  <c r="BH845" i="13"/>
  <c r="BI845" i="13"/>
  <c r="BF846" i="13"/>
  <c r="BG846" i="13"/>
  <c r="BH846" i="13"/>
  <c r="BI846" i="13"/>
  <c r="BF847" i="13"/>
  <c r="BG847" i="13"/>
  <c r="BH847" i="13"/>
  <c r="BI847" i="13"/>
  <c r="BF848" i="13"/>
  <c r="BG848" i="13"/>
  <c r="BH848" i="13"/>
  <c r="BI848" i="13"/>
  <c r="BF849" i="13"/>
  <c r="BG849" i="13"/>
  <c r="BH849" i="13"/>
  <c r="BI849" i="13"/>
  <c r="BF850" i="13"/>
  <c r="BG850" i="13"/>
  <c r="BH850" i="13"/>
  <c r="BI850" i="13"/>
  <c r="BF851" i="13"/>
  <c r="BG851" i="13"/>
  <c r="BH851" i="13"/>
  <c r="BI851" i="13"/>
  <c r="BF852" i="13"/>
  <c r="BG852" i="13"/>
  <c r="BH852" i="13"/>
  <c r="BI852" i="13"/>
  <c r="BF853" i="13"/>
  <c r="BG853" i="13"/>
  <c r="BH853" i="13"/>
  <c r="BI853" i="13"/>
  <c r="BF854" i="13"/>
  <c r="BG854" i="13"/>
  <c r="BH854" i="13"/>
  <c r="BI854" i="13"/>
  <c r="BF855" i="13"/>
  <c r="BG855" i="13"/>
  <c r="BH855" i="13"/>
  <c r="BI855" i="13"/>
  <c r="BF856" i="13"/>
  <c r="BG856" i="13"/>
  <c r="BH856" i="13"/>
  <c r="BI856" i="13"/>
  <c r="BF857" i="13"/>
  <c r="BG857" i="13"/>
  <c r="BH857" i="13"/>
  <c r="BI857" i="13"/>
  <c r="BF858" i="13"/>
  <c r="BG858" i="13"/>
  <c r="BH858" i="13"/>
  <c r="BI858" i="13"/>
  <c r="BF859" i="13"/>
  <c r="BG859" i="13"/>
  <c r="BH859" i="13"/>
  <c r="BI859" i="13"/>
  <c r="BF860" i="13"/>
  <c r="BG860" i="13"/>
  <c r="BH860" i="13"/>
  <c r="BI860" i="13"/>
  <c r="BF861" i="13"/>
  <c r="BG861" i="13"/>
  <c r="BH861" i="13"/>
  <c r="BI861" i="13"/>
  <c r="BF862" i="13"/>
  <c r="BG862" i="13"/>
  <c r="BH862" i="13"/>
  <c r="BI862" i="13"/>
  <c r="BF863" i="13"/>
  <c r="BG863" i="13"/>
  <c r="BH863" i="13"/>
  <c r="BI863" i="13"/>
  <c r="BF864" i="13"/>
  <c r="BG864" i="13"/>
  <c r="BH864" i="13"/>
  <c r="BI864" i="13"/>
  <c r="BF865" i="13"/>
  <c r="BG865" i="13"/>
  <c r="BH865" i="13"/>
  <c r="BI865" i="13"/>
  <c r="BF866" i="13"/>
  <c r="BG866" i="13"/>
  <c r="BH866" i="13"/>
  <c r="BI866" i="13"/>
  <c r="BF867" i="13"/>
  <c r="BG867" i="13"/>
  <c r="BH867" i="13"/>
  <c r="BI867" i="13"/>
  <c r="BF868" i="13"/>
  <c r="BG868" i="13"/>
  <c r="BH868" i="13"/>
  <c r="BI868" i="13"/>
  <c r="BF869" i="13"/>
  <c r="BG869" i="13"/>
  <c r="BH869" i="13"/>
  <c r="BI869" i="13"/>
  <c r="BF870" i="13"/>
  <c r="BG870" i="13"/>
  <c r="BH870" i="13"/>
  <c r="BI870" i="13"/>
  <c r="BF871" i="13"/>
  <c r="BG871" i="13"/>
  <c r="BH871" i="13"/>
  <c r="BI871" i="13"/>
  <c r="BF872" i="13"/>
  <c r="BG872" i="13"/>
  <c r="BH872" i="13"/>
  <c r="BI872" i="13"/>
  <c r="BF873" i="13"/>
  <c r="BG873" i="13"/>
  <c r="BH873" i="13"/>
  <c r="BI873" i="13"/>
  <c r="BF874" i="13"/>
  <c r="BG874" i="13"/>
  <c r="BH874" i="13"/>
  <c r="BI874" i="13"/>
  <c r="BF875" i="13"/>
  <c r="BG875" i="13"/>
  <c r="BH875" i="13"/>
  <c r="BI875" i="13"/>
  <c r="BF876" i="13"/>
  <c r="BG876" i="13"/>
  <c r="BH876" i="13"/>
  <c r="BI876" i="13"/>
  <c r="BF877" i="13"/>
  <c r="BG877" i="13"/>
  <c r="BH877" i="13"/>
  <c r="BI877" i="13"/>
  <c r="BF878" i="13"/>
  <c r="BG878" i="13"/>
  <c r="BH878" i="13"/>
  <c r="BI878" i="13"/>
  <c r="BF879" i="13"/>
  <c r="BG879" i="13"/>
  <c r="BH879" i="13"/>
  <c r="BI879" i="13"/>
  <c r="BF880" i="13"/>
  <c r="BG880" i="13"/>
  <c r="BH880" i="13"/>
  <c r="BI880" i="13"/>
  <c r="BF881" i="13"/>
  <c r="BG881" i="13"/>
  <c r="BH881" i="13"/>
  <c r="BI881" i="13"/>
  <c r="BF882" i="13"/>
  <c r="BG882" i="13"/>
  <c r="BH882" i="13"/>
  <c r="BI882" i="13"/>
  <c r="BF883" i="13"/>
  <c r="BG883" i="13"/>
  <c r="BH883" i="13"/>
  <c r="BI883" i="13"/>
  <c r="BF884" i="13"/>
  <c r="BG884" i="13"/>
  <c r="BH884" i="13"/>
  <c r="BI884" i="13"/>
  <c r="BF885" i="13"/>
  <c r="BG885" i="13"/>
  <c r="BH885" i="13"/>
  <c r="BI885" i="13"/>
  <c r="BF886" i="13"/>
  <c r="BG886" i="13"/>
  <c r="BH886" i="13"/>
  <c r="BI886" i="13"/>
  <c r="BF887" i="13"/>
  <c r="BG887" i="13"/>
  <c r="BH887" i="13"/>
  <c r="BI887" i="13"/>
  <c r="BF888" i="13"/>
  <c r="BG888" i="13"/>
  <c r="BH888" i="13"/>
  <c r="BI888" i="13"/>
  <c r="BF889" i="13"/>
  <c r="BG889" i="13"/>
  <c r="BH889" i="13"/>
  <c r="BI889" i="13"/>
  <c r="BF890" i="13"/>
  <c r="BG890" i="13"/>
  <c r="BH890" i="13"/>
  <c r="BI890" i="13"/>
  <c r="BF891" i="13"/>
  <c r="BG891" i="13"/>
  <c r="BH891" i="13"/>
  <c r="BI891" i="13"/>
  <c r="BF892" i="13"/>
  <c r="BG892" i="13"/>
  <c r="BH892" i="13"/>
  <c r="BI892" i="13"/>
  <c r="BF893" i="13"/>
  <c r="BG893" i="13"/>
  <c r="BH893" i="13"/>
  <c r="BI893" i="13"/>
  <c r="BF894" i="13"/>
  <c r="BG894" i="13"/>
  <c r="BH894" i="13"/>
  <c r="BI894" i="13"/>
  <c r="BF895" i="13"/>
  <c r="BG895" i="13"/>
  <c r="BH895" i="13"/>
  <c r="BI895" i="13"/>
  <c r="BF896" i="13"/>
  <c r="BG896" i="13"/>
  <c r="BH896" i="13"/>
  <c r="BI896" i="13"/>
  <c r="BF897" i="13"/>
  <c r="BG897" i="13"/>
  <c r="BH897" i="13"/>
  <c r="BI897" i="13"/>
  <c r="BF898" i="13"/>
  <c r="BG898" i="13"/>
  <c r="BH898" i="13"/>
  <c r="BI898" i="13"/>
  <c r="BF899" i="13"/>
  <c r="BG899" i="13"/>
  <c r="BH899" i="13"/>
  <c r="BI899" i="13"/>
  <c r="BF900" i="13"/>
  <c r="BG900" i="13"/>
  <c r="BH900" i="13"/>
  <c r="BI900" i="13"/>
  <c r="BF901" i="13"/>
  <c r="BG901" i="13"/>
  <c r="BH901" i="13"/>
  <c r="BI901" i="13"/>
  <c r="BF902" i="13"/>
  <c r="BG902" i="13"/>
  <c r="BH902" i="13"/>
  <c r="BI902" i="13"/>
  <c r="BF903" i="13"/>
  <c r="BG903" i="13"/>
  <c r="BH903" i="13"/>
  <c r="BI903" i="13"/>
  <c r="BF904" i="13"/>
  <c r="BG904" i="13"/>
  <c r="BH904" i="13"/>
  <c r="BI904" i="13"/>
  <c r="BF905" i="13"/>
  <c r="BG905" i="13"/>
  <c r="BH905" i="13"/>
  <c r="BI905" i="13"/>
  <c r="BF906" i="13"/>
  <c r="BG906" i="13"/>
  <c r="BH906" i="13"/>
  <c r="BI906" i="13"/>
  <c r="BF907" i="13"/>
  <c r="BG907" i="13"/>
  <c r="BH907" i="13"/>
  <c r="BI907" i="13"/>
  <c r="BF908" i="13"/>
  <c r="BG908" i="13"/>
  <c r="BH908" i="13"/>
  <c r="BI908" i="13"/>
  <c r="BF909" i="13"/>
  <c r="BG909" i="13"/>
  <c r="BH909" i="13"/>
  <c r="BI909" i="13"/>
  <c r="BF910" i="13"/>
  <c r="BG910" i="13"/>
  <c r="BH910" i="13"/>
  <c r="BI910" i="13"/>
  <c r="BF911" i="13"/>
  <c r="BG911" i="13"/>
  <c r="BH911" i="13"/>
  <c r="BI911" i="13"/>
  <c r="BF912" i="13"/>
  <c r="BG912" i="13"/>
  <c r="BH912" i="13"/>
  <c r="BI912" i="13"/>
  <c r="BF913" i="13"/>
  <c r="BG913" i="13"/>
  <c r="BH913" i="13"/>
  <c r="BI913" i="13"/>
  <c r="BF914" i="13"/>
  <c r="BG914" i="13"/>
  <c r="BH914" i="13"/>
  <c r="BI914" i="13"/>
  <c r="BF915" i="13"/>
  <c r="BG915" i="13"/>
  <c r="BH915" i="13"/>
  <c r="BI915" i="13"/>
  <c r="BF916" i="13"/>
  <c r="BG916" i="13"/>
  <c r="BH916" i="13"/>
  <c r="BI916" i="13"/>
  <c r="BF917" i="13"/>
  <c r="BG917" i="13"/>
  <c r="BH917" i="13"/>
  <c r="BI917" i="13"/>
  <c r="BF918" i="13"/>
  <c r="BG918" i="13"/>
  <c r="BH918" i="13"/>
  <c r="BI918" i="13"/>
  <c r="BF919" i="13"/>
  <c r="BG919" i="13"/>
  <c r="BH919" i="13"/>
  <c r="BI919" i="13"/>
  <c r="BF920" i="13"/>
  <c r="BG920" i="13"/>
  <c r="BH920" i="13"/>
  <c r="BI920" i="13"/>
  <c r="BF921" i="13"/>
  <c r="BG921" i="13"/>
  <c r="BH921" i="13"/>
  <c r="BI921" i="13"/>
  <c r="BF922" i="13"/>
  <c r="BG922" i="13"/>
  <c r="BH922" i="13"/>
  <c r="BI922" i="13"/>
  <c r="BF923" i="13"/>
  <c r="BG923" i="13"/>
  <c r="BH923" i="13"/>
  <c r="BI923" i="13"/>
  <c r="BF924" i="13"/>
  <c r="BG924" i="13"/>
  <c r="BH924" i="13"/>
  <c r="BI924" i="13"/>
  <c r="BF925" i="13"/>
  <c r="BG925" i="13"/>
  <c r="BH925" i="13"/>
  <c r="BI925" i="13"/>
  <c r="BF926" i="13"/>
  <c r="BG926" i="13"/>
  <c r="BH926" i="13"/>
  <c r="BI926" i="13"/>
  <c r="BF927" i="13"/>
  <c r="BG927" i="13"/>
  <c r="BH927" i="13"/>
  <c r="BI927" i="13"/>
  <c r="BF928" i="13"/>
  <c r="BG928" i="13"/>
  <c r="BH928" i="13"/>
  <c r="BI928" i="13"/>
  <c r="BF929" i="13"/>
  <c r="BG929" i="13"/>
  <c r="BH929" i="13"/>
  <c r="BI929" i="13"/>
  <c r="BF930" i="13"/>
  <c r="BG930" i="13"/>
  <c r="BH930" i="13"/>
  <c r="BI930" i="13"/>
  <c r="BF931" i="13"/>
  <c r="BG931" i="13"/>
  <c r="BH931" i="13"/>
  <c r="BI931" i="13"/>
  <c r="BF932" i="13"/>
  <c r="BG932" i="13"/>
  <c r="BH932" i="13"/>
  <c r="BI932" i="13"/>
  <c r="BF933" i="13"/>
  <c r="BG933" i="13"/>
  <c r="BH933" i="13"/>
  <c r="BI933" i="13"/>
  <c r="BF934" i="13"/>
  <c r="BG934" i="13"/>
  <c r="BH934" i="13"/>
  <c r="BI934" i="13"/>
  <c r="BF935" i="13"/>
  <c r="BG935" i="13"/>
  <c r="BH935" i="13"/>
  <c r="BI935" i="13"/>
  <c r="BF936" i="13"/>
  <c r="BG936" i="13"/>
  <c r="BH936" i="13"/>
  <c r="BI936" i="13"/>
  <c r="BF937" i="13"/>
  <c r="BG937" i="13"/>
  <c r="BH937" i="13"/>
  <c r="BI937" i="13"/>
  <c r="BF938" i="13"/>
  <c r="BG938" i="13"/>
  <c r="BH938" i="13"/>
  <c r="BI938" i="13"/>
  <c r="BF939" i="13"/>
  <c r="BG939" i="13"/>
  <c r="BH939" i="13"/>
  <c r="BI939" i="13"/>
  <c r="BF940" i="13"/>
  <c r="BG940" i="13"/>
  <c r="BH940" i="13"/>
  <c r="BI940" i="13"/>
  <c r="BF941" i="13"/>
  <c r="BG941" i="13"/>
  <c r="BH941" i="13"/>
  <c r="BI941" i="13"/>
  <c r="BF942" i="13"/>
  <c r="BG942" i="13"/>
  <c r="BH942" i="13"/>
  <c r="BI942" i="13"/>
  <c r="BF943" i="13"/>
  <c r="BG943" i="13"/>
  <c r="BH943" i="13"/>
  <c r="BI943" i="13"/>
  <c r="BF944" i="13"/>
  <c r="BG944" i="13"/>
  <c r="BH944" i="13"/>
  <c r="BI944" i="13"/>
  <c r="BF945" i="13"/>
  <c r="BG945" i="13"/>
  <c r="BH945" i="13"/>
  <c r="BI945" i="13"/>
  <c r="BF946" i="13"/>
  <c r="BG946" i="13"/>
  <c r="BH946" i="13"/>
  <c r="BI946" i="13"/>
  <c r="BF947" i="13"/>
  <c r="BG947" i="13"/>
  <c r="BH947" i="13"/>
  <c r="BI947" i="13"/>
  <c r="BF948" i="13"/>
  <c r="BG948" i="13"/>
  <c r="BH948" i="13"/>
  <c r="BI948" i="13"/>
  <c r="BF949" i="13"/>
  <c r="BG949" i="13"/>
  <c r="BH949" i="13"/>
  <c r="BI949" i="13"/>
  <c r="BF950" i="13"/>
  <c r="BG950" i="13"/>
  <c r="BH950" i="13"/>
  <c r="BI950" i="13"/>
  <c r="BF951" i="13"/>
  <c r="BG951" i="13"/>
  <c r="BH951" i="13"/>
  <c r="BI951" i="13"/>
  <c r="BF952" i="13"/>
  <c r="BG952" i="13"/>
  <c r="BH952" i="13"/>
  <c r="BI952" i="13"/>
  <c r="BF953" i="13"/>
  <c r="BG953" i="13"/>
  <c r="BH953" i="13"/>
  <c r="BI953" i="13"/>
  <c r="BF954" i="13"/>
  <c r="BG954" i="13"/>
  <c r="BH954" i="13"/>
  <c r="BI954" i="13"/>
  <c r="BF955" i="13"/>
  <c r="BG955" i="13"/>
  <c r="BH955" i="13"/>
  <c r="BI955" i="13"/>
  <c r="BF956" i="13"/>
  <c r="BG956" i="13"/>
  <c r="BH956" i="13"/>
  <c r="BI956" i="13"/>
  <c r="BF957" i="13"/>
  <c r="BG957" i="13"/>
  <c r="BH957" i="13"/>
  <c r="BI957" i="13"/>
  <c r="BF958" i="13"/>
  <c r="BG958" i="13"/>
  <c r="BH958" i="13"/>
  <c r="BI958" i="13"/>
  <c r="BF959" i="13"/>
  <c r="BG959" i="13"/>
  <c r="BH959" i="13"/>
  <c r="BI959" i="13"/>
  <c r="BF960" i="13"/>
  <c r="BG960" i="13"/>
  <c r="BH960" i="13"/>
  <c r="BI960" i="13"/>
  <c r="BF961" i="13"/>
  <c r="BG961" i="13"/>
  <c r="BH961" i="13"/>
  <c r="BI961" i="13"/>
  <c r="BF962" i="13"/>
  <c r="BG962" i="13"/>
  <c r="BH962" i="13"/>
  <c r="BI962" i="13"/>
  <c r="BF963" i="13"/>
  <c r="BG963" i="13"/>
  <c r="BH963" i="13"/>
  <c r="BI963" i="13"/>
  <c r="BF964" i="13"/>
  <c r="BG964" i="13"/>
  <c r="BH964" i="13"/>
  <c r="BI964" i="13"/>
  <c r="BF965" i="13"/>
  <c r="BG965" i="13"/>
  <c r="BH965" i="13"/>
  <c r="BI965" i="13"/>
  <c r="BF966" i="13"/>
  <c r="BG966" i="13"/>
  <c r="BH966" i="13"/>
  <c r="BI966" i="13"/>
  <c r="BF967" i="13"/>
  <c r="BG967" i="13"/>
  <c r="BH967" i="13"/>
  <c r="BI967" i="13"/>
  <c r="BF968" i="13"/>
  <c r="BG968" i="13"/>
  <c r="BH968" i="13"/>
  <c r="BI968" i="13"/>
  <c r="BF969" i="13"/>
  <c r="BG969" i="13"/>
  <c r="BH969" i="13"/>
  <c r="BI969" i="13"/>
  <c r="BF970" i="13"/>
  <c r="BG970" i="13"/>
  <c r="BH970" i="13"/>
  <c r="BI970" i="13"/>
  <c r="BF971" i="13"/>
  <c r="BG971" i="13"/>
  <c r="BH971" i="13"/>
  <c r="BI971" i="13"/>
  <c r="BF972" i="13"/>
  <c r="BG972" i="13"/>
  <c r="BH972" i="13"/>
  <c r="BI972" i="13"/>
  <c r="BF973" i="13"/>
  <c r="BG973" i="13"/>
  <c r="BH973" i="13"/>
  <c r="BI973" i="13"/>
  <c r="BF974" i="13"/>
  <c r="BG974" i="13"/>
  <c r="BH974" i="13"/>
  <c r="BI974" i="13"/>
  <c r="BF975" i="13"/>
  <c r="BG975" i="13"/>
  <c r="BH975" i="13"/>
  <c r="BI975" i="13"/>
  <c r="BF976" i="13"/>
  <c r="BG976" i="13"/>
  <c r="BH976" i="13"/>
  <c r="BI976" i="13"/>
  <c r="BF977" i="13"/>
  <c r="BG977" i="13"/>
  <c r="BH977" i="13"/>
  <c r="BI977" i="13"/>
  <c r="BF978" i="13"/>
  <c r="BG978" i="13"/>
  <c r="BH978" i="13"/>
  <c r="BI978" i="13"/>
  <c r="BF979" i="13"/>
  <c r="BG979" i="13"/>
  <c r="BH979" i="13"/>
  <c r="BI979" i="13"/>
  <c r="BF980" i="13"/>
  <c r="BG980" i="13"/>
  <c r="BH980" i="13"/>
  <c r="BI980" i="13"/>
  <c r="BF981" i="13"/>
  <c r="BG981" i="13"/>
  <c r="BH981" i="13"/>
  <c r="BI981" i="13"/>
  <c r="BF982" i="13"/>
  <c r="BG982" i="13"/>
  <c r="BH982" i="13"/>
  <c r="BI982" i="13"/>
  <c r="BF983" i="13"/>
  <c r="BG983" i="13"/>
  <c r="BH983" i="13"/>
  <c r="BI983" i="13"/>
  <c r="BF984" i="13"/>
  <c r="BG984" i="13"/>
  <c r="BH984" i="13"/>
  <c r="BI984" i="13"/>
  <c r="BF985" i="13"/>
  <c r="BG985" i="13"/>
  <c r="BH985" i="13"/>
  <c r="BI985" i="13"/>
  <c r="BF986" i="13"/>
  <c r="BG986" i="13"/>
  <c r="BH986" i="13"/>
  <c r="BI986" i="13"/>
  <c r="BF987" i="13"/>
  <c r="BG987" i="13"/>
  <c r="BH987" i="13"/>
  <c r="BI987" i="13"/>
  <c r="BF988" i="13"/>
  <c r="BG988" i="13"/>
  <c r="BH988" i="13"/>
  <c r="BI988" i="13"/>
  <c r="BF989" i="13"/>
  <c r="BG989" i="13"/>
  <c r="BH989" i="13"/>
  <c r="BI989" i="13"/>
  <c r="BF990" i="13"/>
  <c r="BG990" i="13"/>
  <c r="BH990" i="13"/>
  <c r="BI990" i="13"/>
  <c r="BF991" i="13"/>
  <c r="BG991" i="13"/>
  <c r="BH991" i="13"/>
  <c r="BI991" i="13"/>
  <c r="BF992" i="13"/>
  <c r="BG992" i="13"/>
  <c r="BH992" i="13"/>
  <c r="BI992" i="13"/>
  <c r="BF993" i="13"/>
  <c r="BG993" i="13"/>
  <c r="BH993" i="13"/>
  <c r="BI993" i="13"/>
  <c r="BF994" i="13"/>
  <c r="BG994" i="13"/>
  <c r="BH994" i="13"/>
  <c r="BI994" i="13"/>
  <c r="BF995" i="13"/>
  <c r="BG995" i="13"/>
  <c r="BH995" i="13"/>
  <c r="BI995" i="13"/>
  <c r="BF996" i="13"/>
  <c r="BG996" i="13"/>
  <c r="BH996" i="13"/>
  <c r="BI996" i="13"/>
  <c r="BF997" i="13"/>
  <c r="BG997" i="13"/>
  <c r="BH997" i="13"/>
  <c r="BI997" i="13"/>
  <c r="BF998" i="13"/>
  <c r="BG998" i="13"/>
  <c r="BH998" i="13"/>
  <c r="BI998" i="13"/>
  <c r="BF999" i="13"/>
  <c r="BG999" i="13"/>
  <c r="BH999" i="13"/>
  <c r="BI999" i="13"/>
  <c r="BF1000" i="13"/>
  <c r="BG1000" i="13"/>
  <c r="BH1000" i="13"/>
  <c r="BI1000" i="13"/>
  <c r="BF1001" i="13"/>
  <c r="BG1001" i="13"/>
  <c r="BH1001" i="13"/>
  <c r="BI1001" i="13"/>
  <c r="BF1002" i="13"/>
  <c r="BG1002" i="13"/>
  <c r="BH1002" i="13"/>
  <c r="BI1002" i="13"/>
  <c r="BF1003" i="13"/>
  <c r="BG1003" i="13"/>
  <c r="BH1003" i="13"/>
  <c r="BI1003" i="13"/>
  <c r="BF1004" i="13"/>
  <c r="BG1004" i="13"/>
  <c r="BH1004" i="13"/>
  <c r="BI1004" i="13"/>
  <c r="BF1005" i="13"/>
  <c r="BG1005" i="13"/>
  <c r="BH1005" i="13"/>
  <c r="BI1005" i="13"/>
  <c r="BF1006" i="13"/>
  <c r="BG1006" i="13"/>
  <c r="BH1006" i="13"/>
  <c r="BI1006" i="13"/>
  <c r="BF1007" i="13"/>
  <c r="BG1007" i="13"/>
  <c r="BH1007" i="13"/>
  <c r="BI1007" i="13"/>
  <c r="BF1008" i="13"/>
  <c r="BG1008" i="13"/>
  <c r="BH1008" i="13"/>
  <c r="BI1008" i="13"/>
  <c r="BF1009" i="13"/>
  <c r="BG1009" i="13"/>
  <c r="BH1009" i="13"/>
  <c r="BI1009" i="13"/>
  <c r="BF1010" i="13"/>
  <c r="BG1010" i="13"/>
  <c r="BH1010" i="13"/>
  <c r="BI1010" i="13"/>
  <c r="BF1011" i="13"/>
  <c r="BG1011" i="13"/>
  <c r="BH1011" i="13"/>
  <c r="BI1011" i="13"/>
  <c r="BF1012" i="13"/>
  <c r="BG1012" i="13"/>
  <c r="BH1012" i="13"/>
  <c r="BI1012" i="13"/>
  <c r="BF1013" i="13"/>
  <c r="BG1013" i="13"/>
  <c r="BH1013" i="13"/>
  <c r="BI1013" i="13"/>
  <c r="BF1014" i="13"/>
  <c r="BG1014" i="13"/>
  <c r="BH1014" i="13"/>
  <c r="BI1014" i="13"/>
  <c r="BF1015" i="13"/>
  <c r="BG1015" i="13"/>
  <c r="BH1015" i="13"/>
  <c r="BI1015" i="13"/>
  <c r="BF1016" i="13"/>
  <c r="BG1016" i="13"/>
  <c r="BH1016" i="13"/>
  <c r="BI1016" i="13"/>
  <c r="BF1017" i="13"/>
  <c r="BG1017" i="13"/>
  <c r="BH1017" i="13"/>
  <c r="BI1017" i="13"/>
  <c r="BF1018" i="13"/>
  <c r="BG1018" i="13"/>
  <c r="BH1018" i="13"/>
  <c r="BI1018" i="13"/>
  <c r="BF1019" i="13"/>
  <c r="BG1019" i="13"/>
  <c r="BH1019" i="13"/>
  <c r="BI1019" i="13"/>
  <c r="BF1020" i="13"/>
  <c r="BG1020" i="13"/>
  <c r="BH1020" i="13"/>
  <c r="BI1020" i="13"/>
  <c r="BF1021" i="13"/>
  <c r="BG1021" i="13"/>
  <c r="BH1021" i="13"/>
  <c r="BI1021" i="13"/>
  <c r="BF1022" i="13"/>
  <c r="BG1022" i="13"/>
  <c r="BH1022" i="13"/>
  <c r="BI1022" i="13"/>
  <c r="BF1023" i="13"/>
  <c r="BG1023" i="13"/>
  <c r="BH1023" i="13"/>
  <c r="BI1023" i="13"/>
  <c r="BF1024" i="13"/>
  <c r="BG1024" i="13"/>
  <c r="BH1024" i="13"/>
  <c r="BI1024" i="13"/>
  <c r="BF1025" i="13"/>
  <c r="BG1025" i="13"/>
  <c r="BH1025" i="13"/>
  <c r="BI1025" i="13"/>
  <c r="BI26" i="13"/>
  <c r="BH26" i="13"/>
  <c r="BG26" i="13"/>
  <c r="BF26" i="13"/>
  <c r="H5" i="12"/>
  <c r="G5" i="12"/>
  <c r="CD26" i="13"/>
  <c r="CC26" i="13"/>
  <c r="CC25" i="13"/>
  <c r="CB26" i="13"/>
  <c r="CB25" i="13"/>
  <c r="CA26" i="13"/>
  <c r="BZ26" i="13"/>
  <c r="BZ25" i="13"/>
  <c r="CA25" i="13"/>
  <c r="BY26" i="13"/>
  <c r="BY25" i="13"/>
  <c r="BX26" i="13"/>
  <c r="BX25" i="13"/>
  <c r="BW26" i="13"/>
  <c r="BV26" i="13"/>
  <c r="BW25" i="13"/>
  <c r="BV25" i="13"/>
  <c r="BV28" i="13" l="1"/>
  <c r="CP29" i="13"/>
  <c r="CE29" i="13"/>
  <c r="CK28" i="13"/>
  <c r="CO29" i="13"/>
  <c r="CH29" i="13"/>
  <c r="CD29" i="13"/>
  <c r="CC29" i="13"/>
  <c r="CQ29" i="13"/>
  <c r="CJ28" i="13"/>
  <c r="CN29" i="13"/>
  <c r="CR29" i="13"/>
  <c r="CM29" i="13"/>
  <c r="BK497" i="13"/>
  <c r="CS29" i="13"/>
  <c r="CB28" i="13"/>
  <c r="CE28" i="13"/>
  <c r="CL29" i="13"/>
  <c r="CK29" i="13"/>
  <c r="CP28" i="13"/>
  <c r="CJ29" i="13"/>
  <c r="CO28" i="13"/>
  <c r="CQ28" i="13"/>
  <c r="CC28" i="13"/>
  <c r="CF29" i="13"/>
  <c r="CN28" i="13"/>
  <c r="CM28" i="13"/>
  <c r="CR28" i="13"/>
  <c r="CD28" i="13"/>
  <c r="CL28" i="13"/>
  <c r="CS28" i="13"/>
  <c r="CI29" i="13"/>
  <c r="CH28" i="13"/>
  <c r="CI28" i="13"/>
  <c r="BJ26" i="13"/>
  <c r="CA28" i="13"/>
  <c r="BV29" i="13"/>
  <c r="CB29" i="13"/>
  <c r="BW29" i="13"/>
  <c r="BZ28" i="13"/>
  <c r="BY28" i="13"/>
  <c r="BX28" i="13"/>
  <c r="BY29" i="13"/>
  <c r="CA29" i="13"/>
  <c r="BX29" i="13"/>
  <c r="BZ29" i="13"/>
  <c r="BW28" i="13"/>
  <c r="BW31" i="13" l="1"/>
  <c r="CN32" i="13"/>
  <c r="CI31" i="13"/>
  <c r="CN31" i="13"/>
  <c r="CH31" i="13"/>
  <c r="BV31" i="13"/>
  <c r="CI32" i="13"/>
  <c r="CC31" i="13"/>
  <c r="CB31" i="13"/>
  <c r="CC32" i="13"/>
  <c r="BW32" i="13"/>
  <c r="CB32" i="13"/>
  <c r="CO31" i="13"/>
  <c r="CH32" i="13"/>
  <c r="BV32" i="13"/>
  <c r="CO32" i="13"/>
  <c r="BK526" i="13"/>
  <c r="BL526" i="13"/>
  <c r="BM526" i="13"/>
  <c r="BK527" i="13"/>
  <c r="BL527" i="13"/>
  <c r="BM527" i="13"/>
  <c r="BK528" i="13"/>
  <c r="BL528" i="13"/>
  <c r="BM528" i="13"/>
  <c r="BK529" i="13"/>
  <c r="BL529" i="13"/>
  <c r="BM529" i="13"/>
  <c r="BK530" i="13"/>
  <c r="BL530" i="13"/>
  <c r="BM530" i="13"/>
  <c r="BK531" i="13"/>
  <c r="BL531" i="13"/>
  <c r="BM531" i="13"/>
  <c r="BK532" i="13"/>
  <c r="BL532" i="13"/>
  <c r="BM532" i="13"/>
  <c r="BK533" i="13"/>
  <c r="BL533" i="13"/>
  <c r="BM533" i="13"/>
  <c r="BK534" i="13"/>
  <c r="BL534" i="13"/>
  <c r="BM534" i="13"/>
  <c r="BK535" i="13"/>
  <c r="BL535" i="13"/>
  <c r="BM535" i="13"/>
  <c r="BK536" i="13"/>
  <c r="BL536" i="13"/>
  <c r="BM536" i="13"/>
  <c r="BK537" i="13"/>
  <c r="BL537" i="13"/>
  <c r="BM537" i="13"/>
  <c r="BK538" i="13"/>
  <c r="BL538" i="13"/>
  <c r="BM538" i="13"/>
  <c r="BK539" i="13"/>
  <c r="BL539" i="13"/>
  <c r="BM539" i="13"/>
  <c r="BK540" i="13"/>
  <c r="BL540" i="13"/>
  <c r="BM540" i="13"/>
  <c r="BK541" i="13"/>
  <c r="BL541" i="13"/>
  <c r="BM541" i="13"/>
  <c r="BK542" i="13"/>
  <c r="BL542" i="13"/>
  <c r="BM542" i="13"/>
  <c r="BK543" i="13"/>
  <c r="BL543" i="13"/>
  <c r="BM543" i="13"/>
  <c r="BK544" i="13"/>
  <c r="BL544" i="13"/>
  <c r="BM544" i="13"/>
  <c r="BK545" i="13"/>
  <c r="BL545" i="13"/>
  <c r="BM545" i="13"/>
  <c r="BK546" i="13"/>
  <c r="BL546" i="13"/>
  <c r="BM546" i="13"/>
  <c r="BK547" i="13"/>
  <c r="BL547" i="13"/>
  <c r="BM547" i="13"/>
  <c r="BK548" i="13"/>
  <c r="BL548" i="13"/>
  <c r="BM548" i="13"/>
  <c r="BK549" i="13"/>
  <c r="BL549" i="13"/>
  <c r="BM549" i="13"/>
  <c r="BK550" i="13"/>
  <c r="BL550" i="13"/>
  <c r="BM550" i="13"/>
  <c r="BK551" i="13"/>
  <c r="BL551" i="13"/>
  <c r="BM551" i="13"/>
  <c r="BK552" i="13"/>
  <c r="BL552" i="13"/>
  <c r="BM552" i="13"/>
  <c r="BK553" i="13"/>
  <c r="BL553" i="13"/>
  <c r="BM553" i="13"/>
  <c r="BK554" i="13"/>
  <c r="BL554" i="13"/>
  <c r="BM554" i="13"/>
  <c r="BK555" i="13"/>
  <c r="BL555" i="13"/>
  <c r="BM555" i="13"/>
  <c r="BK556" i="13"/>
  <c r="BL556" i="13"/>
  <c r="BM556" i="13"/>
  <c r="BK557" i="13"/>
  <c r="BL557" i="13"/>
  <c r="BM557" i="13"/>
  <c r="BK558" i="13"/>
  <c r="BL558" i="13"/>
  <c r="BM558" i="13"/>
  <c r="BK559" i="13"/>
  <c r="BL559" i="13"/>
  <c r="BM559" i="13"/>
  <c r="BK560" i="13"/>
  <c r="BL560" i="13"/>
  <c r="BM560" i="13"/>
  <c r="BK561" i="13"/>
  <c r="BL561" i="13"/>
  <c r="BM561" i="13"/>
  <c r="BK562" i="13"/>
  <c r="BL562" i="13"/>
  <c r="BM562" i="13"/>
  <c r="BK563" i="13"/>
  <c r="BL563" i="13"/>
  <c r="BM563" i="13"/>
  <c r="BK564" i="13"/>
  <c r="BL564" i="13"/>
  <c r="BM564" i="13"/>
  <c r="BK565" i="13"/>
  <c r="BL565" i="13"/>
  <c r="BM565" i="13"/>
  <c r="BK566" i="13"/>
  <c r="BL566" i="13"/>
  <c r="BM566" i="13"/>
  <c r="BK567" i="13"/>
  <c r="BL567" i="13"/>
  <c r="BM567" i="13"/>
  <c r="BK568" i="13"/>
  <c r="BL568" i="13"/>
  <c r="BM568" i="13"/>
  <c r="BK569" i="13"/>
  <c r="BL569" i="13"/>
  <c r="BM569" i="13"/>
  <c r="BK570" i="13"/>
  <c r="BL570" i="13"/>
  <c r="BM570" i="13"/>
  <c r="BK571" i="13"/>
  <c r="BL571" i="13"/>
  <c r="BM571" i="13"/>
  <c r="BK572" i="13"/>
  <c r="BL572" i="13"/>
  <c r="BM572" i="13"/>
  <c r="BK573" i="13"/>
  <c r="BL573" i="13"/>
  <c r="BM573" i="13"/>
  <c r="BK574" i="13"/>
  <c r="BL574" i="13"/>
  <c r="BM574" i="13"/>
  <c r="BK575" i="13"/>
  <c r="BL575" i="13"/>
  <c r="BM575" i="13"/>
  <c r="BK576" i="13"/>
  <c r="BL576" i="13"/>
  <c r="BM576" i="13"/>
  <c r="BK577" i="13"/>
  <c r="BL577" i="13"/>
  <c r="BM577" i="13"/>
  <c r="BK578" i="13"/>
  <c r="BL578" i="13"/>
  <c r="BM578" i="13"/>
  <c r="BK579" i="13"/>
  <c r="BL579" i="13"/>
  <c r="BM579" i="13"/>
  <c r="BK580" i="13"/>
  <c r="BL580" i="13"/>
  <c r="BM580" i="13"/>
  <c r="BK581" i="13"/>
  <c r="BL581" i="13"/>
  <c r="BM581" i="13"/>
  <c r="BK582" i="13"/>
  <c r="BL582" i="13"/>
  <c r="BM582" i="13"/>
  <c r="BK583" i="13"/>
  <c r="BL583" i="13"/>
  <c r="BM583" i="13"/>
  <c r="BK584" i="13"/>
  <c r="BL584" i="13"/>
  <c r="BM584" i="13"/>
  <c r="BK585" i="13"/>
  <c r="BL585" i="13"/>
  <c r="BM585" i="13"/>
  <c r="BK586" i="13"/>
  <c r="BL586" i="13"/>
  <c r="BM586" i="13"/>
  <c r="BK587" i="13"/>
  <c r="BL587" i="13"/>
  <c r="BM587" i="13"/>
  <c r="BK588" i="13"/>
  <c r="BL588" i="13"/>
  <c r="BM588" i="13"/>
  <c r="BK589" i="13"/>
  <c r="BL589" i="13"/>
  <c r="BM589" i="13"/>
  <c r="BK590" i="13"/>
  <c r="BL590" i="13"/>
  <c r="BM590" i="13"/>
  <c r="BK591" i="13"/>
  <c r="BL591" i="13"/>
  <c r="BM591" i="13"/>
  <c r="BK592" i="13"/>
  <c r="BL592" i="13"/>
  <c r="BM592" i="13"/>
  <c r="BK593" i="13"/>
  <c r="BL593" i="13"/>
  <c r="BM593" i="13"/>
  <c r="BK594" i="13"/>
  <c r="BL594" i="13"/>
  <c r="BM594" i="13"/>
  <c r="BK595" i="13"/>
  <c r="BL595" i="13"/>
  <c r="BM595" i="13"/>
  <c r="BK596" i="13"/>
  <c r="BL596" i="13"/>
  <c r="BM596" i="13"/>
  <c r="BK597" i="13"/>
  <c r="BL597" i="13"/>
  <c r="BM597" i="13"/>
  <c r="BK598" i="13"/>
  <c r="BL598" i="13"/>
  <c r="BM598" i="13"/>
  <c r="BK599" i="13"/>
  <c r="BL599" i="13"/>
  <c r="BM599" i="13"/>
  <c r="BK600" i="13"/>
  <c r="BL600" i="13"/>
  <c r="BM600" i="13"/>
  <c r="BK601" i="13"/>
  <c r="BL601" i="13"/>
  <c r="BM601" i="13"/>
  <c r="BK602" i="13"/>
  <c r="BL602" i="13"/>
  <c r="BM602" i="13"/>
  <c r="BK603" i="13"/>
  <c r="BL603" i="13"/>
  <c r="BM603" i="13"/>
  <c r="BK604" i="13"/>
  <c r="BL604" i="13"/>
  <c r="BM604" i="13"/>
  <c r="BK605" i="13"/>
  <c r="BL605" i="13"/>
  <c r="BM605" i="13"/>
  <c r="BK606" i="13"/>
  <c r="BL606" i="13"/>
  <c r="BM606" i="13"/>
  <c r="BK607" i="13"/>
  <c r="BL607" i="13"/>
  <c r="BM607" i="13"/>
  <c r="BK608" i="13"/>
  <c r="BL608" i="13"/>
  <c r="BM608" i="13"/>
  <c r="BK609" i="13"/>
  <c r="BL609" i="13"/>
  <c r="BM609" i="13"/>
  <c r="BK610" i="13"/>
  <c r="BL610" i="13"/>
  <c r="BM610" i="13"/>
  <c r="BK611" i="13"/>
  <c r="BL611" i="13"/>
  <c r="BM611" i="13"/>
  <c r="BK612" i="13"/>
  <c r="BL612" i="13"/>
  <c r="BM612" i="13"/>
  <c r="BK613" i="13"/>
  <c r="BL613" i="13"/>
  <c r="BM613" i="13"/>
  <c r="BK614" i="13"/>
  <c r="BL614" i="13"/>
  <c r="BM614" i="13"/>
  <c r="BK615" i="13"/>
  <c r="BL615" i="13"/>
  <c r="BM615" i="13"/>
  <c r="BK616" i="13"/>
  <c r="BL616" i="13"/>
  <c r="BM616" i="13"/>
  <c r="BK617" i="13"/>
  <c r="BL617" i="13"/>
  <c r="BM617" i="13"/>
  <c r="BK618" i="13"/>
  <c r="BL618" i="13"/>
  <c r="BM618" i="13"/>
  <c r="BK619" i="13"/>
  <c r="BL619" i="13"/>
  <c r="BM619" i="13"/>
  <c r="BK620" i="13"/>
  <c r="BL620" i="13"/>
  <c r="BM620" i="13"/>
  <c r="BK621" i="13"/>
  <c r="BL621" i="13"/>
  <c r="BM621" i="13"/>
  <c r="BK622" i="13"/>
  <c r="BL622" i="13"/>
  <c r="BM622" i="13"/>
  <c r="BK623" i="13"/>
  <c r="BL623" i="13"/>
  <c r="BM623" i="13"/>
  <c r="BK624" i="13"/>
  <c r="BL624" i="13"/>
  <c r="BM624" i="13"/>
  <c r="BK625" i="13"/>
  <c r="BL625" i="13"/>
  <c r="BM625" i="13"/>
  <c r="BK626" i="13"/>
  <c r="BL626" i="13"/>
  <c r="BM626" i="13"/>
  <c r="BK627" i="13"/>
  <c r="BL627" i="13"/>
  <c r="BM627" i="13"/>
  <c r="BK628" i="13"/>
  <c r="BL628" i="13"/>
  <c r="BM628" i="13"/>
  <c r="BK629" i="13"/>
  <c r="BL629" i="13"/>
  <c r="BM629" i="13"/>
  <c r="BK630" i="13"/>
  <c r="BL630" i="13"/>
  <c r="BM630" i="13"/>
  <c r="BK631" i="13"/>
  <c r="BL631" i="13"/>
  <c r="BM631" i="13"/>
  <c r="BK632" i="13"/>
  <c r="BL632" i="13"/>
  <c r="BM632" i="13"/>
  <c r="BK633" i="13"/>
  <c r="BL633" i="13"/>
  <c r="BM633" i="13"/>
  <c r="BK634" i="13"/>
  <c r="BL634" i="13"/>
  <c r="BM634" i="13"/>
  <c r="BK635" i="13"/>
  <c r="BL635" i="13"/>
  <c r="BM635" i="13"/>
  <c r="BK636" i="13"/>
  <c r="BL636" i="13"/>
  <c r="BM636" i="13"/>
  <c r="BK637" i="13"/>
  <c r="BL637" i="13"/>
  <c r="BM637" i="13"/>
  <c r="BK638" i="13"/>
  <c r="BL638" i="13"/>
  <c r="BM638" i="13"/>
  <c r="BK639" i="13"/>
  <c r="BL639" i="13"/>
  <c r="BM639" i="13"/>
  <c r="BK640" i="13"/>
  <c r="BL640" i="13"/>
  <c r="BM640" i="13"/>
  <c r="BK641" i="13"/>
  <c r="BL641" i="13"/>
  <c r="BM641" i="13"/>
  <c r="BK642" i="13"/>
  <c r="BL642" i="13"/>
  <c r="BM642" i="13"/>
  <c r="BK643" i="13"/>
  <c r="BL643" i="13"/>
  <c r="BM643" i="13"/>
  <c r="BK644" i="13"/>
  <c r="BL644" i="13"/>
  <c r="BM644" i="13"/>
  <c r="BK645" i="13"/>
  <c r="BL645" i="13"/>
  <c r="BM645" i="13"/>
  <c r="BK646" i="13"/>
  <c r="BL646" i="13"/>
  <c r="BM646" i="13"/>
  <c r="BK647" i="13"/>
  <c r="BL647" i="13"/>
  <c r="BM647" i="13"/>
  <c r="BK648" i="13"/>
  <c r="BL648" i="13"/>
  <c r="BM648" i="13"/>
  <c r="BK649" i="13"/>
  <c r="BL649" i="13"/>
  <c r="BM649" i="13"/>
  <c r="BK650" i="13"/>
  <c r="BL650" i="13"/>
  <c r="BM650" i="13"/>
  <c r="BK651" i="13"/>
  <c r="BL651" i="13"/>
  <c r="BM651" i="13"/>
  <c r="BK652" i="13"/>
  <c r="BL652" i="13"/>
  <c r="BM652" i="13"/>
  <c r="BK653" i="13"/>
  <c r="BL653" i="13"/>
  <c r="BM653" i="13"/>
  <c r="BK654" i="13"/>
  <c r="BL654" i="13"/>
  <c r="BM654" i="13"/>
  <c r="BK655" i="13"/>
  <c r="BL655" i="13"/>
  <c r="BM655" i="13"/>
  <c r="BK656" i="13"/>
  <c r="BL656" i="13"/>
  <c r="BM656" i="13"/>
  <c r="BK657" i="13"/>
  <c r="BL657" i="13"/>
  <c r="BM657" i="13"/>
  <c r="BK658" i="13"/>
  <c r="BL658" i="13"/>
  <c r="BM658" i="13"/>
  <c r="BK659" i="13"/>
  <c r="BL659" i="13"/>
  <c r="BM659" i="13"/>
  <c r="BK660" i="13"/>
  <c r="BL660" i="13"/>
  <c r="BM660" i="13"/>
  <c r="BK661" i="13"/>
  <c r="BL661" i="13"/>
  <c r="BM661" i="13"/>
  <c r="BK662" i="13"/>
  <c r="BL662" i="13"/>
  <c r="BM662" i="13"/>
  <c r="BK663" i="13"/>
  <c r="BL663" i="13"/>
  <c r="BM663" i="13"/>
  <c r="BK664" i="13"/>
  <c r="BL664" i="13"/>
  <c r="BM664" i="13"/>
  <c r="BK665" i="13"/>
  <c r="BL665" i="13"/>
  <c r="BM665" i="13"/>
  <c r="BK666" i="13"/>
  <c r="BL666" i="13"/>
  <c r="BM666" i="13"/>
  <c r="BK667" i="13"/>
  <c r="BL667" i="13"/>
  <c r="BM667" i="13"/>
  <c r="BK668" i="13"/>
  <c r="BL668" i="13"/>
  <c r="BM668" i="13"/>
  <c r="BK669" i="13"/>
  <c r="BL669" i="13"/>
  <c r="BM669" i="13"/>
  <c r="BK670" i="13"/>
  <c r="BL670" i="13"/>
  <c r="BM670" i="13"/>
  <c r="BK671" i="13"/>
  <c r="BL671" i="13"/>
  <c r="BM671" i="13"/>
  <c r="BK672" i="13"/>
  <c r="BL672" i="13"/>
  <c r="BM672" i="13"/>
  <c r="BK673" i="13"/>
  <c r="BL673" i="13"/>
  <c r="BM673" i="13"/>
  <c r="BK674" i="13"/>
  <c r="BL674" i="13"/>
  <c r="BM674" i="13"/>
  <c r="BK675" i="13"/>
  <c r="BL675" i="13"/>
  <c r="BM675" i="13"/>
  <c r="BK676" i="13"/>
  <c r="BL676" i="13"/>
  <c r="BM676" i="13"/>
  <c r="BK677" i="13"/>
  <c r="BL677" i="13"/>
  <c r="BM677" i="13"/>
  <c r="BK678" i="13"/>
  <c r="BL678" i="13"/>
  <c r="BM678" i="13"/>
  <c r="BK679" i="13"/>
  <c r="BL679" i="13"/>
  <c r="BM679" i="13"/>
  <c r="BK680" i="13"/>
  <c r="BL680" i="13"/>
  <c r="BM680" i="13"/>
  <c r="BK681" i="13"/>
  <c r="BL681" i="13"/>
  <c r="BM681" i="13"/>
  <c r="BK682" i="13"/>
  <c r="BL682" i="13"/>
  <c r="BM682" i="13"/>
  <c r="BK683" i="13"/>
  <c r="BL683" i="13"/>
  <c r="BM683" i="13"/>
  <c r="BK684" i="13"/>
  <c r="BL684" i="13"/>
  <c r="BM684" i="13"/>
  <c r="BK685" i="13"/>
  <c r="BL685" i="13"/>
  <c r="BM685" i="13"/>
  <c r="BK686" i="13"/>
  <c r="BL686" i="13"/>
  <c r="BM686" i="13"/>
  <c r="BK687" i="13"/>
  <c r="BL687" i="13"/>
  <c r="BM687" i="13"/>
  <c r="BK688" i="13"/>
  <c r="BL688" i="13"/>
  <c r="BM688" i="13"/>
  <c r="BK689" i="13"/>
  <c r="BL689" i="13"/>
  <c r="BM689" i="13"/>
  <c r="BK690" i="13"/>
  <c r="BL690" i="13"/>
  <c r="BM690" i="13"/>
  <c r="BK691" i="13"/>
  <c r="BL691" i="13"/>
  <c r="BM691" i="13"/>
  <c r="BK692" i="13"/>
  <c r="BL692" i="13"/>
  <c r="BM692" i="13"/>
  <c r="BK693" i="13"/>
  <c r="BL693" i="13"/>
  <c r="BM693" i="13"/>
  <c r="BK694" i="13"/>
  <c r="BL694" i="13"/>
  <c r="BM694" i="13"/>
  <c r="BK695" i="13"/>
  <c r="BL695" i="13"/>
  <c r="BM695" i="13"/>
  <c r="BK696" i="13"/>
  <c r="BL696" i="13"/>
  <c r="BM696" i="13"/>
  <c r="BK697" i="13"/>
  <c r="BL697" i="13"/>
  <c r="BM697" i="13"/>
  <c r="BK698" i="13"/>
  <c r="BL698" i="13"/>
  <c r="BM698" i="13"/>
  <c r="BK699" i="13"/>
  <c r="BL699" i="13"/>
  <c r="BM699" i="13"/>
  <c r="BK700" i="13"/>
  <c r="BL700" i="13"/>
  <c r="BM700" i="13"/>
  <c r="BK701" i="13"/>
  <c r="BL701" i="13"/>
  <c r="BM701" i="13"/>
  <c r="BK702" i="13"/>
  <c r="BL702" i="13"/>
  <c r="BM702" i="13"/>
  <c r="BK703" i="13"/>
  <c r="BL703" i="13"/>
  <c r="BM703" i="13"/>
  <c r="BK704" i="13"/>
  <c r="BL704" i="13"/>
  <c r="BM704" i="13"/>
  <c r="BK705" i="13"/>
  <c r="BL705" i="13"/>
  <c r="BM705" i="13"/>
  <c r="BK706" i="13"/>
  <c r="BL706" i="13"/>
  <c r="BM706" i="13"/>
  <c r="BK707" i="13"/>
  <c r="BL707" i="13"/>
  <c r="BM707" i="13"/>
  <c r="BK708" i="13"/>
  <c r="BL708" i="13"/>
  <c r="BM708" i="13"/>
  <c r="BK709" i="13"/>
  <c r="BL709" i="13"/>
  <c r="BM709" i="13"/>
  <c r="BK710" i="13"/>
  <c r="BL710" i="13"/>
  <c r="BM710" i="13"/>
  <c r="BK711" i="13"/>
  <c r="BL711" i="13"/>
  <c r="BM711" i="13"/>
  <c r="BK712" i="13"/>
  <c r="BL712" i="13"/>
  <c r="BM712" i="13"/>
  <c r="BK713" i="13"/>
  <c r="BL713" i="13"/>
  <c r="BM713" i="13"/>
  <c r="BK714" i="13"/>
  <c r="BL714" i="13"/>
  <c r="BM714" i="13"/>
  <c r="BK715" i="13"/>
  <c r="BL715" i="13"/>
  <c r="BM715" i="13"/>
  <c r="BK716" i="13"/>
  <c r="BL716" i="13"/>
  <c r="BM716" i="13"/>
  <c r="BK717" i="13"/>
  <c r="BL717" i="13"/>
  <c r="BM717" i="13"/>
  <c r="BK718" i="13"/>
  <c r="BL718" i="13"/>
  <c r="BM718" i="13"/>
  <c r="BK719" i="13"/>
  <c r="BL719" i="13"/>
  <c r="BM719" i="13"/>
  <c r="BK720" i="13"/>
  <c r="BL720" i="13"/>
  <c r="BM720" i="13"/>
  <c r="BK721" i="13"/>
  <c r="BL721" i="13"/>
  <c r="BM721" i="13"/>
  <c r="BK722" i="13"/>
  <c r="BL722" i="13"/>
  <c r="BM722" i="13"/>
  <c r="BK723" i="13"/>
  <c r="BL723" i="13"/>
  <c r="BM723" i="13"/>
  <c r="BK724" i="13"/>
  <c r="BL724" i="13"/>
  <c r="BM724" i="13"/>
  <c r="BK725" i="13"/>
  <c r="BL725" i="13"/>
  <c r="BM725" i="13"/>
  <c r="BK726" i="13"/>
  <c r="BL726" i="13"/>
  <c r="BM726" i="13"/>
  <c r="BK727" i="13"/>
  <c r="BL727" i="13"/>
  <c r="BM727" i="13"/>
  <c r="BK728" i="13"/>
  <c r="BL728" i="13"/>
  <c r="BM728" i="13"/>
  <c r="BK729" i="13"/>
  <c r="BL729" i="13"/>
  <c r="BM729" i="13"/>
  <c r="BK730" i="13"/>
  <c r="BL730" i="13"/>
  <c r="BM730" i="13"/>
  <c r="BK731" i="13"/>
  <c r="BL731" i="13"/>
  <c r="BM731" i="13"/>
  <c r="BK732" i="13"/>
  <c r="BL732" i="13"/>
  <c r="BM732" i="13"/>
  <c r="BK733" i="13"/>
  <c r="BL733" i="13"/>
  <c r="BM733" i="13"/>
  <c r="BK734" i="13"/>
  <c r="BL734" i="13"/>
  <c r="BM734" i="13"/>
  <c r="BK735" i="13"/>
  <c r="BL735" i="13"/>
  <c r="BM735" i="13"/>
  <c r="BK736" i="13"/>
  <c r="BL736" i="13"/>
  <c r="BM736" i="13"/>
  <c r="BK737" i="13"/>
  <c r="BL737" i="13"/>
  <c r="BM737" i="13"/>
  <c r="BK738" i="13"/>
  <c r="BL738" i="13"/>
  <c r="BM738" i="13"/>
  <c r="BK739" i="13"/>
  <c r="BL739" i="13"/>
  <c r="BM739" i="13"/>
  <c r="BK740" i="13"/>
  <c r="BL740" i="13"/>
  <c r="BM740" i="13"/>
  <c r="BK741" i="13"/>
  <c r="BL741" i="13"/>
  <c r="BM741" i="13"/>
  <c r="BK742" i="13"/>
  <c r="BL742" i="13"/>
  <c r="BM742" i="13"/>
  <c r="BK743" i="13"/>
  <c r="BL743" i="13"/>
  <c r="BM743" i="13"/>
  <c r="BK744" i="13"/>
  <c r="BL744" i="13"/>
  <c r="BM744" i="13"/>
  <c r="BK745" i="13"/>
  <c r="BL745" i="13"/>
  <c r="BM745" i="13"/>
  <c r="BK746" i="13"/>
  <c r="BL746" i="13"/>
  <c r="BM746" i="13"/>
  <c r="BK747" i="13"/>
  <c r="BL747" i="13"/>
  <c r="BM747" i="13"/>
  <c r="BK748" i="13"/>
  <c r="BL748" i="13"/>
  <c r="BM748" i="13"/>
  <c r="BK749" i="13"/>
  <c r="BL749" i="13"/>
  <c r="BM749" i="13"/>
  <c r="BK750" i="13"/>
  <c r="BL750" i="13"/>
  <c r="BM750" i="13"/>
  <c r="BK751" i="13"/>
  <c r="BL751" i="13"/>
  <c r="BM751" i="13"/>
  <c r="BK752" i="13"/>
  <c r="BL752" i="13"/>
  <c r="BM752" i="13"/>
  <c r="BK753" i="13"/>
  <c r="BL753" i="13"/>
  <c r="BM753" i="13"/>
  <c r="BK754" i="13"/>
  <c r="BL754" i="13"/>
  <c r="BM754" i="13"/>
  <c r="BK755" i="13"/>
  <c r="BL755" i="13"/>
  <c r="BM755" i="13"/>
  <c r="BK756" i="13"/>
  <c r="BL756" i="13"/>
  <c r="BM756" i="13"/>
  <c r="BK757" i="13"/>
  <c r="BL757" i="13"/>
  <c r="BM757" i="13"/>
  <c r="BK758" i="13"/>
  <c r="BL758" i="13"/>
  <c r="BM758" i="13"/>
  <c r="BK759" i="13"/>
  <c r="BL759" i="13"/>
  <c r="BM759" i="13"/>
  <c r="BK760" i="13"/>
  <c r="BL760" i="13"/>
  <c r="BM760" i="13"/>
  <c r="BK761" i="13"/>
  <c r="BL761" i="13"/>
  <c r="BM761" i="13"/>
  <c r="BK762" i="13"/>
  <c r="BL762" i="13"/>
  <c r="BM762" i="13"/>
  <c r="BK763" i="13"/>
  <c r="BL763" i="13"/>
  <c r="BM763" i="13"/>
  <c r="BK764" i="13"/>
  <c r="BL764" i="13"/>
  <c r="BM764" i="13"/>
  <c r="BK765" i="13"/>
  <c r="BL765" i="13"/>
  <c r="BM765" i="13"/>
  <c r="BK766" i="13"/>
  <c r="BL766" i="13"/>
  <c r="BM766" i="13"/>
  <c r="BK767" i="13"/>
  <c r="BL767" i="13"/>
  <c r="BM767" i="13"/>
  <c r="BK768" i="13"/>
  <c r="BL768" i="13"/>
  <c r="BM768" i="13"/>
  <c r="BK769" i="13"/>
  <c r="BL769" i="13"/>
  <c r="BM769" i="13"/>
  <c r="BK770" i="13"/>
  <c r="BL770" i="13"/>
  <c r="BM770" i="13"/>
  <c r="BK771" i="13"/>
  <c r="BL771" i="13"/>
  <c r="BM771" i="13"/>
  <c r="BK772" i="13"/>
  <c r="BL772" i="13"/>
  <c r="BM772" i="13"/>
  <c r="BK773" i="13"/>
  <c r="BL773" i="13"/>
  <c r="BM773" i="13"/>
  <c r="BK774" i="13"/>
  <c r="BL774" i="13"/>
  <c r="BM774" i="13"/>
  <c r="BK775" i="13"/>
  <c r="BL775" i="13"/>
  <c r="BM775" i="13"/>
  <c r="BK776" i="13"/>
  <c r="BL776" i="13"/>
  <c r="BM776" i="13"/>
  <c r="BK777" i="13"/>
  <c r="BL777" i="13"/>
  <c r="BM777" i="13"/>
  <c r="BK778" i="13"/>
  <c r="BL778" i="13"/>
  <c r="BM778" i="13"/>
  <c r="BK779" i="13"/>
  <c r="BL779" i="13"/>
  <c r="BM779" i="13"/>
  <c r="BK780" i="13"/>
  <c r="BL780" i="13"/>
  <c r="BM780" i="13"/>
  <c r="BK781" i="13"/>
  <c r="BL781" i="13"/>
  <c r="BM781" i="13"/>
  <c r="BK782" i="13"/>
  <c r="BL782" i="13"/>
  <c r="BM782" i="13"/>
  <c r="BK783" i="13"/>
  <c r="BL783" i="13"/>
  <c r="BM783" i="13"/>
  <c r="BK784" i="13"/>
  <c r="BL784" i="13"/>
  <c r="BM784" i="13"/>
  <c r="BK785" i="13"/>
  <c r="BL785" i="13"/>
  <c r="BM785" i="13"/>
  <c r="BK786" i="13"/>
  <c r="BL786" i="13"/>
  <c r="BM786" i="13"/>
  <c r="BK787" i="13"/>
  <c r="BL787" i="13"/>
  <c r="BM787" i="13"/>
  <c r="BK788" i="13"/>
  <c r="BL788" i="13"/>
  <c r="BM788" i="13"/>
  <c r="BK789" i="13"/>
  <c r="BL789" i="13"/>
  <c r="BM789" i="13"/>
  <c r="BK790" i="13"/>
  <c r="BL790" i="13"/>
  <c r="BM790" i="13"/>
  <c r="BK791" i="13"/>
  <c r="BL791" i="13"/>
  <c r="BM791" i="13"/>
  <c r="BK792" i="13"/>
  <c r="BL792" i="13"/>
  <c r="BM792" i="13"/>
  <c r="BK793" i="13"/>
  <c r="BL793" i="13"/>
  <c r="BM793" i="13"/>
  <c r="BK794" i="13"/>
  <c r="BL794" i="13"/>
  <c r="BM794" i="13"/>
  <c r="BK795" i="13"/>
  <c r="BL795" i="13"/>
  <c r="BM795" i="13"/>
  <c r="BK796" i="13"/>
  <c r="BL796" i="13"/>
  <c r="BM796" i="13"/>
  <c r="BK797" i="13"/>
  <c r="BL797" i="13"/>
  <c r="BM797" i="13"/>
  <c r="BK798" i="13"/>
  <c r="BL798" i="13"/>
  <c r="BM798" i="13"/>
  <c r="BK799" i="13"/>
  <c r="BL799" i="13"/>
  <c r="BM799" i="13"/>
  <c r="BK800" i="13"/>
  <c r="BL800" i="13"/>
  <c r="BM800" i="13"/>
  <c r="BK801" i="13"/>
  <c r="BL801" i="13"/>
  <c r="BM801" i="13"/>
  <c r="BK802" i="13"/>
  <c r="BL802" i="13"/>
  <c r="BM802" i="13"/>
  <c r="BK803" i="13"/>
  <c r="BL803" i="13"/>
  <c r="BM803" i="13"/>
  <c r="BK804" i="13"/>
  <c r="BL804" i="13"/>
  <c r="BM804" i="13"/>
  <c r="BK805" i="13"/>
  <c r="BL805" i="13"/>
  <c r="BM805" i="13"/>
  <c r="BK806" i="13"/>
  <c r="BL806" i="13"/>
  <c r="BM806" i="13"/>
  <c r="BK807" i="13"/>
  <c r="BL807" i="13"/>
  <c r="BM807" i="13"/>
  <c r="BK808" i="13"/>
  <c r="BL808" i="13"/>
  <c r="BM808" i="13"/>
  <c r="BK809" i="13"/>
  <c r="BL809" i="13"/>
  <c r="BM809" i="13"/>
  <c r="BK810" i="13"/>
  <c r="BL810" i="13"/>
  <c r="BM810" i="13"/>
  <c r="BK811" i="13"/>
  <c r="BL811" i="13"/>
  <c r="BM811" i="13"/>
  <c r="BK812" i="13"/>
  <c r="BL812" i="13"/>
  <c r="BM812" i="13"/>
  <c r="BK813" i="13"/>
  <c r="BL813" i="13"/>
  <c r="BM813" i="13"/>
  <c r="BK814" i="13"/>
  <c r="BL814" i="13"/>
  <c r="BM814" i="13"/>
  <c r="BK815" i="13"/>
  <c r="BL815" i="13"/>
  <c r="BM815" i="13"/>
  <c r="BK816" i="13"/>
  <c r="BL816" i="13"/>
  <c r="BM816" i="13"/>
  <c r="BK817" i="13"/>
  <c r="BL817" i="13"/>
  <c r="BM817" i="13"/>
  <c r="BK818" i="13"/>
  <c r="BL818" i="13"/>
  <c r="BM818" i="13"/>
  <c r="BK819" i="13"/>
  <c r="BL819" i="13"/>
  <c r="BM819" i="13"/>
  <c r="BK820" i="13"/>
  <c r="BL820" i="13"/>
  <c r="BM820" i="13"/>
  <c r="BK821" i="13"/>
  <c r="BL821" i="13"/>
  <c r="BM821" i="13"/>
  <c r="BK822" i="13"/>
  <c r="BL822" i="13"/>
  <c r="BM822" i="13"/>
  <c r="BK823" i="13"/>
  <c r="BL823" i="13"/>
  <c r="BM823" i="13"/>
  <c r="BK824" i="13"/>
  <c r="BL824" i="13"/>
  <c r="BM824" i="13"/>
  <c r="BK825" i="13"/>
  <c r="BL825" i="13"/>
  <c r="BM825" i="13"/>
  <c r="BK826" i="13"/>
  <c r="BL826" i="13"/>
  <c r="BM826" i="13"/>
  <c r="BK827" i="13"/>
  <c r="BL827" i="13"/>
  <c r="BM827" i="13"/>
  <c r="BK828" i="13"/>
  <c r="BL828" i="13"/>
  <c r="BM828" i="13"/>
  <c r="BK829" i="13"/>
  <c r="BL829" i="13"/>
  <c r="BM829" i="13"/>
  <c r="BK830" i="13"/>
  <c r="BL830" i="13"/>
  <c r="BM830" i="13"/>
  <c r="BK831" i="13"/>
  <c r="BL831" i="13"/>
  <c r="BM831" i="13"/>
  <c r="BK832" i="13"/>
  <c r="BL832" i="13"/>
  <c r="BM832" i="13"/>
  <c r="BK833" i="13"/>
  <c r="BL833" i="13"/>
  <c r="BM833" i="13"/>
  <c r="BK834" i="13"/>
  <c r="BL834" i="13"/>
  <c r="BM834" i="13"/>
  <c r="BK835" i="13"/>
  <c r="BL835" i="13"/>
  <c r="BM835" i="13"/>
  <c r="BK836" i="13"/>
  <c r="BL836" i="13"/>
  <c r="BM836" i="13"/>
  <c r="BK837" i="13"/>
  <c r="BL837" i="13"/>
  <c r="BM837" i="13"/>
  <c r="BK838" i="13"/>
  <c r="BL838" i="13"/>
  <c r="BM838" i="13"/>
  <c r="BK839" i="13"/>
  <c r="BL839" i="13"/>
  <c r="BM839" i="13"/>
  <c r="BK840" i="13"/>
  <c r="BL840" i="13"/>
  <c r="BM840" i="13"/>
  <c r="BK841" i="13"/>
  <c r="BL841" i="13"/>
  <c r="BM841" i="13"/>
  <c r="BK842" i="13"/>
  <c r="BL842" i="13"/>
  <c r="BM842" i="13"/>
  <c r="BK843" i="13"/>
  <c r="BL843" i="13"/>
  <c r="BM843" i="13"/>
  <c r="BK844" i="13"/>
  <c r="BL844" i="13"/>
  <c r="BM844" i="13"/>
  <c r="BK845" i="13"/>
  <c r="BL845" i="13"/>
  <c r="BM845" i="13"/>
  <c r="BK846" i="13"/>
  <c r="BL846" i="13"/>
  <c r="BM846" i="13"/>
  <c r="BK847" i="13"/>
  <c r="BL847" i="13"/>
  <c r="BM847" i="13"/>
  <c r="BK848" i="13"/>
  <c r="BL848" i="13"/>
  <c r="BM848" i="13"/>
  <c r="BK849" i="13"/>
  <c r="BL849" i="13"/>
  <c r="BM849" i="13"/>
  <c r="BK850" i="13"/>
  <c r="BL850" i="13"/>
  <c r="BM850" i="13"/>
  <c r="BK851" i="13"/>
  <c r="BL851" i="13"/>
  <c r="BM851" i="13"/>
  <c r="BK852" i="13"/>
  <c r="BL852" i="13"/>
  <c r="BM852" i="13"/>
  <c r="BK853" i="13"/>
  <c r="BL853" i="13"/>
  <c r="BM853" i="13"/>
  <c r="BK854" i="13"/>
  <c r="BL854" i="13"/>
  <c r="BM854" i="13"/>
  <c r="BK855" i="13"/>
  <c r="BL855" i="13"/>
  <c r="BM855" i="13"/>
  <c r="BK856" i="13"/>
  <c r="BL856" i="13"/>
  <c r="BM856" i="13"/>
  <c r="BK857" i="13"/>
  <c r="BL857" i="13"/>
  <c r="BM857" i="13"/>
  <c r="BK858" i="13"/>
  <c r="BL858" i="13"/>
  <c r="BM858" i="13"/>
  <c r="BK859" i="13"/>
  <c r="BL859" i="13"/>
  <c r="BM859" i="13"/>
  <c r="BK860" i="13"/>
  <c r="BL860" i="13"/>
  <c r="BM860" i="13"/>
  <c r="BK861" i="13"/>
  <c r="BL861" i="13"/>
  <c r="BM861" i="13"/>
  <c r="BK862" i="13"/>
  <c r="BL862" i="13"/>
  <c r="BM862" i="13"/>
  <c r="BK863" i="13"/>
  <c r="BL863" i="13"/>
  <c r="BM863" i="13"/>
  <c r="BK864" i="13"/>
  <c r="BL864" i="13"/>
  <c r="BM864" i="13"/>
  <c r="BK865" i="13"/>
  <c r="BL865" i="13"/>
  <c r="BM865" i="13"/>
  <c r="BK866" i="13"/>
  <c r="BL866" i="13"/>
  <c r="BM866" i="13"/>
  <c r="BK867" i="13"/>
  <c r="BL867" i="13"/>
  <c r="BM867" i="13"/>
  <c r="BK868" i="13"/>
  <c r="BL868" i="13"/>
  <c r="BM868" i="13"/>
  <c r="BK869" i="13"/>
  <c r="BL869" i="13"/>
  <c r="BM869" i="13"/>
  <c r="BK870" i="13"/>
  <c r="BL870" i="13"/>
  <c r="BM870" i="13"/>
  <c r="BK871" i="13"/>
  <c r="BL871" i="13"/>
  <c r="BM871" i="13"/>
  <c r="BK872" i="13"/>
  <c r="BL872" i="13"/>
  <c r="BM872" i="13"/>
  <c r="BK873" i="13"/>
  <c r="BL873" i="13"/>
  <c r="BM873" i="13"/>
  <c r="BK874" i="13"/>
  <c r="BL874" i="13"/>
  <c r="BM874" i="13"/>
  <c r="BK875" i="13"/>
  <c r="BL875" i="13"/>
  <c r="BM875" i="13"/>
  <c r="BK876" i="13"/>
  <c r="BL876" i="13"/>
  <c r="BM876" i="13"/>
  <c r="BK877" i="13"/>
  <c r="BL877" i="13"/>
  <c r="BM877" i="13"/>
  <c r="BK878" i="13"/>
  <c r="BL878" i="13"/>
  <c r="BM878" i="13"/>
  <c r="BK879" i="13"/>
  <c r="BL879" i="13"/>
  <c r="BM879" i="13"/>
  <c r="BK880" i="13"/>
  <c r="BL880" i="13"/>
  <c r="BM880" i="13"/>
  <c r="BK881" i="13"/>
  <c r="BL881" i="13"/>
  <c r="BM881" i="13"/>
  <c r="BK882" i="13"/>
  <c r="BL882" i="13"/>
  <c r="BM882" i="13"/>
  <c r="BK883" i="13"/>
  <c r="BL883" i="13"/>
  <c r="BM883" i="13"/>
  <c r="BK884" i="13"/>
  <c r="BL884" i="13"/>
  <c r="BM884" i="13"/>
  <c r="BK885" i="13"/>
  <c r="BL885" i="13"/>
  <c r="BM885" i="13"/>
  <c r="BK886" i="13"/>
  <c r="BL886" i="13"/>
  <c r="BM886" i="13"/>
  <c r="BK887" i="13"/>
  <c r="BL887" i="13"/>
  <c r="BM887" i="13"/>
  <c r="BK888" i="13"/>
  <c r="BL888" i="13"/>
  <c r="BM888" i="13"/>
  <c r="BK889" i="13"/>
  <c r="BL889" i="13"/>
  <c r="BM889" i="13"/>
  <c r="BK890" i="13"/>
  <c r="BL890" i="13"/>
  <c r="BM890" i="13"/>
  <c r="BK891" i="13"/>
  <c r="BL891" i="13"/>
  <c r="BM891" i="13"/>
  <c r="BK892" i="13"/>
  <c r="BL892" i="13"/>
  <c r="BM892" i="13"/>
  <c r="BK893" i="13"/>
  <c r="BL893" i="13"/>
  <c r="BM893" i="13"/>
  <c r="BK894" i="13"/>
  <c r="BL894" i="13"/>
  <c r="BM894" i="13"/>
  <c r="BK895" i="13"/>
  <c r="BL895" i="13"/>
  <c r="BM895" i="13"/>
  <c r="BK896" i="13"/>
  <c r="BL896" i="13"/>
  <c r="BM896" i="13"/>
  <c r="BK897" i="13"/>
  <c r="BL897" i="13"/>
  <c r="BM897" i="13"/>
  <c r="BK898" i="13"/>
  <c r="BL898" i="13"/>
  <c r="BM898" i="13"/>
  <c r="BK899" i="13"/>
  <c r="BL899" i="13"/>
  <c r="BM899" i="13"/>
  <c r="BK900" i="13"/>
  <c r="BL900" i="13"/>
  <c r="BM900" i="13"/>
  <c r="BK901" i="13"/>
  <c r="BL901" i="13"/>
  <c r="BM901" i="13"/>
  <c r="BK902" i="13"/>
  <c r="BL902" i="13"/>
  <c r="BM902" i="13"/>
  <c r="BK903" i="13"/>
  <c r="BL903" i="13"/>
  <c r="BM903" i="13"/>
  <c r="BK904" i="13"/>
  <c r="BL904" i="13"/>
  <c r="BM904" i="13"/>
  <c r="BK905" i="13"/>
  <c r="BL905" i="13"/>
  <c r="BM905" i="13"/>
  <c r="BK906" i="13"/>
  <c r="BL906" i="13"/>
  <c r="BM906" i="13"/>
  <c r="BK907" i="13"/>
  <c r="BL907" i="13"/>
  <c r="BM907" i="13"/>
  <c r="BK908" i="13"/>
  <c r="BL908" i="13"/>
  <c r="BM908" i="13"/>
  <c r="BK909" i="13"/>
  <c r="BL909" i="13"/>
  <c r="BM909" i="13"/>
  <c r="BK910" i="13"/>
  <c r="BL910" i="13"/>
  <c r="BM910" i="13"/>
  <c r="BK911" i="13"/>
  <c r="BL911" i="13"/>
  <c r="BM911" i="13"/>
  <c r="BK912" i="13"/>
  <c r="BL912" i="13"/>
  <c r="BM912" i="13"/>
  <c r="BK913" i="13"/>
  <c r="BL913" i="13"/>
  <c r="BM913" i="13"/>
  <c r="BK914" i="13"/>
  <c r="BL914" i="13"/>
  <c r="BM914" i="13"/>
  <c r="BK915" i="13"/>
  <c r="BL915" i="13"/>
  <c r="BM915" i="13"/>
  <c r="BK916" i="13"/>
  <c r="BL916" i="13"/>
  <c r="BM916" i="13"/>
  <c r="BK917" i="13"/>
  <c r="BL917" i="13"/>
  <c r="BM917" i="13"/>
  <c r="BK918" i="13"/>
  <c r="BL918" i="13"/>
  <c r="BM918" i="13"/>
  <c r="BK919" i="13"/>
  <c r="BL919" i="13"/>
  <c r="BM919" i="13"/>
  <c r="BK920" i="13"/>
  <c r="BL920" i="13"/>
  <c r="BM920" i="13"/>
  <c r="BK921" i="13"/>
  <c r="BL921" i="13"/>
  <c r="BM921" i="13"/>
  <c r="BK922" i="13"/>
  <c r="BL922" i="13"/>
  <c r="BM922" i="13"/>
  <c r="BK923" i="13"/>
  <c r="BL923" i="13"/>
  <c r="BM923" i="13"/>
  <c r="BK924" i="13"/>
  <c r="BL924" i="13"/>
  <c r="BM924" i="13"/>
  <c r="BK925" i="13"/>
  <c r="BL925" i="13"/>
  <c r="BM925" i="13"/>
  <c r="BK926" i="13"/>
  <c r="BL926" i="13"/>
  <c r="BM926" i="13"/>
  <c r="BK927" i="13"/>
  <c r="BL927" i="13"/>
  <c r="BM927" i="13"/>
  <c r="BK928" i="13"/>
  <c r="BL928" i="13"/>
  <c r="BM928" i="13"/>
  <c r="BK929" i="13"/>
  <c r="BL929" i="13"/>
  <c r="BM929" i="13"/>
  <c r="BK930" i="13"/>
  <c r="BL930" i="13"/>
  <c r="BM930" i="13"/>
  <c r="BK931" i="13"/>
  <c r="BL931" i="13"/>
  <c r="BM931" i="13"/>
  <c r="BK932" i="13"/>
  <c r="BL932" i="13"/>
  <c r="BM932" i="13"/>
  <c r="BK933" i="13"/>
  <c r="BL933" i="13"/>
  <c r="BM933" i="13"/>
  <c r="BK934" i="13"/>
  <c r="BL934" i="13"/>
  <c r="BM934" i="13"/>
  <c r="BK935" i="13"/>
  <c r="BL935" i="13"/>
  <c r="BM935" i="13"/>
  <c r="BK936" i="13"/>
  <c r="BL936" i="13"/>
  <c r="BM936" i="13"/>
  <c r="BK937" i="13"/>
  <c r="BL937" i="13"/>
  <c r="BM937" i="13"/>
  <c r="BK938" i="13"/>
  <c r="BL938" i="13"/>
  <c r="BM938" i="13"/>
  <c r="BK939" i="13"/>
  <c r="BL939" i="13"/>
  <c r="BM939" i="13"/>
  <c r="BK940" i="13"/>
  <c r="BL940" i="13"/>
  <c r="BM940" i="13"/>
  <c r="BK941" i="13"/>
  <c r="BL941" i="13"/>
  <c r="BM941" i="13"/>
  <c r="BK942" i="13"/>
  <c r="BL942" i="13"/>
  <c r="BM942" i="13"/>
  <c r="BK943" i="13"/>
  <c r="BL943" i="13"/>
  <c r="BM943" i="13"/>
  <c r="BK944" i="13"/>
  <c r="BL944" i="13"/>
  <c r="BM944" i="13"/>
  <c r="BK945" i="13"/>
  <c r="BL945" i="13"/>
  <c r="BM945" i="13"/>
  <c r="BK946" i="13"/>
  <c r="BL946" i="13"/>
  <c r="BM946" i="13"/>
  <c r="BK947" i="13"/>
  <c r="BL947" i="13"/>
  <c r="BM947" i="13"/>
  <c r="BK948" i="13"/>
  <c r="BL948" i="13"/>
  <c r="BM948" i="13"/>
  <c r="BK949" i="13"/>
  <c r="BL949" i="13"/>
  <c r="BM949" i="13"/>
  <c r="BK950" i="13"/>
  <c r="BL950" i="13"/>
  <c r="BM950" i="13"/>
  <c r="BK951" i="13"/>
  <c r="BL951" i="13"/>
  <c r="BM951" i="13"/>
  <c r="BK952" i="13"/>
  <c r="BL952" i="13"/>
  <c r="BM952" i="13"/>
  <c r="BK953" i="13"/>
  <c r="BL953" i="13"/>
  <c r="BM953" i="13"/>
  <c r="BK954" i="13"/>
  <c r="BL954" i="13"/>
  <c r="BM954" i="13"/>
  <c r="BK955" i="13"/>
  <c r="BL955" i="13"/>
  <c r="BM955" i="13"/>
  <c r="BK956" i="13"/>
  <c r="BL956" i="13"/>
  <c r="BM956" i="13"/>
  <c r="BK957" i="13"/>
  <c r="BL957" i="13"/>
  <c r="BM957" i="13"/>
  <c r="BK958" i="13"/>
  <c r="BL958" i="13"/>
  <c r="BM958" i="13"/>
  <c r="BK959" i="13"/>
  <c r="BL959" i="13"/>
  <c r="BM959" i="13"/>
  <c r="BK960" i="13"/>
  <c r="BL960" i="13"/>
  <c r="BM960" i="13"/>
  <c r="BK961" i="13"/>
  <c r="BL961" i="13"/>
  <c r="BM961" i="13"/>
  <c r="BK962" i="13"/>
  <c r="BL962" i="13"/>
  <c r="BM962" i="13"/>
  <c r="BK963" i="13"/>
  <c r="BL963" i="13"/>
  <c r="BM963" i="13"/>
  <c r="BK964" i="13"/>
  <c r="BL964" i="13"/>
  <c r="BM964" i="13"/>
  <c r="BK965" i="13"/>
  <c r="BL965" i="13"/>
  <c r="BM965" i="13"/>
  <c r="BK966" i="13"/>
  <c r="BL966" i="13"/>
  <c r="BM966" i="13"/>
  <c r="BK967" i="13"/>
  <c r="BL967" i="13"/>
  <c r="BM967" i="13"/>
  <c r="BK968" i="13"/>
  <c r="BL968" i="13"/>
  <c r="BM968" i="13"/>
  <c r="BK969" i="13"/>
  <c r="BL969" i="13"/>
  <c r="BM969" i="13"/>
  <c r="BK970" i="13"/>
  <c r="BL970" i="13"/>
  <c r="BM970" i="13"/>
  <c r="BK971" i="13"/>
  <c r="BL971" i="13"/>
  <c r="BM971" i="13"/>
  <c r="BK972" i="13"/>
  <c r="BL972" i="13"/>
  <c r="BM972" i="13"/>
  <c r="BK973" i="13"/>
  <c r="BL973" i="13"/>
  <c r="BM973" i="13"/>
  <c r="BK974" i="13"/>
  <c r="BL974" i="13"/>
  <c r="BM974" i="13"/>
  <c r="BK975" i="13"/>
  <c r="BL975" i="13"/>
  <c r="BM975" i="13"/>
  <c r="BK976" i="13"/>
  <c r="BL976" i="13"/>
  <c r="BM976" i="13"/>
  <c r="BK977" i="13"/>
  <c r="BL977" i="13"/>
  <c r="BM977" i="13"/>
  <c r="BK978" i="13"/>
  <c r="BL978" i="13"/>
  <c r="BM978" i="13"/>
  <c r="BK979" i="13"/>
  <c r="BL979" i="13"/>
  <c r="BM979" i="13"/>
  <c r="BK980" i="13"/>
  <c r="BL980" i="13"/>
  <c r="BM980" i="13"/>
  <c r="BK981" i="13"/>
  <c r="BL981" i="13"/>
  <c r="BM981" i="13"/>
  <c r="BK982" i="13"/>
  <c r="BL982" i="13"/>
  <c r="BM982" i="13"/>
  <c r="BK983" i="13"/>
  <c r="BL983" i="13"/>
  <c r="BM983" i="13"/>
  <c r="BK984" i="13"/>
  <c r="BL984" i="13"/>
  <c r="BM984" i="13"/>
  <c r="BK985" i="13"/>
  <c r="BL985" i="13"/>
  <c r="BM985" i="13"/>
  <c r="BK986" i="13"/>
  <c r="BL986" i="13"/>
  <c r="BM986" i="13"/>
  <c r="BK987" i="13"/>
  <c r="BL987" i="13"/>
  <c r="BM987" i="13"/>
  <c r="BK988" i="13"/>
  <c r="BL988" i="13"/>
  <c r="BM988" i="13"/>
  <c r="BK989" i="13"/>
  <c r="BL989" i="13"/>
  <c r="BM989" i="13"/>
  <c r="BK990" i="13"/>
  <c r="BL990" i="13"/>
  <c r="BM990" i="13"/>
  <c r="BK991" i="13"/>
  <c r="BL991" i="13"/>
  <c r="BM991" i="13"/>
  <c r="BK992" i="13"/>
  <c r="BL992" i="13"/>
  <c r="BM992" i="13"/>
  <c r="BK993" i="13"/>
  <c r="BL993" i="13"/>
  <c r="BM993" i="13"/>
  <c r="BK994" i="13"/>
  <c r="BL994" i="13"/>
  <c r="BM994" i="13"/>
  <c r="BK995" i="13"/>
  <c r="BL995" i="13"/>
  <c r="BM995" i="13"/>
  <c r="BK996" i="13"/>
  <c r="BL996" i="13"/>
  <c r="BM996" i="13"/>
  <c r="BK997" i="13"/>
  <c r="BL997" i="13"/>
  <c r="BM997" i="13"/>
  <c r="BK998" i="13"/>
  <c r="BL998" i="13"/>
  <c r="BM998" i="13"/>
  <c r="BK999" i="13"/>
  <c r="BL999" i="13"/>
  <c r="BM999" i="13"/>
  <c r="BK1000" i="13"/>
  <c r="BL1000" i="13"/>
  <c r="BM1000" i="13"/>
  <c r="BK1001" i="13"/>
  <c r="BL1001" i="13"/>
  <c r="BM1001" i="13"/>
  <c r="BK1002" i="13"/>
  <c r="BL1002" i="13"/>
  <c r="BM1002" i="13"/>
  <c r="BK1003" i="13"/>
  <c r="BL1003" i="13"/>
  <c r="BM1003" i="13"/>
  <c r="BK1004" i="13"/>
  <c r="BL1004" i="13"/>
  <c r="BM1004" i="13"/>
  <c r="BK1005" i="13"/>
  <c r="BL1005" i="13"/>
  <c r="BM1005" i="13"/>
  <c r="BK1006" i="13"/>
  <c r="BL1006" i="13"/>
  <c r="BM1006" i="13"/>
  <c r="BK1007" i="13"/>
  <c r="BL1007" i="13"/>
  <c r="BM1007" i="13"/>
  <c r="BK1008" i="13"/>
  <c r="BL1008" i="13"/>
  <c r="BM1008" i="13"/>
  <c r="BK1009" i="13"/>
  <c r="BL1009" i="13"/>
  <c r="BM1009" i="13"/>
  <c r="BK1010" i="13"/>
  <c r="BL1010" i="13"/>
  <c r="BM1010" i="13"/>
  <c r="BK1011" i="13"/>
  <c r="BL1011" i="13"/>
  <c r="BM1011" i="13"/>
  <c r="BK1012" i="13"/>
  <c r="BL1012" i="13"/>
  <c r="BM1012" i="13"/>
  <c r="BK1013" i="13"/>
  <c r="BL1013" i="13"/>
  <c r="BM1013" i="13"/>
  <c r="BK1014" i="13"/>
  <c r="BL1014" i="13"/>
  <c r="BM1014" i="13"/>
  <c r="BK1015" i="13"/>
  <c r="BL1015" i="13"/>
  <c r="BM1015" i="13"/>
  <c r="BK1016" i="13"/>
  <c r="BL1016" i="13"/>
  <c r="BM1016" i="13"/>
  <c r="BK1017" i="13"/>
  <c r="BL1017" i="13"/>
  <c r="BM1017" i="13"/>
  <c r="BK1018" i="13"/>
  <c r="BL1018" i="13"/>
  <c r="BM1018" i="13"/>
  <c r="BK1019" i="13"/>
  <c r="BL1019" i="13"/>
  <c r="BM1019" i="13"/>
  <c r="BK1020" i="13"/>
  <c r="BL1020" i="13"/>
  <c r="BM1020" i="13"/>
  <c r="BK1021" i="13"/>
  <c r="BL1021" i="13"/>
  <c r="BM1021" i="13"/>
  <c r="BK1022" i="13"/>
  <c r="BL1022" i="13"/>
  <c r="BM1022" i="13"/>
  <c r="BK1023" i="13"/>
  <c r="BL1023" i="13"/>
  <c r="BM1023" i="13"/>
  <c r="BK1024" i="13"/>
  <c r="BL1024" i="13"/>
  <c r="BM1024" i="13"/>
  <c r="BK1025" i="13"/>
  <c r="BL1025" i="13"/>
  <c r="BM1025" i="13"/>
  <c r="BJ526" i="13"/>
  <c r="BJ527" i="13"/>
  <c r="BJ528" i="13"/>
  <c r="BJ529" i="13"/>
  <c r="BJ530" i="13"/>
  <c r="BJ531" i="13"/>
  <c r="BJ532" i="13"/>
  <c r="BJ533" i="13"/>
  <c r="BJ534" i="13"/>
  <c r="BJ535" i="13"/>
  <c r="BJ536" i="13"/>
  <c r="BJ537" i="13"/>
  <c r="BJ538" i="13"/>
  <c r="BJ539" i="13"/>
  <c r="BJ540" i="13"/>
  <c r="BJ541" i="13"/>
  <c r="BJ542" i="13"/>
  <c r="BJ543" i="13"/>
  <c r="BJ544" i="13"/>
  <c r="BJ545" i="13"/>
  <c r="BJ546" i="13"/>
  <c r="BJ547" i="13"/>
  <c r="BJ548" i="13"/>
  <c r="BJ549" i="13"/>
  <c r="BJ550" i="13"/>
  <c r="BJ551" i="13"/>
  <c r="BJ552" i="13"/>
  <c r="BJ553" i="13"/>
  <c r="BJ554" i="13"/>
  <c r="BJ555" i="13"/>
  <c r="BJ556" i="13"/>
  <c r="BJ557" i="13"/>
  <c r="BJ558" i="13"/>
  <c r="BJ559" i="13"/>
  <c r="BJ560" i="13"/>
  <c r="BJ561" i="13"/>
  <c r="BJ562" i="13"/>
  <c r="BJ563" i="13"/>
  <c r="BJ564" i="13"/>
  <c r="BJ565" i="13"/>
  <c r="BJ566" i="13"/>
  <c r="BJ567" i="13"/>
  <c r="BJ568" i="13"/>
  <c r="BJ569" i="13"/>
  <c r="BJ570" i="13"/>
  <c r="BJ571" i="13"/>
  <c r="BJ572" i="13"/>
  <c r="BJ573" i="13"/>
  <c r="BJ574" i="13"/>
  <c r="BJ575" i="13"/>
  <c r="BJ576" i="13"/>
  <c r="BJ577" i="13"/>
  <c r="BJ578" i="13"/>
  <c r="BJ579" i="13"/>
  <c r="BJ580" i="13"/>
  <c r="BJ581" i="13"/>
  <c r="BJ582" i="13"/>
  <c r="BJ583" i="13"/>
  <c r="BJ584" i="13"/>
  <c r="BJ585" i="13"/>
  <c r="BJ586" i="13"/>
  <c r="BJ587" i="13"/>
  <c r="BJ588" i="13"/>
  <c r="BJ589" i="13"/>
  <c r="BJ590" i="13"/>
  <c r="BJ591" i="13"/>
  <c r="BJ592" i="13"/>
  <c r="BJ593" i="13"/>
  <c r="BJ594" i="13"/>
  <c r="BJ595" i="13"/>
  <c r="BJ596" i="13"/>
  <c r="BJ597" i="13"/>
  <c r="BJ598" i="13"/>
  <c r="BJ599" i="13"/>
  <c r="BJ600" i="13"/>
  <c r="BJ601" i="13"/>
  <c r="BJ602" i="13"/>
  <c r="BJ603" i="13"/>
  <c r="BJ604" i="13"/>
  <c r="BJ605" i="13"/>
  <c r="BJ606" i="13"/>
  <c r="BJ607" i="13"/>
  <c r="BJ608" i="13"/>
  <c r="BJ609" i="13"/>
  <c r="BJ610" i="13"/>
  <c r="BJ611" i="13"/>
  <c r="BJ612" i="13"/>
  <c r="BJ613" i="13"/>
  <c r="BJ614" i="13"/>
  <c r="BJ615" i="13"/>
  <c r="BJ616" i="13"/>
  <c r="BJ617" i="13"/>
  <c r="BJ618" i="13"/>
  <c r="BJ619" i="13"/>
  <c r="BJ620" i="13"/>
  <c r="BJ621" i="13"/>
  <c r="BJ622" i="13"/>
  <c r="BJ623" i="13"/>
  <c r="BJ624" i="13"/>
  <c r="BJ625" i="13"/>
  <c r="BJ626" i="13"/>
  <c r="BJ627" i="13"/>
  <c r="BJ628" i="13"/>
  <c r="BJ629" i="13"/>
  <c r="BJ630" i="13"/>
  <c r="BJ631" i="13"/>
  <c r="BJ632" i="13"/>
  <c r="BJ633" i="13"/>
  <c r="BJ634" i="13"/>
  <c r="BJ635" i="13"/>
  <c r="BJ636" i="13"/>
  <c r="BJ637" i="13"/>
  <c r="BJ638" i="13"/>
  <c r="BJ639" i="13"/>
  <c r="BJ640" i="13"/>
  <c r="BJ641" i="13"/>
  <c r="BJ642" i="13"/>
  <c r="BJ643" i="13"/>
  <c r="BJ644" i="13"/>
  <c r="BJ645" i="13"/>
  <c r="BJ646" i="13"/>
  <c r="BJ647" i="13"/>
  <c r="BJ648" i="13"/>
  <c r="BJ649" i="13"/>
  <c r="BJ650" i="13"/>
  <c r="BJ651" i="13"/>
  <c r="BJ652" i="13"/>
  <c r="BJ653" i="13"/>
  <c r="BJ654" i="13"/>
  <c r="BJ655" i="13"/>
  <c r="BJ656" i="13"/>
  <c r="BJ657" i="13"/>
  <c r="BJ658" i="13"/>
  <c r="BJ659" i="13"/>
  <c r="BJ660" i="13"/>
  <c r="BJ661" i="13"/>
  <c r="BJ662" i="13"/>
  <c r="BJ663" i="13"/>
  <c r="BJ664" i="13"/>
  <c r="BJ665" i="13"/>
  <c r="BJ666" i="13"/>
  <c r="BJ667" i="13"/>
  <c r="BJ668" i="13"/>
  <c r="BJ669" i="13"/>
  <c r="BJ670" i="13"/>
  <c r="BJ671" i="13"/>
  <c r="BJ672" i="13"/>
  <c r="BJ673" i="13"/>
  <c r="BJ674" i="13"/>
  <c r="BJ675" i="13"/>
  <c r="BJ676" i="13"/>
  <c r="BJ677" i="13"/>
  <c r="BJ678" i="13"/>
  <c r="BJ679" i="13"/>
  <c r="BJ680" i="13"/>
  <c r="BJ681" i="13"/>
  <c r="BJ682" i="13"/>
  <c r="BJ683" i="13"/>
  <c r="BJ684" i="13"/>
  <c r="BJ685" i="13"/>
  <c r="BJ686" i="13"/>
  <c r="BJ687" i="13"/>
  <c r="BJ688" i="13"/>
  <c r="BJ689" i="13"/>
  <c r="BJ690" i="13"/>
  <c r="BJ691" i="13"/>
  <c r="BJ692" i="13"/>
  <c r="BJ693" i="13"/>
  <c r="BJ694" i="13"/>
  <c r="BJ695" i="13"/>
  <c r="BJ696" i="13"/>
  <c r="BJ697" i="13"/>
  <c r="BJ698" i="13"/>
  <c r="BJ699" i="13"/>
  <c r="BJ700" i="13"/>
  <c r="BJ701" i="13"/>
  <c r="BJ702" i="13"/>
  <c r="BJ703" i="13"/>
  <c r="BJ704" i="13"/>
  <c r="BJ705" i="13"/>
  <c r="BJ706" i="13"/>
  <c r="BJ707" i="13"/>
  <c r="BJ708" i="13"/>
  <c r="BJ709" i="13"/>
  <c r="BJ710" i="13"/>
  <c r="BJ711" i="13"/>
  <c r="BJ712" i="13"/>
  <c r="BJ713" i="13"/>
  <c r="BJ714" i="13"/>
  <c r="BJ715" i="13"/>
  <c r="BJ716" i="13"/>
  <c r="BJ717" i="13"/>
  <c r="BJ718" i="13"/>
  <c r="BJ719" i="13"/>
  <c r="BJ720" i="13"/>
  <c r="BJ721" i="13"/>
  <c r="BJ722" i="13"/>
  <c r="BJ723" i="13"/>
  <c r="BJ724" i="13"/>
  <c r="BJ725" i="13"/>
  <c r="BJ726" i="13"/>
  <c r="BJ727" i="13"/>
  <c r="BJ728" i="13"/>
  <c r="BJ729" i="13"/>
  <c r="BJ730" i="13"/>
  <c r="BJ731" i="13"/>
  <c r="BJ732" i="13"/>
  <c r="BJ733" i="13"/>
  <c r="BJ734" i="13"/>
  <c r="BJ735" i="13"/>
  <c r="BJ736" i="13"/>
  <c r="BJ737" i="13"/>
  <c r="BJ738" i="13"/>
  <c r="BJ739" i="13"/>
  <c r="BJ740" i="13"/>
  <c r="BJ741" i="13"/>
  <c r="BJ742" i="13"/>
  <c r="BJ743" i="13"/>
  <c r="BJ744" i="13"/>
  <c r="BJ745" i="13"/>
  <c r="BJ746" i="13"/>
  <c r="BJ747" i="13"/>
  <c r="BJ748" i="13"/>
  <c r="BJ749" i="13"/>
  <c r="BJ750" i="13"/>
  <c r="BJ751" i="13"/>
  <c r="BJ752" i="13"/>
  <c r="BJ753" i="13"/>
  <c r="BJ754" i="13"/>
  <c r="BJ755" i="13"/>
  <c r="BJ756" i="13"/>
  <c r="BJ757" i="13"/>
  <c r="BJ758" i="13"/>
  <c r="BJ759" i="13"/>
  <c r="BJ760" i="13"/>
  <c r="BJ761" i="13"/>
  <c r="BJ762" i="13"/>
  <c r="BJ763" i="13"/>
  <c r="BJ764" i="13"/>
  <c r="BJ765" i="13"/>
  <c r="BJ766" i="13"/>
  <c r="BJ767" i="13"/>
  <c r="BJ768" i="13"/>
  <c r="BJ769" i="13"/>
  <c r="BJ770" i="13"/>
  <c r="BJ771" i="13"/>
  <c r="BJ772" i="13"/>
  <c r="BJ773" i="13"/>
  <c r="BJ774" i="13"/>
  <c r="BJ775" i="13"/>
  <c r="BJ776" i="13"/>
  <c r="BJ777" i="13"/>
  <c r="BJ778" i="13"/>
  <c r="BJ779" i="13"/>
  <c r="BJ780" i="13"/>
  <c r="BJ781" i="13"/>
  <c r="BJ782" i="13"/>
  <c r="BJ783" i="13"/>
  <c r="BJ784" i="13"/>
  <c r="BJ785" i="13"/>
  <c r="BJ786" i="13"/>
  <c r="BJ787" i="13"/>
  <c r="BJ788" i="13"/>
  <c r="BJ789" i="13"/>
  <c r="BJ790" i="13"/>
  <c r="BJ791" i="13"/>
  <c r="BJ792" i="13"/>
  <c r="BJ793" i="13"/>
  <c r="BJ794" i="13"/>
  <c r="BJ795" i="13"/>
  <c r="BJ796" i="13"/>
  <c r="BJ797" i="13"/>
  <c r="BJ798" i="13"/>
  <c r="BJ799" i="13"/>
  <c r="BJ800" i="13"/>
  <c r="BJ801" i="13"/>
  <c r="BJ802" i="13"/>
  <c r="BJ803" i="13"/>
  <c r="BJ804" i="13"/>
  <c r="BJ805" i="13"/>
  <c r="BJ806" i="13"/>
  <c r="BJ807" i="13"/>
  <c r="BJ808" i="13"/>
  <c r="BJ809" i="13"/>
  <c r="BJ810" i="13"/>
  <c r="BJ811" i="13"/>
  <c r="BJ812" i="13"/>
  <c r="BJ813" i="13"/>
  <c r="BJ814" i="13"/>
  <c r="BJ815" i="13"/>
  <c r="BJ816" i="13"/>
  <c r="BJ817" i="13"/>
  <c r="BJ818" i="13"/>
  <c r="BJ819" i="13"/>
  <c r="BJ820" i="13"/>
  <c r="BJ821" i="13"/>
  <c r="BJ822" i="13"/>
  <c r="BJ823" i="13"/>
  <c r="BJ824" i="13"/>
  <c r="BJ825" i="13"/>
  <c r="BJ826" i="13"/>
  <c r="BJ827" i="13"/>
  <c r="BJ828" i="13"/>
  <c r="BJ829" i="13"/>
  <c r="BJ830" i="13"/>
  <c r="BJ831" i="13"/>
  <c r="BJ832" i="13"/>
  <c r="BJ833" i="13"/>
  <c r="BJ834" i="13"/>
  <c r="BJ835" i="13"/>
  <c r="BJ836" i="13"/>
  <c r="BJ837" i="13"/>
  <c r="BJ838" i="13"/>
  <c r="BJ839" i="13"/>
  <c r="BJ840" i="13"/>
  <c r="BJ841" i="13"/>
  <c r="BJ842" i="13"/>
  <c r="BJ843" i="13"/>
  <c r="BJ844" i="13"/>
  <c r="BJ845" i="13"/>
  <c r="BJ846" i="13"/>
  <c r="BJ847" i="13"/>
  <c r="BJ848" i="13"/>
  <c r="BJ849" i="13"/>
  <c r="BJ850" i="13"/>
  <c r="BJ851" i="13"/>
  <c r="BJ852" i="13"/>
  <c r="BJ853" i="13"/>
  <c r="BJ854" i="13"/>
  <c r="BJ855" i="13"/>
  <c r="BJ856" i="13"/>
  <c r="BJ857" i="13"/>
  <c r="BJ858" i="13"/>
  <c r="BJ859" i="13"/>
  <c r="BJ860" i="13"/>
  <c r="BJ861" i="13"/>
  <c r="BJ862" i="13"/>
  <c r="BJ863" i="13"/>
  <c r="BJ864" i="13"/>
  <c r="BJ865" i="13"/>
  <c r="BJ866" i="13"/>
  <c r="BJ867" i="13"/>
  <c r="BJ868" i="13"/>
  <c r="BJ869" i="13"/>
  <c r="BJ870" i="13"/>
  <c r="BJ871" i="13"/>
  <c r="BJ872" i="13"/>
  <c r="BJ873" i="13"/>
  <c r="BJ874" i="13"/>
  <c r="BJ875" i="13"/>
  <c r="BJ876" i="13"/>
  <c r="BJ877" i="13"/>
  <c r="BJ878" i="13"/>
  <c r="BJ879" i="13"/>
  <c r="BJ880" i="13"/>
  <c r="BJ881" i="13"/>
  <c r="BJ882" i="13"/>
  <c r="BJ883" i="13"/>
  <c r="BJ884" i="13"/>
  <c r="BJ885" i="13"/>
  <c r="BJ886" i="13"/>
  <c r="BJ887" i="13"/>
  <c r="BJ888" i="13"/>
  <c r="BJ889" i="13"/>
  <c r="BJ890" i="13"/>
  <c r="BJ891" i="13"/>
  <c r="BJ892" i="13"/>
  <c r="BJ893" i="13"/>
  <c r="BJ894" i="13"/>
  <c r="BJ895" i="13"/>
  <c r="BJ896" i="13"/>
  <c r="BJ897" i="13"/>
  <c r="BJ898" i="13"/>
  <c r="BJ899" i="13"/>
  <c r="BJ900" i="13"/>
  <c r="BJ901" i="13"/>
  <c r="BJ902" i="13"/>
  <c r="BJ903" i="13"/>
  <c r="BJ904" i="13"/>
  <c r="BJ905" i="13"/>
  <c r="BJ906" i="13"/>
  <c r="BJ907" i="13"/>
  <c r="BJ908" i="13"/>
  <c r="BJ909" i="13"/>
  <c r="BJ910" i="13"/>
  <c r="BJ911" i="13"/>
  <c r="BJ912" i="13"/>
  <c r="BJ913" i="13"/>
  <c r="BJ914" i="13"/>
  <c r="BJ915" i="13"/>
  <c r="BJ916" i="13"/>
  <c r="BJ917" i="13"/>
  <c r="BJ918" i="13"/>
  <c r="BJ919" i="13"/>
  <c r="BJ920" i="13"/>
  <c r="BJ921" i="13"/>
  <c r="BJ922" i="13"/>
  <c r="BJ923" i="13"/>
  <c r="BJ924" i="13"/>
  <c r="BJ925" i="13"/>
  <c r="BJ926" i="13"/>
  <c r="BJ927" i="13"/>
  <c r="BJ928" i="13"/>
  <c r="BJ929" i="13"/>
  <c r="BJ930" i="13"/>
  <c r="BJ931" i="13"/>
  <c r="BJ932" i="13"/>
  <c r="BJ933" i="13"/>
  <c r="BJ934" i="13"/>
  <c r="BJ935" i="13"/>
  <c r="BJ936" i="13"/>
  <c r="BJ937" i="13"/>
  <c r="BJ938" i="13"/>
  <c r="BJ939" i="13"/>
  <c r="BJ940" i="13"/>
  <c r="BJ941" i="13"/>
  <c r="BJ942" i="13"/>
  <c r="BJ943" i="13"/>
  <c r="BJ944" i="13"/>
  <c r="BJ945" i="13"/>
  <c r="BJ946" i="13"/>
  <c r="BJ947" i="13"/>
  <c r="BJ948" i="13"/>
  <c r="BJ949" i="13"/>
  <c r="BJ950" i="13"/>
  <c r="BJ951" i="13"/>
  <c r="BJ952" i="13"/>
  <c r="BJ953" i="13"/>
  <c r="BJ954" i="13"/>
  <c r="BJ955" i="13"/>
  <c r="BJ956" i="13"/>
  <c r="BJ957" i="13"/>
  <c r="BJ958" i="13"/>
  <c r="BJ959" i="13"/>
  <c r="BJ960" i="13"/>
  <c r="BJ961" i="13"/>
  <c r="BJ962" i="13"/>
  <c r="BJ963" i="13"/>
  <c r="BJ964" i="13"/>
  <c r="BJ965" i="13"/>
  <c r="BJ966" i="13"/>
  <c r="BJ967" i="13"/>
  <c r="BJ968" i="13"/>
  <c r="BJ969" i="13"/>
  <c r="BJ970" i="13"/>
  <c r="BJ971" i="13"/>
  <c r="BJ972" i="13"/>
  <c r="BJ973" i="13"/>
  <c r="BJ974" i="13"/>
  <c r="BJ975" i="13"/>
  <c r="BJ976" i="13"/>
  <c r="BJ977" i="13"/>
  <c r="BJ978" i="13"/>
  <c r="BJ979" i="13"/>
  <c r="BJ980" i="13"/>
  <c r="BJ981" i="13"/>
  <c r="BJ982" i="13"/>
  <c r="BJ983" i="13"/>
  <c r="BJ984" i="13"/>
  <c r="BJ985" i="13"/>
  <c r="BJ986" i="13"/>
  <c r="BJ987" i="13"/>
  <c r="BJ988" i="13"/>
  <c r="BJ989" i="13"/>
  <c r="BJ990" i="13"/>
  <c r="BJ991" i="13"/>
  <c r="BJ992" i="13"/>
  <c r="BJ993" i="13"/>
  <c r="BJ994" i="13"/>
  <c r="BJ995" i="13"/>
  <c r="BJ996" i="13"/>
  <c r="BJ997" i="13"/>
  <c r="BJ998" i="13"/>
  <c r="BJ999" i="13"/>
  <c r="BJ1000" i="13"/>
  <c r="BJ1001" i="13"/>
  <c r="BJ1002" i="13"/>
  <c r="BJ1003" i="13"/>
  <c r="BJ1004" i="13"/>
  <c r="BJ1005" i="13"/>
  <c r="BJ1006" i="13"/>
  <c r="BJ1007" i="13"/>
  <c r="BJ1008" i="13"/>
  <c r="BJ1009" i="13"/>
  <c r="BJ1010" i="13"/>
  <c r="BJ1011" i="13"/>
  <c r="BJ1012" i="13"/>
  <c r="BJ1013" i="13"/>
  <c r="BJ1014" i="13"/>
  <c r="BJ1015" i="13"/>
  <c r="BJ1016" i="13"/>
  <c r="BJ1017" i="13"/>
  <c r="BJ1018" i="13"/>
  <c r="BJ1019" i="13"/>
  <c r="BJ1020" i="13"/>
  <c r="BJ1021" i="13"/>
  <c r="BJ1022" i="13"/>
  <c r="BJ1023" i="13"/>
  <c r="BJ1024" i="13"/>
  <c r="BJ1025" i="13"/>
  <c r="J5" i="12"/>
  <c r="I5" i="12"/>
  <c r="AB22" i="13"/>
  <c r="BJ31" i="13" l="1"/>
  <c r="BJ39" i="13"/>
  <c r="BJ47" i="13"/>
  <c r="BJ55" i="13"/>
  <c r="BJ63" i="13"/>
  <c r="BJ79" i="13"/>
  <c r="BJ87" i="13"/>
  <c r="BJ95" i="13"/>
  <c r="BJ103" i="13"/>
  <c r="BJ111" i="13"/>
  <c r="BJ119" i="13"/>
  <c r="BJ127" i="13"/>
  <c r="BJ135" i="13"/>
  <c r="BJ143" i="13"/>
  <c r="BJ151" i="13"/>
  <c r="BJ159" i="13"/>
  <c r="BJ167" i="13"/>
  <c r="BJ175" i="13"/>
  <c r="BJ183" i="13"/>
  <c r="BJ191" i="13"/>
  <c r="BJ199" i="13"/>
  <c r="BJ207" i="13"/>
  <c r="BJ215" i="13"/>
  <c r="BJ231" i="13"/>
  <c r="BJ247" i="13"/>
  <c r="BJ255" i="13"/>
  <c r="BJ263" i="13"/>
  <c r="BJ271" i="13"/>
  <c r="BJ279" i="13"/>
  <c r="BJ287" i="13"/>
  <c r="BJ295" i="13"/>
  <c r="BJ303" i="13"/>
  <c r="BJ311" i="13"/>
  <c r="BJ319" i="13"/>
  <c r="BJ327" i="13"/>
  <c r="BJ335" i="13"/>
  <c r="BJ343" i="13"/>
  <c r="BJ351" i="13"/>
  <c r="BJ359" i="13"/>
  <c r="BJ367" i="13"/>
  <c r="BJ375" i="13"/>
  <c r="BJ383" i="13"/>
  <c r="BJ391" i="13"/>
  <c r="BJ399" i="13"/>
  <c r="BJ407" i="13"/>
  <c r="BJ415" i="13"/>
  <c r="BJ423" i="13"/>
  <c r="BJ431" i="13"/>
  <c r="BJ439" i="13"/>
  <c r="BJ447" i="13"/>
  <c r="BJ455" i="13"/>
  <c r="BJ463" i="13"/>
  <c r="BJ471" i="13"/>
  <c r="BJ479" i="13"/>
  <c r="BJ487" i="13"/>
  <c r="BJ495" i="13"/>
  <c r="BJ503" i="13"/>
  <c r="BJ511" i="13"/>
  <c r="BJ519" i="13"/>
  <c r="U22" i="13"/>
  <c r="V22" i="13"/>
  <c r="AA22" i="13"/>
  <c r="AC22" i="13" s="1"/>
  <c r="AD22" i="13"/>
  <c r="AE22" i="13"/>
  <c r="AG22" i="13"/>
  <c r="AH22" i="13"/>
  <c r="AM22" i="13"/>
  <c r="AN22" i="13"/>
  <c r="AP22" i="13"/>
  <c r="AQ22" i="13"/>
  <c r="AS22" i="13"/>
  <c r="AT22" i="13"/>
  <c r="AV22" i="13"/>
  <c r="AW22" i="13"/>
  <c r="AY22" i="13"/>
  <c r="AZ22" i="13"/>
  <c r="BB22" i="13"/>
  <c r="BC22" i="13"/>
  <c r="AK22" i="13"/>
  <c r="AJ22" i="13"/>
  <c r="BJ62" i="13" l="1"/>
  <c r="BJ54" i="13"/>
  <c r="BJ46" i="13"/>
  <c r="BJ38" i="13"/>
  <c r="BJ30" i="13"/>
  <c r="BJ522" i="13"/>
  <c r="BJ514" i="13"/>
  <c r="BJ506" i="13"/>
  <c r="BJ498" i="13"/>
  <c r="BJ490" i="13"/>
  <c r="BJ482" i="13"/>
  <c r="BJ474" i="13"/>
  <c r="BJ466" i="13"/>
  <c r="BJ458" i="13"/>
  <c r="BJ450" i="13"/>
  <c r="BJ442" i="13"/>
  <c r="BJ434" i="13"/>
  <c r="BJ426" i="13"/>
  <c r="BJ418" i="13"/>
  <c r="BJ410" i="13"/>
  <c r="BJ402" i="13"/>
  <c r="BJ394" i="13"/>
  <c r="BJ386" i="13"/>
  <c r="BJ378" i="13"/>
  <c r="BJ370" i="13"/>
  <c r="BJ362" i="13"/>
  <c r="BJ354" i="13"/>
  <c r="BJ346" i="13"/>
  <c r="BJ338" i="13"/>
  <c r="BJ330" i="13"/>
  <c r="BJ322" i="13"/>
  <c r="BJ314" i="13"/>
  <c r="BJ306" i="13"/>
  <c r="BJ298" i="13"/>
  <c r="BJ290" i="13"/>
  <c r="BJ282" i="13"/>
  <c r="BJ274" i="13"/>
  <c r="BJ266" i="13"/>
  <c r="BJ258" i="13"/>
  <c r="BJ250" i="13"/>
  <c r="BJ242" i="13"/>
  <c r="BJ234" i="13"/>
  <c r="BJ226" i="13"/>
  <c r="BJ218" i="13"/>
  <c r="BJ202" i="13"/>
  <c r="BJ186" i="13"/>
  <c r="BJ178" i="13"/>
  <c r="BJ162" i="13"/>
  <c r="BJ154" i="13"/>
  <c r="BJ146" i="13"/>
  <c r="BJ138" i="13"/>
  <c r="BJ130" i="13"/>
  <c r="BJ122" i="13"/>
  <c r="BJ114" i="13"/>
  <c r="BJ106" i="13"/>
  <c r="BJ98" i="13"/>
  <c r="BJ90" i="13"/>
  <c r="BJ74" i="13"/>
  <c r="BJ66" i="13"/>
  <c r="BJ58" i="13"/>
  <c r="BJ50" i="13"/>
  <c r="BJ42" i="13"/>
  <c r="BJ34" i="13"/>
  <c r="BJ239" i="13"/>
  <c r="BJ523" i="13"/>
  <c r="BJ515" i="13"/>
  <c r="BJ507" i="13"/>
  <c r="BJ499" i="13"/>
  <c r="BJ491" i="13"/>
  <c r="BJ483" i="13"/>
  <c r="BJ475" i="13"/>
  <c r="BJ467" i="13"/>
  <c r="BJ459" i="13"/>
  <c r="BJ451" i="13"/>
  <c r="BJ443" i="13"/>
  <c r="BJ435" i="13"/>
  <c r="BJ427" i="13"/>
  <c r="BJ419" i="13"/>
  <c r="BJ411" i="13"/>
  <c r="BJ403" i="13"/>
  <c r="BJ395" i="13"/>
  <c r="BJ387" i="13"/>
  <c r="BJ379" i="13"/>
  <c r="BJ371" i="13"/>
  <c r="BJ363" i="13"/>
  <c r="BJ355" i="13"/>
  <c r="BJ347" i="13"/>
  <c r="BJ331" i="13"/>
  <c r="BJ315" i="13"/>
  <c r="BJ307" i="13"/>
  <c r="BJ299" i="13"/>
  <c r="BJ291" i="13"/>
  <c r="BJ283" i="13"/>
  <c r="BJ275" i="13"/>
  <c r="BJ267" i="13"/>
  <c r="BJ259" i="13"/>
  <c r="BJ251" i="13"/>
  <c r="BJ243" i="13"/>
  <c r="BJ235" i="13"/>
  <c r="BJ227" i="13"/>
  <c r="BJ219" i="13"/>
  <c r="BJ211" i="13"/>
  <c r="BJ203" i="13"/>
  <c r="BJ195" i="13"/>
  <c r="BJ187" i="13"/>
  <c r="BJ179" i="13"/>
  <c r="BJ171" i="13"/>
  <c r="BJ163" i="13"/>
  <c r="BJ155" i="13"/>
  <c r="BJ147" i="13"/>
  <c r="BJ139" i="13"/>
  <c r="BJ131" i="13"/>
  <c r="BJ123" i="13"/>
  <c r="BJ115" i="13"/>
  <c r="BJ107" i="13"/>
  <c r="BJ99" i="13"/>
  <c r="BJ91" i="13"/>
  <c r="BJ83" i="13"/>
  <c r="BJ75" i="13"/>
  <c r="BJ67" i="13"/>
  <c r="BJ59" i="13"/>
  <c r="BJ51" i="13"/>
  <c r="BJ43" i="13"/>
  <c r="BJ35" i="13"/>
  <c r="BJ27" i="13"/>
  <c r="BJ190" i="13"/>
  <c r="BJ182" i="13"/>
  <c r="BJ174" i="13"/>
  <c r="BJ166" i="13"/>
  <c r="BJ158" i="13"/>
  <c r="BJ150" i="13"/>
  <c r="BJ142" i="13"/>
  <c r="BJ134" i="13"/>
  <c r="BJ126" i="13"/>
  <c r="BJ118" i="13"/>
  <c r="BJ110" i="13"/>
  <c r="BJ102" i="13"/>
  <c r="BJ94" i="13"/>
  <c r="BJ86" i="13"/>
  <c r="BJ78" i="13"/>
  <c r="BJ70" i="13"/>
  <c r="BJ170" i="13"/>
  <c r="BJ518" i="13"/>
  <c r="BJ510" i="13"/>
  <c r="BJ502" i="13"/>
  <c r="BJ494" i="13"/>
  <c r="BJ486" i="13"/>
  <c r="BJ478" i="13"/>
  <c r="BJ470" i="13"/>
  <c r="BJ462" i="13"/>
  <c r="BJ454" i="13"/>
  <c r="BJ446" i="13"/>
  <c r="BJ438" i="13"/>
  <c r="BJ430" i="13"/>
  <c r="BJ422" i="13"/>
  <c r="BJ414" i="13"/>
  <c r="BJ398" i="13"/>
  <c r="BJ390" i="13"/>
  <c r="BJ382" i="13"/>
  <c r="BJ374" i="13"/>
  <c r="BJ366" i="13"/>
  <c r="BJ358" i="13"/>
  <c r="BJ350" i="13"/>
  <c r="BJ342" i="13"/>
  <c r="BJ334" i="13"/>
  <c r="BJ326" i="13"/>
  <c r="BJ318" i="13"/>
  <c r="BJ310" i="13"/>
  <c r="BJ302" i="13"/>
  <c r="BJ294" i="13"/>
  <c r="BJ286" i="13"/>
  <c r="BJ278" i="13"/>
  <c r="BJ270" i="13"/>
  <c r="BJ262" i="13"/>
  <c r="BJ254" i="13"/>
  <c r="BJ246" i="13"/>
  <c r="BJ238" i="13"/>
  <c r="BJ230" i="13"/>
  <c r="BJ222" i="13"/>
  <c r="BJ206" i="13"/>
  <c r="BJ198" i="13"/>
  <c r="BJ323" i="13"/>
  <c r="BJ339" i="13"/>
  <c r="BK26" i="13"/>
  <c r="BJ406" i="13"/>
  <c r="BJ210" i="13"/>
  <c r="BJ194" i="13"/>
  <c r="BJ71" i="13"/>
  <c r="BJ223" i="13"/>
  <c r="BJ214" i="13"/>
  <c r="BJ520" i="13"/>
  <c r="BJ512" i="13"/>
  <c r="BJ504" i="13"/>
  <c r="BJ496" i="13"/>
  <c r="BJ488" i="13"/>
  <c r="BJ480" i="13"/>
  <c r="BJ304" i="13"/>
  <c r="BJ472" i="13"/>
  <c r="BJ464" i="13"/>
  <c r="BJ456" i="13"/>
  <c r="BJ448" i="13"/>
  <c r="BJ440" i="13"/>
  <c r="BJ432" i="13"/>
  <c r="BJ424" i="13"/>
  <c r="BJ416" i="13"/>
  <c r="BJ408" i="13"/>
  <c r="BJ400" i="13"/>
  <c r="BJ392" i="13"/>
  <c r="BJ384" i="13"/>
  <c r="BJ376" i="13"/>
  <c r="BJ368" i="13"/>
  <c r="BJ360" i="13"/>
  <c r="BJ352" i="13"/>
  <c r="BJ344" i="13"/>
  <c r="BJ336" i="13"/>
  <c r="BJ328" i="13"/>
  <c r="BJ320" i="13"/>
  <c r="BJ312" i="13"/>
  <c r="BJ524" i="13"/>
  <c r="BJ516" i="13"/>
  <c r="BJ508" i="13"/>
  <c r="BJ500" i="13"/>
  <c r="BJ492" i="13"/>
  <c r="BJ484" i="13"/>
  <c r="BJ468" i="13"/>
  <c r="BJ460" i="13"/>
  <c r="BJ452" i="13"/>
  <c r="BJ444" i="13"/>
  <c r="BJ436" i="13"/>
  <c r="BJ428" i="13"/>
  <c r="BJ420" i="13"/>
  <c r="BJ412" i="13"/>
  <c r="BJ404" i="13"/>
  <c r="BJ396" i="13"/>
  <c r="BJ388" i="13"/>
  <c r="BJ380" i="13"/>
  <c r="BJ372" i="13"/>
  <c r="BJ364" i="13"/>
  <c r="BJ356" i="13"/>
  <c r="BJ348" i="13"/>
  <c r="BJ340" i="13"/>
  <c r="BJ332" i="13"/>
  <c r="BJ324" i="13"/>
  <c r="BJ316" i="13"/>
  <c r="BJ308" i="13"/>
  <c r="BJ300" i="13"/>
  <c r="BJ292" i="13"/>
  <c r="BJ276" i="13"/>
  <c r="BJ268" i="13"/>
  <c r="BJ260" i="13"/>
  <c r="BJ252" i="13"/>
  <c r="BJ244" i="13"/>
  <c r="BJ236" i="13"/>
  <c r="BJ228" i="13"/>
  <c r="BJ220" i="13"/>
  <c r="BJ212" i="13"/>
  <c r="BJ204" i="13"/>
  <c r="BJ196" i="13"/>
  <c r="BJ188" i="13"/>
  <c r="BJ180" i="13"/>
  <c r="BJ172" i="13"/>
  <c r="BJ164" i="13"/>
  <c r="BJ156" i="13"/>
  <c r="BJ140" i="13"/>
  <c r="BJ132" i="13"/>
  <c r="BJ124" i="13"/>
  <c r="BJ116" i="13"/>
  <c r="BJ108" i="13"/>
  <c r="BJ100" i="13"/>
  <c r="BJ92" i="13"/>
  <c r="BJ84" i="13"/>
  <c r="BJ76" i="13"/>
  <c r="BJ68" i="13"/>
  <c r="BJ60" i="13"/>
  <c r="BJ52" i="13"/>
  <c r="BJ44" i="13"/>
  <c r="BJ36" i="13"/>
  <c r="BJ28" i="13"/>
  <c r="BJ296" i="13"/>
  <c r="BJ288" i="13"/>
  <c r="BJ280" i="13"/>
  <c r="BJ272" i="13"/>
  <c r="BJ264" i="13"/>
  <c r="BJ256" i="13"/>
  <c r="BJ248" i="13"/>
  <c r="BJ240" i="13"/>
  <c r="BJ232" i="13"/>
  <c r="BJ224" i="13"/>
  <c r="BJ216" i="13"/>
  <c r="BJ208" i="13"/>
  <c r="BJ200" i="13"/>
  <c r="BJ192" i="13"/>
  <c r="BJ184" i="13"/>
  <c r="BJ176" i="13"/>
  <c r="BJ168" i="13"/>
  <c r="BJ160" i="13"/>
  <c r="BJ152" i="13"/>
  <c r="BJ144" i="13"/>
  <c r="BJ136" i="13"/>
  <c r="BJ128" i="13"/>
  <c r="BJ120" i="13"/>
  <c r="BJ112" i="13"/>
  <c r="BJ104" i="13"/>
  <c r="BJ96" i="13"/>
  <c r="BJ88" i="13"/>
  <c r="BJ80" i="13"/>
  <c r="BJ72" i="13"/>
  <c r="BJ64" i="13"/>
  <c r="BJ56" i="13"/>
  <c r="BJ48" i="13"/>
  <c r="BJ40" i="13"/>
  <c r="BJ32" i="13"/>
  <c r="BJ525" i="13"/>
  <c r="BJ517" i="13"/>
  <c r="BJ509" i="13"/>
  <c r="BJ501" i="13"/>
  <c r="BJ493" i="13"/>
  <c r="BJ485" i="13"/>
  <c r="BJ477" i="13"/>
  <c r="BJ469" i="13"/>
  <c r="BJ461" i="13"/>
  <c r="BJ453" i="13"/>
  <c r="BJ445" i="13"/>
  <c r="BJ437" i="13"/>
  <c r="BJ429" i="13"/>
  <c r="BJ421" i="13"/>
  <c r="BJ413" i="13"/>
  <c r="BJ405" i="13"/>
  <c r="BJ397" i="13"/>
  <c r="BJ389" i="13"/>
  <c r="BJ381" i="13"/>
  <c r="BJ373" i="13"/>
  <c r="BJ365" i="13"/>
  <c r="BJ357" i="13"/>
  <c r="BJ349" i="13"/>
  <c r="BJ341" i="13"/>
  <c r="BJ333" i="13"/>
  <c r="BJ325" i="13"/>
  <c r="BJ317" i="13"/>
  <c r="BJ309" i="13"/>
  <c r="BJ301" i="13"/>
  <c r="BJ293" i="13"/>
  <c r="BJ285" i="13"/>
  <c r="BJ277" i="13"/>
  <c r="BJ269" i="13"/>
  <c r="BJ261" i="13"/>
  <c r="BJ253" i="13"/>
  <c r="BJ245" i="13"/>
  <c r="BJ237" i="13"/>
  <c r="BJ229" i="13"/>
  <c r="BJ221" i="13"/>
  <c r="BJ213" i="13"/>
  <c r="BJ205" i="13"/>
  <c r="BJ197" i="13"/>
  <c r="BJ189" i="13"/>
  <c r="BJ181" i="13"/>
  <c r="BJ173" i="13"/>
  <c r="BJ165" i="13"/>
  <c r="BJ157" i="13"/>
  <c r="BJ149" i="13"/>
  <c r="BJ141" i="13"/>
  <c r="BJ133" i="13"/>
  <c r="BJ125" i="13"/>
  <c r="BJ117" i="13"/>
  <c r="BJ109" i="13"/>
  <c r="BJ101" i="13"/>
  <c r="BJ93" i="13"/>
  <c r="BJ85" i="13"/>
  <c r="BJ77" i="13"/>
  <c r="BJ69" i="13"/>
  <c r="BJ61" i="13"/>
  <c r="BJ53" i="13"/>
  <c r="BJ45" i="13"/>
  <c r="BJ37" i="13"/>
  <c r="BJ29" i="13"/>
  <c r="BJ521" i="13"/>
  <c r="BJ513" i="13"/>
  <c r="BJ505" i="13"/>
  <c r="BJ497" i="13"/>
  <c r="BJ481" i="13"/>
  <c r="BJ473" i="13"/>
  <c r="BJ465" i="13"/>
  <c r="BJ457" i="13"/>
  <c r="BJ449" i="13"/>
  <c r="BJ441" i="13"/>
  <c r="BJ433" i="13"/>
  <c r="BJ425" i="13"/>
  <c r="BJ417" i="13"/>
  <c r="BJ409" i="13"/>
  <c r="BJ401" i="13"/>
  <c r="BJ393" i="13"/>
  <c r="BJ385" i="13"/>
  <c r="BJ377" i="13"/>
  <c r="BJ369" i="13"/>
  <c r="BJ361" i="13"/>
  <c r="BJ353" i="13"/>
  <c r="BJ345" i="13"/>
  <c r="BJ337" i="13"/>
  <c r="BJ329" i="13"/>
  <c r="BJ321" i="13"/>
  <c r="BJ313" i="13"/>
  <c r="BJ305" i="13"/>
  <c r="BJ297" i="13"/>
  <c r="BJ289" i="13"/>
  <c r="BJ281" i="13"/>
  <c r="BJ273" i="13"/>
  <c r="BJ265" i="13"/>
  <c r="BJ257" i="13"/>
  <c r="BJ249" i="13"/>
  <c r="BJ241" i="13"/>
  <c r="BJ233" i="13"/>
  <c r="BJ225" i="13"/>
  <c r="BJ217" i="13"/>
  <c r="BJ209" i="13"/>
  <c r="BJ201" i="13"/>
  <c r="BJ193" i="13"/>
  <c r="BJ185" i="13"/>
  <c r="BJ177" i="13"/>
  <c r="BJ169" i="13"/>
  <c r="BJ161" i="13"/>
  <c r="BJ153" i="13"/>
  <c r="BJ145" i="13"/>
  <c r="BJ137" i="13"/>
  <c r="BJ129" i="13"/>
  <c r="BJ121" i="13"/>
  <c r="BJ113" i="13"/>
  <c r="BJ105" i="13"/>
  <c r="BJ97" i="13"/>
  <c r="BJ89" i="13"/>
  <c r="BJ81" i="13"/>
  <c r="BJ73" i="13"/>
  <c r="BJ65" i="13"/>
  <c r="BJ57" i="13"/>
  <c r="BJ49" i="13"/>
  <c r="BJ41" i="13"/>
  <c r="BJ33" i="13"/>
  <c r="BM476" i="13"/>
  <c r="BM284" i="13"/>
  <c r="BM148" i="13"/>
  <c r="BL82" i="13"/>
  <c r="BM489" i="13"/>
  <c r="BL525" i="13"/>
  <c r="BK525" i="13"/>
  <c r="BM525" i="13"/>
  <c r="BM524" i="13"/>
  <c r="BL524" i="13"/>
  <c r="BK524" i="13"/>
  <c r="BM523" i="13"/>
  <c r="BK523" i="13"/>
  <c r="BL523" i="13"/>
  <c r="BK522" i="13"/>
  <c r="BM522" i="13"/>
  <c r="BL522" i="13"/>
  <c r="BL521" i="13"/>
  <c r="BK521" i="13"/>
  <c r="BM521" i="13"/>
  <c r="BM520" i="13"/>
  <c r="BL520" i="13"/>
  <c r="BK520" i="13"/>
  <c r="BK519" i="13"/>
  <c r="BM519" i="13"/>
  <c r="BL519" i="13"/>
  <c r="BK518" i="13"/>
  <c r="BM518" i="13"/>
  <c r="BL518" i="13"/>
  <c r="BL517" i="13"/>
  <c r="BK517" i="13"/>
  <c r="BM517" i="13"/>
  <c r="BM516" i="13"/>
  <c r="BL516" i="13"/>
  <c r="BK516" i="13"/>
  <c r="BM515" i="13"/>
  <c r="BK515" i="13"/>
  <c r="BL515" i="13"/>
  <c r="BK514" i="13"/>
  <c r="BM514" i="13"/>
  <c r="BL514" i="13"/>
  <c r="BL513" i="13"/>
  <c r="BK513" i="13"/>
  <c r="BM513" i="13"/>
  <c r="BM512" i="13"/>
  <c r="BL512" i="13"/>
  <c r="BK512" i="13"/>
  <c r="BK511" i="13"/>
  <c r="BM511" i="13"/>
  <c r="BL511" i="13"/>
  <c r="BK510" i="13"/>
  <c r="BM510" i="13"/>
  <c r="BL510" i="13"/>
  <c r="BL509" i="13"/>
  <c r="BK509" i="13"/>
  <c r="BM509" i="13"/>
  <c r="BM508" i="13"/>
  <c r="BL508" i="13"/>
  <c r="BK508" i="13"/>
  <c r="BM507" i="13"/>
  <c r="BK507" i="13"/>
  <c r="BL507" i="13"/>
  <c r="BK506" i="13"/>
  <c r="BM506" i="13"/>
  <c r="BL506" i="13"/>
  <c r="BL505" i="13"/>
  <c r="BK505" i="13"/>
  <c r="BM505" i="13"/>
  <c r="BM504" i="13"/>
  <c r="BL504" i="13"/>
  <c r="BK504" i="13"/>
  <c r="BK503" i="13"/>
  <c r="BM503" i="13"/>
  <c r="BL503" i="13"/>
  <c r="BK502" i="13"/>
  <c r="BM502" i="13"/>
  <c r="BL502" i="13"/>
  <c r="BL501" i="13"/>
  <c r="BK501" i="13"/>
  <c r="BM501" i="13"/>
  <c r="BM500" i="13"/>
  <c r="BL500" i="13"/>
  <c r="BK500" i="13"/>
  <c r="BM499" i="13"/>
  <c r="BK499" i="13"/>
  <c r="BL499" i="13"/>
  <c r="BK498" i="13"/>
  <c r="BM498" i="13"/>
  <c r="BL498" i="13"/>
  <c r="BL497" i="13"/>
  <c r="BM497" i="13"/>
  <c r="BM496" i="13"/>
  <c r="BL496" i="13"/>
  <c r="BK496" i="13"/>
  <c r="BK495" i="13"/>
  <c r="BM495" i="13"/>
  <c r="BL495" i="13"/>
  <c r="BK494" i="13"/>
  <c r="BM494" i="13"/>
  <c r="BL494" i="13"/>
  <c r="BL493" i="13"/>
  <c r="BK493" i="13"/>
  <c r="BM493" i="13"/>
  <c r="BM492" i="13"/>
  <c r="BL492" i="13"/>
  <c r="BK492" i="13"/>
  <c r="BM491" i="13"/>
  <c r="BK491" i="13"/>
  <c r="BL491" i="13"/>
  <c r="BK490" i="13"/>
  <c r="BM490" i="13"/>
  <c r="BL490" i="13"/>
  <c r="BL489" i="13"/>
  <c r="BJ489" i="13"/>
  <c r="BK489" i="13"/>
  <c r="BM488" i="13"/>
  <c r="BL488" i="13"/>
  <c r="BK488" i="13"/>
  <c r="BK487" i="13"/>
  <c r="BM487" i="13"/>
  <c r="BL487" i="13"/>
  <c r="BK486" i="13"/>
  <c r="BM486" i="13"/>
  <c r="BL486" i="13"/>
  <c r="BL485" i="13"/>
  <c r="BK485" i="13"/>
  <c r="BM485" i="13"/>
  <c r="BM484" i="13"/>
  <c r="BL484" i="13"/>
  <c r="BK484" i="13"/>
  <c r="BM483" i="13"/>
  <c r="BK483" i="13"/>
  <c r="BL483" i="13"/>
  <c r="BK482" i="13"/>
  <c r="BM482" i="13"/>
  <c r="BL482" i="13"/>
  <c r="BL481" i="13"/>
  <c r="BK481" i="13"/>
  <c r="BM481" i="13"/>
  <c r="BM480" i="13"/>
  <c r="BL480" i="13"/>
  <c r="BK480" i="13"/>
  <c r="BK479" i="13"/>
  <c r="BM479" i="13"/>
  <c r="BL479" i="13"/>
  <c r="BK478" i="13"/>
  <c r="BM478" i="13"/>
  <c r="BL478" i="13"/>
  <c r="BL477" i="13"/>
  <c r="BK477" i="13"/>
  <c r="BM477" i="13"/>
  <c r="BL476" i="13"/>
  <c r="BJ476" i="13"/>
  <c r="BK476" i="13"/>
  <c r="BM475" i="13"/>
  <c r="BK475" i="13"/>
  <c r="BL475" i="13"/>
  <c r="BK474" i="13"/>
  <c r="BM474" i="13"/>
  <c r="BL474" i="13"/>
  <c r="BL473" i="13"/>
  <c r="BK473" i="13"/>
  <c r="BM473" i="13"/>
  <c r="BM472" i="13"/>
  <c r="BL472" i="13"/>
  <c r="BK472" i="13"/>
  <c r="BK471" i="13"/>
  <c r="BM471" i="13"/>
  <c r="BL471" i="13"/>
  <c r="BK470" i="13"/>
  <c r="BM470" i="13"/>
  <c r="BL470" i="13"/>
  <c r="BL469" i="13"/>
  <c r="BK469" i="13"/>
  <c r="BM469" i="13"/>
  <c r="BM468" i="13"/>
  <c r="BL468" i="13"/>
  <c r="BK468" i="13"/>
  <c r="BM467" i="13"/>
  <c r="BK467" i="13"/>
  <c r="BL467" i="13"/>
  <c r="BK466" i="13"/>
  <c r="BM466" i="13"/>
  <c r="BL466" i="13"/>
  <c r="BL465" i="13"/>
  <c r="BK465" i="13"/>
  <c r="BM465" i="13"/>
  <c r="BM464" i="13"/>
  <c r="BL464" i="13"/>
  <c r="BK464" i="13"/>
  <c r="BK463" i="13"/>
  <c r="BM463" i="13"/>
  <c r="BL463" i="13"/>
  <c r="BK462" i="13"/>
  <c r="BM462" i="13"/>
  <c r="BL462" i="13"/>
  <c r="BL461" i="13"/>
  <c r="BK461" i="13"/>
  <c r="BM461" i="13"/>
  <c r="BM460" i="13"/>
  <c r="BL460" i="13"/>
  <c r="BK460" i="13"/>
  <c r="BM459" i="13"/>
  <c r="BK459" i="13"/>
  <c r="BL459" i="13"/>
  <c r="BK458" i="13"/>
  <c r="BM458" i="13"/>
  <c r="BL458" i="13"/>
  <c r="BL457" i="13"/>
  <c r="BK457" i="13"/>
  <c r="BM457" i="13"/>
  <c r="BM456" i="13"/>
  <c r="BL456" i="13"/>
  <c r="BK456" i="13"/>
  <c r="BK455" i="13"/>
  <c r="BM455" i="13"/>
  <c r="BL455" i="13"/>
  <c r="BK454" i="13"/>
  <c r="BM454" i="13"/>
  <c r="BL454" i="13"/>
  <c r="BL453" i="13"/>
  <c r="BK453" i="13"/>
  <c r="BM453" i="13"/>
  <c r="BM452" i="13"/>
  <c r="BL452" i="13"/>
  <c r="BK452" i="13"/>
  <c r="BM451" i="13"/>
  <c r="BK451" i="13"/>
  <c r="BL451" i="13"/>
  <c r="BK450" i="13"/>
  <c r="BM450" i="13"/>
  <c r="BL450" i="13"/>
  <c r="BL449" i="13"/>
  <c r="BK449" i="13"/>
  <c r="BM449" i="13"/>
  <c r="BM448" i="13"/>
  <c r="BL448" i="13"/>
  <c r="BK448" i="13"/>
  <c r="BK447" i="13"/>
  <c r="BM447" i="13"/>
  <c r="BL447" i="13"/>
  <c r="BK446" i="13"/>
  <c r="BM446" i="13"/>
  <c r="BL446" i="13"/>
  <c r="BL445" i="13"/>
  <c r="BK445" i="13"/>
  <c r="BM445" i="13"/>
  <c r="BM444" i="13"/>
  <c r="BL444" i="13"/>
  <c r="BK444" i="13"/>
  <c r="BM443" i="13"/>
  <c r="BK443" i="13"/>
  <c r="BL443" i="13"/>
  <c r="BK442" i="13"/>
  <c r="BM442" i="13"/>
  <c r="BL442" i="13"/>
  <c r="BL441" i="13"/>
  <c r="BK441" i="13"/>
  <c r="BM441" i="13"/>
  <c r="BM440" i="13"/>
  <c r="BL440" i="13"/>
  <c r="BK440" i="13"/>
  <c r="BK439" i="13"/>
  <c r="BM439" i="13"/>
  <c r="BL439" i="13"/>
  <c r="BK438" i="13"/>
  <c r="BM438" i="13"/>
  <c r="BL438" i="13"/>
  <c r="BL437" i="13"/>
  <c r="BK437" i="13"/>
  <c r="BM437" i="13"/>
  <c r="BM436" i="13"/>
  <c r="BL436" i="13"/>
  <c r="BK436" i="13"/>
  <c r="BM435" i="13"/>
  <c r="BK435" i="13"/>
  <c r="BL435" i="13"/>
  <c r="BK434" i="13"/>
  <c r="BM434" i="13"/>
  <c r="BL434" i="13"/>
  <c r="BL433" i="13"/>
  <c r="BK433" i="13"/>
  <c r="BM433" i="13"/>
  <c r="BM432" i="13"/>
  <c r="BL432" i="13"/>
  <c r="BK432" i="13"/>
  <c r="BK431" i="13"/>
  <c r="BM431" i="13"/>
  <c r="BL431" i="13"/>
  <c r="BK430" i="13"/>
  <c r="BM430" i="13"/>
  <c r="BL430" i="13"/>
  <c r="BL429" i="13"/>
  <c r="BK429" i="13"/>
  <c r="BM429" i="13"/>
  <c r="BM428" i="13"/>
  <c r="BL428" i="13"/>
  <c r="BK428" i="13"/>
  <c r="BM427" i="13"/>
  <c r="BK427" i="13"/>
  <c r="BL427" i="13"/>
  <c r="BK426" i="13"/>
  <c r="BM426" i="13"/>
  <c r="BL426" i="13"/>
  <c r="BL425" i="13"/>
  <c r="BK425" i="13"/>
  <c r="BM425" i="13"/>
  <c r="BM424" i="13"/>
  <c r="BL424" i="13"/>
  <c r="BK424" i="13"/>
  <c r="BK423" i="13"/>
  <c r="BM423" i="13"/>
  <c r="BL423" i="13"/>
  <c r="BK422" i="13"/>
  <c r="BM422" i="13"/>
  <c r="BL422" i="13"/>
  <c r="BL421" i="13"/>
  <c r="BK421" i="13"/>
  <c r="BM421" i="13"/>
  <c r="BM420" i="13"/>
  <c r="BL420" i="13"/>
  <c r="BK420" i="13"/>
  <c r="BM419" i="13"/>
  <c r="BK419" i="13"/>
  <c r="BL419" i="13"/>
  <c r="BK418" i="13"/>
  <c r="BM418" i="13"/>
  <c r="BL418" i="13"/>
  <c r="BL417" i="13"/>
  <c r="BK417" i="13"/>
  <c r="BM417" i="13"/>
  <c r="BM416" i="13"/>
  <c r="BL416" i="13"/>
  <c r="BK416" i="13"/>
  <c r="BK415" i="13"/>
  <c r="BM415" i="13"/>
  <c r="BL415" i="13"/>
  <c r="BK414" i="13"/>
  <c r="BM414" i="13"/>
  <c r="BL414" i="13"/>
  <c r="BL413" i="13"/>
  <c r="BK413" i="13"/>
  <c r="BM413" i="13"/>
  <c r="BM412" i="13"/>
  <c r="BL412" i="13"/>
  <c r="BK412" i="13"/>
  <c r="BM411" i="13"/>
  <c r="BK411" i="13"/>
  <c r="BL411" i="13"/>
  <c r="BK410" i="13"/>
  <c r="BM410" i="13"/>
  <c r="BL410" i="13"/>
  <c r="BL409" i="13"/>
  <c r="BK409" i="13"/>
  <c r="BM409" i="13"/>
  <c r="BM408" i="13"/>
  <c r="BL408" i="13"/>
  <c r="BK408" i="13"/>
  <c r="BK407" i="13"/>
  <c r="BM407" i="13"/>
  <c r="BL407" i="13"/>
  <c r="BK406" i="13"/>
  <c r="BM406" i="13"/>
  <c r="BL406" i="13"/>
  <c r="BL405" i="13"/>
  <c r="BK405" i="13"/>
  <c r="BM405" i="13"/>
  <c r="BM404" i="13"/>
  <c r="BL404" i="13"/>
  <c r="BK404" i="13"/>
  <c r="BM403" i="13"/>
  <c r="BK403" i="13"/>
  <c r="BL403" i="13"/>
  <c r="BK402" i="13"/>
  <c r="BM402" i="13"/>
  <c r="BL402" i="13"/>
  <c r="BL401" i="13"/>
  <c r="BK401" i="13"/>
  <c r="BM401" i="13"/>
  <c r="BM400" i="13"/>
  <c r="BL400" i="13"/>
  <c r="BK400" i="13"/>
  <c r="BK399" i="13"/>
  <c r="BM399" i="13"/>
  <c r="BL399" i="13"/>
  <c r="BK398" i="13"/>
  <c r="BM398" i="13"/>
  <c r="BL398" i="13"/>
  <c r="BL397" i="13"/>
  <c r="BK397" i="13"/>
  <c r="BM397" i="13"/>
  <c r="BM396" i="13"/>
  <c r="BL396" i="13"/>
  <c r="BK396" i="13"/>
  <c r="BM395" i="13"/>
  <c r="BK395" i="13"/>
  <c r="BL395" i="13"/>
  <c r="BK394" i="13"/>
  <c r="BM394" i="13"/>
  <c r="BL394" i="13"/>
  <c r="BL393" i="13"/>
  <c r="BK393" i="13"/>
  <c r="BM393" i="13"/>
  <c r="BM392" i="13"/>
  <c r="BL392" i="13"/>
  <c r="BK392" i="13"/>
  <c r="BK391" i="13"/>
  <c r="BM391" i="13"/>
  <c r="BL391" i="13"/>
  <c r="BK390" i="13"/>
  <c r="BM390" i="13"/>
  <c r="BL390" i="13"/>
  <c r="BL389" i="13"/>
  <c r="BK389" i="13"/>
  <c r="BM389" i="13"/>
  <c r="BM388" i="13"/>
  <c r="BL388" i="13"/>
  <c r="BK388" i="13"/>
  <c r="BM387" i="13"/>
  <c r="BK387" i="13"/>
  <c r="BL387" i="13"/>
  <c r="BK386" i="13"/>
  <c r="BM386" i="13"/>
  <c r="BL386" i="13"/>
  <c r="BL385" i="13"/>
  <c r="BK385" i="13"/>
  <c r="BM385" i="13"/>
  <c r="BM384" i="13"/>
  <c r="BL384" i="13"/>
  <c r="BK384" i="13"/>
  <c r="BK383" i="13"/>
  <c r="BM383" i="13"/>
  <c r="BL383" i="13"/>
  <c r="BK382" i="13"/>
  <c r="BM382" i="13"/>
  <c r="BL382" i="13"/>
  <c r="BL381" i="13"/>
  <c r="BK381" i="13"/>
  <c r="BM381" i="13"/>
  <c r="BM380" i="13"/>
  <c r="BL380" i="13"/>
  <c r="BK380" i="13"/>
  <c r="BM379" i="13"/>
  <c r="BK379" i="13"/>
  <c r="BL379" i="13"/>
  <c r="BK378" i="13"/>
  <c r="BM378" i="13"/>
  <c r="BL378" i="13"/>
  <c r="BL377" i="13"/>
  <c r="BK377" i="13"/>
  <c r="BM377" i="13"/>
  <c r="BM376" i="13"/>
  <c r="BL376" i="13"/>
  <c r="BK376" i="13"/>
  <c r="BK375" i="13"/>
  <c r="BM375" i="13"/>
  <c r="BL375" i="13"/>
  <c r="BK374" i="13"/>
  <c r="BM374" i="13"/>
  <c r="BL374" i="13"/>
  <c r="BL373" i="13"/>
  <c r="BK373" i="13"/>
  <c r="BM373" i="13"/>
  <c r="BM372" i="13"/>
  <c r="BL372" i="13"/>
  <c r="BK372" i="13"/>
  <c r="BM371" i="13"/>
  <c r="BK371" i="13"/>
  <c r="BL371" i="13"/>
  <c r="BK370" i="13"/>
  <c r="BM370" i="13"/>
  <c r="BL370" i="13"/>
  <c r="BL369" i="13"/>
  <c r="BK369" i="13"/>
  <c r="BM369" i="13"/>
  <c r="BM368" i="13"/>
  <c r="BL368" i="13"/>
  <c r="BK368" i="13"/>
  <c r="BK367" i="13"/>
  <c r="BM367" i="13"/>
  <c r="BL367" i="13"/>
  <c r="BK366" i="13"/>
  <c r="BM366" i="13"/>
  <c r="BL366" i="13"/>
  <c r="BL365" i="13"/>
  <c r="BK365" i="13"/>
  <c r="BM365" i="13"/>
  <c r="BM364" i="13"/>
  <c r="BL364" i="13"/>
  <c r="BK364" i="13"/>
  <c r="BM363" i="13"/>
  <c r="BK363" i="13"/>
  <c r="BL363" i="13"/>
  <c r="BK362" i="13"/>
  <c r="BM362" i="13"/>
  <c r="BL362" i="13"/>
  <c r="BL361" i="13"/>
  <c r="BK361" i="13"/>
  <c r="BM361" i="13"/>
  <c r="BM360" i="13"/>
  <c r="BL360" i="13"/>
  <c r="BK360" i="13"/>
  <c r="BK359" i="13"/>
  <c r="BM359" i="13"/>
  <c r="BL359" i="13"/>
  <c r="BK358" i="13"/>
  <c r="BM358" i="13"/>
  <c r="BL358" i="13"/>
  <c r="BL357" i="13"/>
  <c r="BK357" i="13"/>
  <c r="BM357" i="13"/>
  <c r="BM356" i="13"/>
  <c r="BL356" i="13"/>
  <c r="BK356" i="13"/>
  <c r="BM355" i="13"/>
  <c r="BK355" i="13"/>
  <c r="BL355" i="13"/>
  <c r="BK354" i="13"/>
  <c r="BM354" i="13"/>
  <c r="BL354" i="13"/>
  <c r="BL353" i="13"/>
  <c r="BK353" i="13"/>
  <c r="BM353" i="13"/>
  <c r="BM352" i="13"/>
  <c r="BL352" i="13"/>
  <c r="BK352" i="13"/>
  <c r="BK351" i="13"/>
  <c r="BM351" i="13"/>
  <c r="BL351" i="13"/>
  <c r="BK350" i="13"/>
  <c r="BM350" i="13"/>
  <c r="BL350" i="13"/>
  <c r="BL349" i="13"/>
  <c r="BK349" i="13"/>
  <c r="BM349" i="13"/>
  <c r="BM348" i="13"/>
  <c r="BL348" i="13"/>
  <c r="BK348" i="13"/>
  <c r="BM347" i="13"/>
  <c r="BK347" i="13"/>
  <c r="BL347" i="13"/>
  <c r="BK346" i="13"/>
  <c r="BM346" i="13"/>
  <c r="BL346" i="13"/>
  <c r="BL345" i="13"/>
  <c r="BK345" i="13"/>
  <c r="BM345" i="13"/>
  <c r="BM344" i="13"/>
  <c r="BL344" i="13"/>
  <c r="BK344" i="13"/>
  <c r="BK343" i="13"/>
  <c r="BM343" i="13"/>
  <c r="BL343" i="13"/>
  <c r="BK342" i="13"/>
  <c r="BM342" i="13"/>
  <c r="BL342" i="13"/>
  <c r="BL341" i="13"/>
  <c r="BK341" i="13"/>
  <c r="BM341" i="13"/>
  <c r="BM340" i="13"/>
  <c r="BL340" i="13"/>
  <c r="BK340" i="13"/>
  <c r="BM339" i="13"/>
  <c r="BK339" i="13"/>
  <c r="BL339" i="13"/>
  <c r="BK338" i="13"/>
  <c r="BM338" i="13"/>
  <c r="BL338" i="13"/>
  <c r="BL337" i="13"/>
  <c r="BK337" i="13"/>
  <c r="BM337" i="13"/>
  <c r="BM336" i="13"/>
  <c r="BL336" i="13"/>
  <c r="BK336" i="13"/>
  <c r="BK335" i="13"/>
  <c r="BM335" i="13"/>
  <c r="BL335" i="13"/>
  <c r="BK334" i="13"/>
  <c r="BM334" i="13"/>
  <c r="BL334" i="13"/>
  <c r="BL333" i="13"/>
  <c r="BK333" i="13"/>
  <c r="BM333" i="13"/>
  <c r="BM332" i="13"/>
  <c r="BL332" i="13"/>
  <c r="BK332" i="13"/>
  <c r="BM331" i="13"/>
  <c r="BK331" i="13"/>
  <c r="BL331" i="13"/>
  <c r="BK330" i="13"/>
  <c r="BM330" i="13"/>
  <c r="BL330" i="13"/>
  <c r="BL329" i="13"/>
  <c r="BK329" i="13"/>
  <c r="BM329" i="13"/>
  <c r="BM328" i="13"/>
  <c r="BL328" i="13"/>
  <c r="BK328" i="13"/>
  <c r="BK327" i="13"/>
  <c r="BM327" i="13"/>
  <c r="BL327" i="13"/>
  <c r="BK326" i="13"/>
  <c r="BM326" i="13"/>
  <c r="BL326" i="13"/>
  <c r="BL325" i="13"/>
  <c r="BK325" i="13"/>
  <c r="BM325" i="13"/>
  <c r="BM324" i="13"/>
  <c r="BL324" i="13"/>
  <c r="BK324" i="13"/>
  <c r="BM323" i="13"/>
  <c r="BK323" i="13"/>
  <c r="BL323" i="13"/>
  <c r="BK322" i="13"/>
  <c r="BM322" i="13"/>
  <c r="BL322" i="13"/>
  <c r="BL321" i="13"/>
  <c r="BK321" i="13"/>
  <c r="BM321" i="13"/>
  <c r="BM320" i="13"/>
  <c r="BL320" i="13"/>
  <c r="BK320" i="13"/>
  <c r="BK319" i="13"/>
  <c r="BM319" i="13"/>
  <c r="BL319" i="13"/>
  <c r="BK318" i="13"/>
  <c r="BM318" i="13"/>
  <c r="BL318" i="13"/>
  <c r="BL317" i="13"/>
  <c r="BK317" i="13"/>
  <c r="BM317" i="13"/>
  <c r="BM316" i="13"/>
  <c r="BL316" i="13"/>
  <c r="BK316" i="13"/>
  <c r="BM315" i="13"/>
  <c r="BK315" i="13"/>
  <c r="BL315" i="13"/>
  <c r="BK314" i="13"/>
  <c r="BM314" i="13"/>
  <c r="BL314" i="13"/>
  <c r="BL313" i="13"/>
  <c r="BK313" i="13"/>
  <c r="BM313" i="13"/>
  <c r="BM312" i="13"/>
  <c r="BL312" i="13"/>
  <c r="BK312" i="13"/>
  <c r="BK311" i="13"/>
  <c r="BM311" i="13"/>
  <c r="BL311" i="13"/>
  <c r="BK310" i="13"/>
  <c r="BM310" i="13"/>
  <c r="BL310" i="13"/>
  <c r="BL309" i="13"/>
  <c r="BK309" i="13"/>
  <c r="BM309" i="13"/>
  <c r="BM308" i="13"/>
  <c r="BL308" i="13"/>
  <c r="BK308" i="13"/>
  <c r="BM307" i="13"/>
  <c r="BK307" i="13"/>
  <c r="BL307" i="13"/>
  <c r="BK306" i="13"/>
  <c r="BM306" i="13"/>
  <c r="BL306" i="13"/>
  <c r="BL305" i="13"/>
  <c r="BK305" i="13"/>
  <c r="BM305" i="13"/>
  <c r="BM304" i="13"/>
  <c r="BL304" i="13"/>
  <c r="BK304" i="13"/>
  <c r="BK303" i="13"/>
  <c r="BM303" i="13"/>
  <c r="BL303" i="13"/>
  <c r="BK302" i="13"/>
  <c r="BM302" i="13"/>
  <c r="BL302" i="13"/>
  <c r="BL301" i="13"/>
  <c r="BK301" i="13"/>
  <c r="BM301" i="13"/>
  <c r="BM300" i="13"/>
  <c r="BL300" i="13"/>
  <c r="BK300" i="13"/>
  <c r="BM299" i="13"/>
  <c r="BK299" i="13"/>
  <c r="BL299" i="13"/>
  <c r="BK298" i="13"/>
  <c r="BM298" i="13"/>
  <c r="BL298" i="13"/>
  <c r="BL297" i="13"/>
  <c r="BK297" i="13"/>
  <c r="BM297" i="13"/>
  <c r="BM296" i="13"/>
  <c r="BL296" i="13"/>
  <c r="BK296" i="13"/>
  <c r="BK295" i="13"/>
  <c r="BM295" i="13"/>
  <c r="BL295" i="13"/>
  <c r="BK294" i="13"/>
  <c r="BM294" i="13"/>
  <c r="BL294" i="13"/>
  <c r="BL293" i="13"/>
  <c r="BK293" i="13"/>
  <c r="BM293" i="13"/>
  <c r="BM292" i="13"/>
  <c r="BL292" i="13"/>
  <c r="BK292" i="13"/>
  <c r="BM291" i="13"/>
  <c r="BK291" i="13"/>
  <c r="BL291" i="13"/>
  <c r="BK290" i="13"/>
  <c r="BM290" i="13"/>
  <c r="BL290" i="13"/>
  <c r="BL289" i="13"/>
  <c r="BK289" i="13"/>
  <c r="BM289" i="13"/>
  <c r="BM288" i="13"/>
  <c r="BL288" i="13"/>
  <c r="BK288" i="13"/>
  <c r="BK287" i="13"/>
  <c r="BM287" i="13"/>
  <c r="BL287" i="13"/>
  <c r="BK286" i="13"/>
  <c r="BM286" i="13"/>
  <c r="BL286" i="13"/>
  <c r="BL285" i="13"/>
  <c r="BK285" i="13"/>
  <c r="BM285" i="13"/>
  <c r="BL284" i="13"/>
  <c r="BJ284" i="13"/>
  <c r="BK284" i="13"/>
  <c r="BM283" i="13"/>
  <c r="BK283" i="13"/>
  <c r="BL283" i="13"/>
  <c r="BK282" i="13"/>
  <c r="BM282" i="13"/>
  <c r="BL282" i="13"/>
  <c r="BL281" i="13"/>
  <c r="BK281" i="13"/>
  <c r="BM281" i="13"/>
  <c r="BM280" i="13"/>
  <c r="BL280" i="13"/>
  <c r="BK280" i="13"/>
  <c r="BK279" i="13"/>
  <c r="BM279" i="13"/>
  <c r="BL279" i="13"/>
  <c r="BK278" i="13"/>
  <c r="BM278" i="13"/>
  <c r="BL278" i="13"/>
  <c r="BL277" i="13"/>
  <c r="BK277" i="13"/>
  <c r="BM277" i="13"/>
  <c r="BM276" i="13"/>
  <c r="BL276" i="13"/>
  <c r="BK276" i="13"/>
  <c r="BM275" i="13"/>
  <c r="BK275" i="13"/>
  <c r="BL275" i="13"/>
  <c r="BK274" i="13"/>
  <c r="BM274" i="13"/>
  <c r="BL274" i="13"/>
  <c r="BL273" i="13"/>
  <c r="BK273" i="13"/>
  <c r="BM273" i="13"/>
  <c r="BM272" i="13"/>
  <c r="BL272" i="13"/>
  <c r="BK272" i="13"/>
  <c r="BK271" i="13"/>
  <c r="BM271" i="13"/>
  <c r="BL271" i="13"/>
  <c r="BK270" i="13"/>
  <c r="BM270" i="13"/>
  <c r="BL270" i="13"/>
  <c r="BL269" i="13"/>
  <c r="BK269" i="13"/>
  <c r="BM269" i="13"/>
  <c r="BM268" i="13"/>
  <c r="BL268" i="13"/>
  <c r="BK268" i="13"/>
  <c r="BM267" i="13"/>
  <c r="BK267" i="13"/>
  <c r="BL267" i="13"/>
  <c r="BK266" i="13"/>
  <c r="BM266" i="13"/>
  <c r="BL266" i="13"/>
  <c r="BL265" i="13"/>
  <c r="BK265" i="13"/>
  <c r="BM265" i="13"/>
  <c r="BM264" i="13"/>
  <c r="BL264" i="13"/>
  <c r="BK264" i="13"/>
  <c r="BK263" i="13"/>
  <c r="BM263" i="13"/>
  <c r="BL263" i="13"/>
  <c r="BK262" i="13"/>
  <c r="BM262" i="13"/>
  <c r="BL262" i="13"/>
  <c r="BL261" i="13"/>
  <c r="BK261" i="13"/>
  <c r="BM261" i="13"/>
  <c r="BM260" i="13"/>
  <c r="BL260" i="13"/>
  <c r="BK260" i="13"/>
  <c r="BM259" i="13"/>
  <c r="BK259" i="13"/>
  <c r="BL259" i="13"/>
  <c r="BK258" i="13"/>
  <c r="BM258" i="13"/>
  <c r="BL258" i="13"/>
  <c r="BL257" i="13"/>
  <c r="BK257" i="13"/>
  <c r="BM257" i="13"/>
  <c r="BM256" i="13"/>
  <c r="BL256" i="13"/>
  <c r="BK256" i="13"/>
  <c r="BK255" i="13"/>
  <c r="BM255" i="13"/>
  <c r="BL255" i="13"/>
  <c r="BK254" i="13"/>
  <c r="BM254" i="13"/>
  <c r="BL254" i="13"/>
  <c r="BL253" i="13"/>
  <c r="BK253" i="13"/>
  <c r="BM253" i="13"/>
  <c r="BM252" i="13"/>
  <c r="BL252" i="13"/>
  <c r="BK252" i="13"/>
  <c r="BM251" i="13"/>
  <c r="BK251" i="13"/>
  <c r="BL251" i="13"/>
  <c r="BK250" i="13"/>
  <c r="BM250" i="13"/>
  <c r="BL250" i="13"/>
  <c r="BL249" i="13"/>
  <c r="BK249" i="13"/>
  <c r="BM249" i="13"/>
  <c r="BM248" i="13"/>
  <c r="BL248" i="13"/>
  <c r="BK248" i="13"/>
  <c r="BK247" i="13"/>
  <c r="BM247" i="13"/>
  <c r="BL247" i="13"/>
  <c r="BK246" i="13"/>
  <c r="BM246" i="13"/>
  <c r="BL246" i="13"/>
  <c r="BL245" i="13"/>
  <c r="BK245" i="13"/>
  <c r="BM245" i="13"/>
  <c r="BM244" i="13"/>
  <c r="BL244" i="13"/>
  <c r="BK244" i="13"/>
  <c r="BM243" i="13"/>
  <c r="BK243" i="13"/>
  <c r="BL243" i="13"/>
  <c r="BK242" i="13"/>
  <c r="BM242" i="13"/>
  <c r="BL242" i="13"/>
  <c r="BL241" i="13"/>
  <c r="BK241" i="13"/>
  <c r="BM241" i="13"/>
  <c r="BM240" i="13"/>
  <c r="BL240" i="13"/>
  <c r="BK240" i="13"/>
  <c r="BK239" i="13"/>
  <c r="BM239" i="13"/>
  <c r="BL239" i="13"/>
  <c r="BK238" i="13"/>
  <c r="BM238" i="13"/>
  <c r="BL238" i="13"/>
  <c r="BL237" i="13"/>
  <c r="BK237" i="13"/>
  <c r="BM237" i="13"/>
  <c r="BM236" i="13"/>
  <c r="BL236" i="13"/>
  <c r="BK236" i="13"/>
  <c r="BM235" i="13"/>
  <c r="BK235" i="13"/>
  <c r="BL235" i="13"/>
  <c r="BK234" i="13"/>
  <c r="BM234" i="13"/>
  <c r="BL234" i="13"/>
  <c r="BL233" i="13"/>
  <c r="BK233" i="13"/>
  <c r="BM233" i="13"/>
  <c r="BM232" i="13"/>
  <c r="BL232" i="13"/>
  <c r="BK232" i="13"/>
  <c r="BK231" i="13"/>
  <c r="BM231" i="13"/>
  <c r="BL231" i="13"/>
  <c r="BK230" i="13"/>
  <c r="BM230" i="13"/>
  <c r="BL230" i="13"/>
  <c r="BL229" i="13"/>
  <c r="BK229" i="13"/>
  <c r="BM229" i="13"/>
  <c r="BM228" i="13"/>
  <c r="BL228" i="13"/>
  <c r="BK228" i="13"/>
  <c r="BM227" i="13"/>
  <c r="BK227" i="13"/>
  <c r="BL227" i="13"/>
  <c r="BK226" i="13"/>
  <c r="BM226" i="13"/>
  <c r="BL226" i="13"/>
  <c r="BL225" i="13"/>
  <c r="BK225" i="13"/>
  <c r="BM225" i="13"/>
  <c r="BM224" i="13"/>
  <c r="BL224" i="13"/>
  <c r="BK224" i="13"/>
  <c r="BK223" i="13"/>
  <c r="BM223" i="13"/>
  <c r="BL223" i="13"/>
  <c r="BK222" i="13"/>
  <c r="BM222" i="13"/>
  <c r="BL222" i="13"/>
  <c r="BL221" i="13"/>
  <c r="BK221" i="13"/>
  <c r="BM221" i="13"/>
  <c r="BM220" i="13"/>
  <c r="BL220" i="13"/>
  <c r="BK220" i="13"/>
  <c r="BM219" i="13"/>
  <c r="BK219" i="13"/>
  <c r="BL219" i="13"/>
  <c r="BK218" i="13"/>
  <c r="BM218" i="13"/>
  <c r="BL218" i="13"/>
  <c r="BL217" i="13"/>
  <c r="BK217" i="13"/>
  <c r="BM217" i="13"/>
  <c r="BM216" i="13"/>
  <c r="BL216" i="13"/>
  <c r="BK216" i="13"/>
  <c r="BK215" i="13"/>
  <c r="BM215" i="13"/>
  <c r="BL215" i="13"/>
  <c r="BK214" i="13"/>
  <c r="BM214" i="13"/>
  <c r="BL214" i="13"/>
  <c r="BL213" i="13"/>
  <c r="BK213" i="13"/>
  <c r="BM213" i="13"/>
  <c r="BM212" i="13"/>
  <c r="BL212" i="13"/>
  <c r="BK212" i="13"/>
  <c r="BM211" i="13"/>
  <c r="BK211" i="13"/>
  <c r="BL211" i="13"/>
  <c r="BK210" i="13"/>
  <c r="BM210" i="13"/>
  <c r="BL210" i="13"/>
  <c r="BL209" i="13"/>
  <c r="BK209" i="13"/>
  <c r="BM209" i="13"/>
  <c r="BM208" i="13"/>
  <c r="BL208" i="13"/>
  <c r="BK208" i="13"/>
  <c r="BK207" i="13"/>
  <c r="BM207" i="13"/>
  <c r="BL207" i="13"/>
  <c r="BK206" i="13"/>
  <c r="BM206" i="13"/>
  <c r="BL206" i="13"/>
  <c r="BL205" i="13"/>
  <c r="BK205" i="13"/>
  <c r="BM205" i="13"/>
  <c r="BM204" i="13"/>
  <c r="BL204" i="13"/>
  <c r="BK204" i="13"/>
  <c r="BM203" i="13"/>
  <c r="BK203" i="13"/>
  <c r="BL203" i="13"/>
  <c r="BK202" i="13"/>
  <c r="BM202" i="13"/>
  <c r="BL202" i="13"/>
  <c r="BL201" i="13"/>
  <c r="BK201" i="13"/>
  <c r="BM201" i="13"/>
  <c r="BM200" i="13"/>
  <c r="BL200" i="13"/>
  <c r="BK200" i="13"/>
  <c r="BK199" i="13"/>
  <c r="BM199" i="13"/>
  <c r="BL199" i="13"/>
  <c r="BK198" i="13"/>
  <c r="BM198" i="13"/>
  <c r="BL198" i="13"/>
  <c r="BL197" i="13"/>
  <c r="BK197" i="13"/>
  <c r="BM197" i="13"/>
  <c r="BM196" i="13"/>
  <c r="BL196" i="13"/>
  <c r="BK196" i="13"/>
  <c r="BM195" i="13"/>
  <c r="BK195" i="13"/>
  <c r="BL195" i="13"/>
  <c r="BK194" i="13"/>
  <c r="BM194" i="13"/>
  <c r="BL194" i="13"/>
  <c r="BL193" i="13"/>
  <c r="BK193" i="13"/>
  <c r="BM193" i="13"/>
  <c r="BM192" i="13"/>
  <c r="BL192" i="13"/>
  <c r="BK192" i="13"/>
  <c r="BK191" i="13"/>
  <c r="BM191" i="13"/>
  <c r="BL191" i="13"/>
  <c r="BK190" i="13"/>
  <c r="BM190" i="13"/>
  <c r="BL190" i="13"/>
  <c r="BL189" i="13"/>
  <c r="BK189" i="13"/>
  <c r="BM189" i="13"/>
  <c r="BM188" i="13"/>
  <c r="BL188" i="13"/>
  <c r="BK188" i="13"/>
  <c r="BM187" i="13"/>
  <c r="BK187" i="13"/>
  <c r="BL187" i="13"/>
  <c r="BK186" i="13"/>
  <c r="BM186" i="13"/>
  <c r="BL186" i="13"/>
  <c r="BL185" i="13"/>
  <c r="BK185" i="13"/>
  <c r="BM185" i="13"/>
  <c r="BM184" i="13"/>
  <c r="BL184" i="13"/>
  <c r="BK184" i="13"/>
  <c r="BK183" i="13"/>
  <c r="BM183" i="13"/>
  <c r="BL183" i="13"/>
  <c r="BK182" i="13"/>
  <c r="BM182" i="13"/>
  <c r="BL182" i="13"/>
  <c r="BL181" i="13"/>
  <c r="BK181" i="13"/>
  <c r="BM181" i="13"/>
  <c r="BM180" i="13"/>
  <c r="BL180" i="13"/>
  <c r="BK180" i="13"/>
  <c r="BM179" i="13"/>
  <c r="BK179" i="13"/>
  <c r="BL179" i="13"/>
  <c r="BK178" i="13"/>
  <c r="BM178" i="13"/>
  <c r="BL178" i="13"/>
  <c r="BL177" i="13"/>
  <c r="BK177" i="13"/>
  <c r="BM177" i="13"/>
  <c r="BM176" i="13"/>
  <c r="BL176" i="13"/>
  <c r="BK176" i="13"/>
  <c r="BK175" i="13"/>
  <c r="BM175" i="13"/>
  <c r="BL175" i="13"/>
  <c r="BK174" i="13"/>
  <c r="BM174" i="13"/>
  <c r="BL174" i="13"/>
  <c r="BL173" i="13"/>
  <c r="BK173" i="13"/>
  <c r="BM173" i="13"/>
  <c r="BM172" i="13"/>
  <c r="BL172" i="13"/>
  <c r="BK172" i="13"/>
  <c r="BM171" i="13"/>
  <c r="BK171" i="13"/>
  <c r="BL171" i="13"/>
  <c r="BK170" i="13"/>
  <c r="BM170" i="13"/>
  <c r="BL170" i="13"/>
  <c r="BL169" i="13"/>
  <c r="BK169" i="13"/>
  <c r="BM169" i="13"/>
  <c r="BM168" i="13"/>
  <c r="BL168" i="13"/>
  <c r="BK168" i="13"/>
  <c r="BK167" i="13"/>
  <c r="BM167" i="13"/>
  <c r="BL167" i="13"/>
  <c r="BK166" i="13"/>
  <c r="BM166" i="13"/>
  <c r="BL166" i="13"/>
  <c r="BL165" i="13"/>
  <c r="BK165" i="13"/>
  <c r="BM165" i="13"/>
  <c r="BM164" i="13"/>
  <c r="BL164" i="13"/>
  <c r="BK164" i="13"/>
  <c r="BM163" i="13"/>
  <c r="BK163" i="13"/>
  <c r="BL163" i="13"/>
  <c r="BK162" i="13"/>
  <c r="BM162" i="13"/>
  <c r="BL162" i="13"/>
  <c r="BL161" i="13"/>
  <c r="BK161" i="13"/>
  <c r="BM161" i="13"/>
  <c r="BM160" i="13"/>
  <c r="BL160" i="13"/>
  <c r="BK160" i="13"/>
  <c r="BK159" i="13"/>
  <c r="BM159" i="13"/>
  <c r="BL159" i="13"/>
  <c r="BK158" i="13"/>
  <c r="BM158" i="13"/>
  <c r="BL158" i="13"/>
  <c r="BL157" i="13"/>
  <c r="BK157" i="13"/>
  <c r="BM157" i="13"/>
  <c r="BM156" i="13"/>
  <c r="BL156" i="13"/>
  <c r="BK156" i="13"/>
  <c r="BM155" i="13"/>
  <c r="BK155" i="13"/>
  <c r="BL155" i="13"/>
  <c r="BK154" i="13"/>
  <c r="BM154" i="13"/>
  <c r="BL154" i="13"/>
  <c r="BL153" i="13"/>
  <c r="BK153" i="13"/>
  <c r="BM153" i="13"/>
  <c r="BM152" i="13"/>
  <c r="BL152" i="13"/>
  <c r="BK152" i="13"/>
  <c r="BK151" i="13"/>
  <c r="BM151" i="13"/>
  <c r="BL151" i="13"/>
  <c r="BK150" i="13"/>
  <c r="BM150" i="13"/>
  <c r="BL150" i="13"/>
  <c r="BL149" i="13"/>
  <c r="BK149" i="13"/>
  <c r="BM149" i="13"/>
  <c r="BL148" i="13"/>
  <c r="BJ148" i="13"/>
  <c r="BK148" i="13"/>
  <c r="BM147" i="13"/>
  <c r="BK147" i="13"/>
  <c r="BL147" i="13"/>
  <c r="BK146" i="13"/>
  <c r="BM146" i="13"/>
  <c r="BL146" i="13"/>
  <c r="BL145" i="13"/>
  <c r="BK145" i="13"/>
  <c r="BM145" i="13"/>
  <c r="BM144" i="13"/>
  <c r="BL144" i="13"/>
  <c r="BK144" i="13"/>
  <c r="BK143" i="13"/>
  <c r="BM143" i="13"/>
  <c r="BL143" i="13"/>
  <c r="BK142" i="13"/>
  <c r="BM142" i="13"/>
  <c r="BL142" i="13"/>
  <c r="BL141" i="13"/>
  <c r="BK141" i="13"/>
  <c r="BM141" i="13"/>
  <c r="BM140" i="13"/>
  <c r="BL140" i="13"/>
  <c r="BK140" i="13"/>
  <c r="BM139" i="13"/>
  <c r="BK139" i="13"/>
  <c r="BL139" i="13"/>
  <c r="BK138" i="13"/>
  <c r="BM138" i="13"/>
  <c r="BL138" i="13"/>
  <c r="BL137" i="13"/>
  <c r="BK137" i="13"/>
  <c r="BM137" i="13"/>
  <c r="BM136" i="13"/>
  <c r="BL136" i="13"/>
  <c r="BK136" i="13"/>
  <c r="BK135" i="13"/>
  <c r="BM135" i="13"/>
  <c r="BL135" i="13"/>
  <c r="BK134" i="13"/>
  <c r="BM134" i="13"/>
  <c r="BL134" i="13"/>
  <c r="BL133" i="13"/>
  <c r="BK133" i="13"/>
  <c r="BM133" i="13"/>
  <c r="BM132" i="13"/>
  <c r="BL132" i="13"/>
  <c r="BK132" i="13"/>
  <c r="BM131" i="13"/>
  <c r="BK131" i="13"/>
  <c r="BL131" i="13"/>
  <c r="BK130" i="13"/>
  <c r="BM130" i="13"/>
  <c r="BL130" i="13"/>
  <c r="BL129" i="13"/>
  <c r="BK129" i="13"/>
  <c r="BM129" i="13"/>
  <c r="BM128" i="13"/>
  <c r="BL128" i="13"/>
  <c r="BK128" i="13"/>
  <c r="BK127" i="13"/>
  <c r="BM127" i="13"/>
  <c r="BL127" i="13"/>
  <c r="BK126" i="13"/>
  <c r="BM126" i="13"/>
  <c r="BL126" i="13"/>
  <c r="BL125" i="13"/>
  <c r="BK125" i="13"/>
  <c r="BM125" i="13"/>
  <c r="BM124" i="13"/>
  <c r="BL124" i="13"/>
  <c r="BK124" i="13"/>
  <c r="BM123" i="13"/>
  <c r="BK123" i="13"/>
  <c r="BL123" i="13"/>
  <c r="BK122" i="13"/>
  <c r="BM122" i="13"/>
  <c r="BL122" i="13"/>
  <c r="BL121" i="13"/>
  <c r="BK121" i="13"/>
  <c r="BM121" i="13"/>
  <c r="BM120" i="13"/>
  <c r="BL120" i="13"/>
  <c r="BK120" i="13"/>
  <c r="BK119" i="13"/>
  <c r="BM119" i="13"/>
  <c r="BL119" i="13"/>
  <c r="BK118" i="13"/>
  <c r="BM118" i="13"/>
  <c r="BL118" i="13"/>
  <c r="BL117" i="13"/>
  <c r="BK117" i="13"/>
  <c r="BM117" i="13"/>
  <c r="BM116" i="13"/>
  <c r="BL116" i="13"/>
  <c r="BK116" i="13"/>
  <c r="BM115" i="13"/>
  <c r="BK115" i="13"/>
  <c r="BL115" i="13"/>
  <c r="BK114" i="13"/>
  <c r="BM114" i="13"/>
  <c r="BL114" i="13"/>
  <c r="BL113" i="13"/>
  <c r="BK113" i="13"/>
  <c r="BM113" i="13"/>
  <c r="BM112" i="13"/>
  <c r="BL112" i="13"/>
  <c r="BK112" i="13"/>
  <c r="BK111" i="13"/>
  <c r="BM111" i="13"/>
  <c r="BL111" i="13"/>
  <c r="BK110" i="13"/>
  <c r="BM110" i="13"/>
  <c r="BL110" i="13"/>
  <c r="BL109" i="13"/>
  <c r="BK109" i="13"/>
  <c r="BM109" i="13"/>
  <c r="BM108" i="13"/>
  <c r="BL108" i="13"/>
  <c r="BK108" i="13"/>
  <c r="BM107" i="13"/>
  <c r="BK107" i="13"/>
  <c r="BL107" i="13"/>
  <c r="BK106" i="13"/>
  <c r="BM106" i="13"/>
  <c r="BL106" i="13"/>
  <c r="BL105" i="13"/>
  <c r="BK105" i="13"/>
  <c r="BM105" i="13"/>
  <c r="BM104" i="13"/>
  <c r="BL104" i="13"/>
  <c r="BK104" i="13"/>
  <c r="BK103" i="13"/>
  <c r="BM103" i="13"/>
  <c r="BL103" i="13"/>
  <c r="BK102" i="13"/>
  <c r="BM102" i="13"/>
  <c r="BL102" i="13"/>
  <c r="BL101" i="13"/>
  <c r="BK101" i="13"/>
  <c r="BM101" i="13"/>
  <c r="BM100" i="13"/>
  <c r="BL100" i="13"/>
  <c r="BK100" i="13"/>
  <c r="BM99" i="13"/>
  <c r="BK99" i="13"/>
  <c r="BL99" i="13"/>
  <c r="BK98" i="13"/>
  <c r="BM98" i="13"/>
  <c r="BL98" i="13"/>
  <c r="BL97" i="13"/>
  <c r="BK97" i="13"/>
  <c r="BM97" i="13"/>
  <c r="BM96" i="13"/>
  <c r="BL96" i="13"/>
  <c r="BK96" i="13"/>
  <c r="BK95" i="13"/>
  <c r="BM95" i="13"/>
  <c r="BL95" i="13"/>
  <c r="BK94" i="13"/>
  <c r="BM94" i="13"/>
  <c r="BL94" i="13"/>
  <c r="BL93" i="13"/>
  <c r="BK93" i="13"/>
  <c r="BM93" i="13"/>
  <c r="BM92" i="13"/>
  <c r="BL92" i="13"/>
  <c r="BK92" i="13"/>
  <c r="BM91" i="13"/>
  <c r="BK91" i="13"/>
  <c r="BL91" i="13"/>
  <c r="BK90" i="13"/>
  <c r="BM90" i="13"/>
  <c r="BL90" i="13"/>
  <c r="BL89" i="13"/>
  <c r="BK89" i="13"/>
  <c r="BM89" i="13"/>
  <c r="BM88" i="13"/>
  <c r="BL88" i="13"/>
  <c r="BK88" i="13"/>
  <c r="BK87" i="13"/>
  <c r="BM87" i="13"/>
  <c r="BL87" i="13"/>
  <c r="BK86" i="13"/>
  <c r="BM86" i="13"/>
  <c r="BL86" i="13"/>
  <c r="BL85" i="13"/>
  <c r="BK85" i="13"/>
  <c r="BM85" i="13"/>
  <c r="BM84" i="13"/>
  <c r="BL84" i="13"/>
  <c r="BK84" i="13"/>
  <c r="BM83" i="13"/>
  <c r="BK83" i="13"/>
  <c r="BL83" i="13"/>
  <c r="BJ82" i="13"/>
  <c r="BK82" i="13"/>
  <c r="BM82" i="13"/>
  <c r="BL81" i="13"/>
  <c r="BK81" i="13"/>
  <c r="BM81" i="13"/>
  <c r="BM80" i="13"/>
  <c r="BL80" i="13"/>
  <c r="BK80" i="13"/>
  <c r="BK79" i="13"/>
  <c r="BM79" i="13"/>
  <c r="BL79" i="13"/>
  <c r="BK78" i="13"/>
  <c r="BM78" i="13"/>
  <c r="BL78" i="13"/>
  <c r="BL77" i="13"/>
  <c r="BK77" i="13"/>
  <c r="BM77" i="13"/>
  <c r="BM76" i="13"/>
  <c r="BL76" i="13"/>
  <c r="BK76" i="13"/>
  <c r="BM75" i="13"/>
  <c r="BK75" i="13"/>
  <c r="BL75" i="13"/>
  <c r="BK74" i="13"/>
  <c r="BM74" i="13"/>
  <c r="BL74" i="13"/>
  <c r="BL73" i="13"/>
  <c r="BK73" i="13"/>
  <c r="BM73" i="13"/>
  <c r="BM72" i="13"/>
  <c r="BL72" i="13"/>
  <c r="BK72" i="13"/>
  <c r="BK71" i="13"/>
  <c r="BM71" i="13"/>
  <c r="BL71" i="13"/>
  <c r="BK70" i="13"/>
  <c r="BM70" i="13"/>
  <c r="BL70" i="13"/>
  <c r="BL69" i="13"/>
  <c r="BK69" i="13"/>
  <c r="BM69" i="13"/>
  <c r="BM68" i="13"/>
  <c r="BL68" i="13"/>
  <c r="BK68" i="13"/>
  <c r="BM67" i="13"/>
  <c r="BK67" i="13"/>
  <c r="BL67" i="13"/>
  <c r="BK66" i="13"/>
  <c r="BM66" i="13"/>
  <c r="BL66" i="13"/>
  <c r="BL65" i="13"/>
  <c r="BK65" i="13"/>
  <c r="BM65" i="13"/>
  <c r="BM64" i="13"/>
  <c r="BL64" i="13"/>
  <c r="BK64" i="13"/>
  <c r="BK63" i="13"/>
  <c r="BM63" i="13"/>
  <c r="BL63" i="13"/>
  <c r="BK62" i="13"/>
  <c r="BM62" i="13"/>
  <c r="BL62" i="13"/>
  <c r="BL61" i="13"/>
  <c r="BK61" i="13"/>
  <c r="BM61" i="13"/>
  <c r="BM60" i="13"/>
  <c r="BL60" i="13"/>
  <c r="BK60" i="13"/>
  <c r="BM59" i="13"/>
  <c r="BK59" i="13"/>
  <c r="BL59" i="13"/>
  <c r="BK58" i="13"/>
  <c r="BM58" i="13"/>
  <c r="BL58" i="13"/>
  <c r="BL57" i="13"/>
  <c r="BK57" i="13"/>
  <c r="BM57" i="13"/>
  <c r="BM56" i="13"/>
  <c r="BL56" i="13"/>
  <c r="BK56" i="13"/>
  <c r="BK55" i="13"/>
  <c r="BM55" i="13"/>
  <c r="BL55" i="13"/>
  <c r="BK54" i="13"/>
  <c r="BM54" i="13"/>
  <c r="BL54" i="13"/>
  <c r="BL53" i="13"/>
  <c r="BK53" i="13"/>
  <c r="BM53" i="13"/>
  <c r="BM52" i="13"/>
  <c r="BL52" i="13"/>
  <c r="BK52" i="13"/>
  <c r="BM51" i="13"/>
  <c r="BK51" i="13"/>
  <c r="BL51" i="13"/>
  <c r="BK50" i="13"/>
  <c r="BM50" i="13"/>
  <c r="BL50" i="13"/>
  <c r="BL49" i="13"/>
  <c r="BK49" i="13"/>
  <c r="BM49" i="13"/>
  <c r="BM48" i="13"/>
  <c r="BL48" i="13"/>
  <c r="BK48" i="13"/>
  <c r="BK47" i="13"/>
  <c r="BM47" i="13"/>
  <c r="BL47" i="13"/>
  <c r="BK46" i="13"/>
  <c r="BM46" i="13"/>
  <c r="BL46" i="13"/>
  <c r="BL45" i="13"/>
  <c r="BK45" i="13"/>
  <c r="BM45" i="13"/>
  <c r="BM44" i="13"/>
  <c r="BL44" i="13"/>
  <c r="BK44" i="13"/>
  <c r="BM43" i="13"/>
  <c r="BK43" i="13"/>
  <c r="BL43" i="13"/>
  <c r="BK42" i="13"/>
  <c r="BM42" i="13"/>
  <c r="BL42" i="13"/>
  <c r="BL41" i="13"/>
  <c r="BK41" i="13"/>
  <c r="BM41" i="13"/>
  <c r="BM40" i="13"/>
  <c r="BL40" i="13"/>
  <c r="BK40" i="13"/>
  <c r="BK39" i="13"/>
  <c r="BM39" i="13"/>
  <c r="BL39" i="13"/>
  <c r="BK38" i="13"/>
  <c r="BM38" i="13"/>
  <c r="BL38" i="13"/>
  <c r="BL37" i="13"/>
  <c r="BK37" i="13"/>
  <c r="BM37" i="13"/>
  <c r="BM36" i="13"/>
  <c r="BL36" i="13"/>
  <c r="BK36" i="13"/>
  <c r="BM35" i="13"/>
  <c r="BK35" i="13"/>
  <c r="BL35" i="13"/>
  <c r="BK34" i="13"/>
  <c r="BM34" i="13"/>
  <c r="BL34" i="13"/>
  <c r="BL33" i="13"/>
  <c r="BK33" i="13"/>
  <c r="BM33" i="13"/>
  <c r="BM32" i="13"/>
  <c r="BL32" i="13"/>
  <c r="BK32" i="13"/>
  <c r="BK31" i="13"/>
  <c r="BM31" i="13"/>
  <c r="BL31" i="13"/>
  <c r="BK30" i="13"/>
  <c r="BM30" i="13"/>
  <c r="BL30" i="13"/>
  <c r="BL29" i="13"/>
  <c r="BK29" i="13"/>
  <c r="BM29" i="13"/>
  <c r="BM28" i="13"/>
  <c r="BL28" i="13"/>
  <c r="BK28" i="13"/>
  <c r="BM27" i="13"/>
  <c r="BK27" i="13"/>
  <c r="BL27" i="13"/>
  <c r="BL26" i="13"/>
  <c r="BM26" i="13"/>
  <c r="AR22" i="13"/>
  <c r="Z22" i="13"/>
  <c r="AF22" i="13"/>
  <c r="AO22" i="13"/>
  <c r="W22" i="13"/>
  <c r="AL22" i="13"/>
  <c r="BD22" i="13"/>
  <c r="AX22" i="13"/>
  <c r="AU22" i="13"/>
  <c r="BA22" i="13"/>
  <c r="AI22" i="13"/>
  <c r="C22" i="13"/>
  <c r="D22" i="13"/>
  <c r="E22" i="13"/>
  <c r="F22" i="13"/>
  <c r="G22" i="13"/>
  <c r="H22" i="13"/>
  <c r="I22" i="13"/>
  <c r="J22" i="13"/>
  <c r="L22" i="13"/>
  <c r="M22" i="13"/>
  <c r="N22" i="13"/>
  <c r="P22" i="13"/>
  <c r="Q22" i="13"/>
  <c r="R22" i="13"/>
  <c r="O22" i="13"/>
  <c r="K22" i="13"/>
  <c r="BJ24" i="13" l="1"/>
  <c r="BK24" i="13"/>
  <c r="BM24" i="13"/>
  <c r="BL24" i="13"/>
  <c r="M11" i="4" l="1"/>
  <c r="N11" i="4" s="1"/>
  <c r="M10" i="4"/>
  <c r="N10" i="4" s="1"/>
  <c r="C37" i="9"/>
  <c r="C38" i="9"/>
  <c r="C39" i="9"/>
  <c r="C40" i="9"/>
  <c r="C41" i="9"/>
  <c r="C37" i="8"/>
  <c r="C38" i="8"/>
  <c r="C39" i="8"/>
  <c r="C40" i="8"/>
  <c r="C41" i="8"/>
  <c r="C37" i="7"/>
  <c r="C38" i="7"/>
  <c r="C39" i="7"/>
  <c r="C40" i="7"/>
  <c r="C41" i="7"/>
  <c r="C37" i="6"/>
  <c r="C38" i="6"/>
  <c r="C39" i="6"/>
  <c r="C40" i="6"/>
  <c r="C41" i="6"/>
  <c r="G7" i="9"/>
  <c r="G8" i="9" s="1" a="1"/>
  <c r="G8" i="9" s="1"/>
  <c r="G9" i="9" s="1" a="1"/>
  <c r="G9" i="9" s="1"/>
  <c r="G10" i="9" s="1" a="1"/>
  <c r="G10" i="9" s="1"/>
  <c r="G11" i="9" s="1" a="1"/>
  <c r="G11" i="9" s="1"/>
  <c r="G12" i="9" s="1" a="1"/>
  <c r="G12" i="9" s="1"/>
  <c r="G13" i="9" s="1" a="1"/>
  <c r="G13" i="9" s="1"/>
  <c r="G14" i="9" s="1" a="1"/>
  <c r="G14" i="9" s="1"/>
  <c r="G15" i="9" s="1" a="1"/>
  <c r="G15" i="9" s="1"/>
  <c r="G16" i="9" s="1" a="1"/>
  <c r="G16" i="9" s="1"/>
  <c r="G17" i="9" s="1" a="1"/>
  <c r="G17" i="9" s="1"/>
  <c r="G18" i="9" s="1" a="1"/>
  <c r="G18" i="9" s="1"/>
  <c r="G19" i="9" s="1" a="1"/>
  <c r="G19" i="9" s="1"/>
  <c r="G20" i="9" s="1" a="1"/>
  <c r="G20" i="9" s="1"/>
  <c r="G21" i="9" s="1" a="1"/>
  <c r="G21" i="9" s="1"/>
  <c r="G22" i="9" s="1" a="1"/>
  <c r="G22" i="9" s="1"/>
  <c r="G23" i="9" s="1" a="1"/>
  <c r="G23" i="9" s="1"/>
  <c r="G24" i="9" s="1" a="1"/>
  <c r="G24" i="9" s="1"/>
  <c r="G25" i="9" s="1" a="1"/>
  <c r="G25" i="9" s="1"/>
  <c r="G26" i="9" s="1" a="1"/>
  <c r="G26" i="9" s="1"/>
  <c r="G27" i="9" s="1" a="1"/>
  <c r="G27" i="9" s="1"/>
  <c r="G28" i="9" s="1" a="1"/>
  <c r="G28" i="9" s="1"/>
  <c r="G29" i="9" s="1" a="1"/>
  <c r="G29" i="9" s="1"/>
  <c r="G30" i="9" s="1" a="1"/>
  <c r="G30" i="9" s="1"/>
  <c r="G31" i="9" s="1" a="1"/>
  <c r="G31" i="9" s="1"/>
  <c r="G32" i="9" s="1" a="1"/>
  <c r="G32" i="9" s="1"/>
  <c r="G33" i="9" s="1" a="1"/>
  <c r="G33" i="9" s="1"/>
  <c r="G34" i="9" s="1" a="1"/>
  <c r="G34" i="9" s="1"/>
  <c r="G35" i="9" s="1" a="1"/>
  <c r="G35" i="9" s="1"/>
  <c r="G36" i="9" s="1" a="1"/>
  <c r="G36" i="9" s="1"/>
  <c r="G37" i="9" s="1" a="1"/>
  <c r="G37" i="9" s="1"/>
  <c r="G38" i="9" s="1" a="1"/>
  <c r="G38" i="9" s="1"/>
  <c r="G39" i="9" s="1" a="1"/>
  <c r="G39" i="9" s="1"/>
  <c r="G40" i="9" s="1" a="1"/>
  <c r="G40" i="9" s="1"/>
  <c r="G41" i="9" s="1" a="1"/>
  <c r="G41" i="9" s="1"/>
  <c r="F7" i="9"/>
  <c r="P7" i="9" s="1"/>
  <c r="E7" i="9"/>
  <c r="D7" i="9"/>
  <c r="N7" i="9" s="1"/>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G7" i="8"/>
  <c r="G8" i="8" s="1" a="1"/>
  <c r="G8" i="8" s="1"/>
  <c r="G9" i="8" s="1" a="1"/>
  <c r="G9" i="8" s="1"/>
  <c r="G10" i="8" s="1" a="1"/>
  <c r="G10" i="8" s="1"/>
  <c r="G11" i="8" s="1" a="1"/>
  <c r="G11" i="8" s="1"/>
  <c r="G12" i="8" s="1" a="1"/>
  <c r="G12" i="8" s="1"/>
  <c r="G13" i="8" s="1" a="1"/>
  <c r="G13" i="8" s="1"/>
  <c r="G14" i="8" s="1" a="1"/>
  <c r="G14" i="8" s="1"/>
  <c r="G15" i="8" s="1" a="1"/>
  <c r="G15" i="8" s="1"/>
  <c r="G16" i="8" s="1" a="1"/>
  <c r="G16" i="8" s="1"/>
  <c r="G17" i="8" s="1" a="1"/>
  <c r="G17" i="8" s="1"/>
  <c r="G18" i="8" s="1" a="1"/>
  <c r="G18" i="8" s="1"/>
  <c r="G19" i="8" s="1" a="1"/>
  <c r="G19" i="8" s="1"/>
  <c r="G20" i="8" s="1" a="1"/>
  <c r="G20" i="8" s="1"/>
  <c r="G21" i="8" s="1" a="1"/>
  <c r="G21" i="8" s="1"/>
  <c r="G22" i="8" s="1" a="1"/>
  <c r="G22" i="8" s="1"/>
  <c r="G23" i="8" s="1" a="1"/>
  <c r="G23" i="8" s="1"/>
  <c r="G24" i="8" s="1" a="1"/>
  <c r="G24" i="8" s="1"/>
  <c r="G25" i="8" s="1" a="1"/>
  <c r="G25" i="8" s="1"/>
  <c r="G26" i="8" s="1" a="1"/>
  <c r="G26" i="8" s="1"/>
  <c r="G27" i="8" s="1" a="1"/>
  <c r="G27" i="8" s="1"/>
  <c r="G28" i="8" s="1" a="1"/>
  <c r="G28" i="8" s="1"/>
  <c r="G29" i="8" s="1" a="1"/>
  <c r="G29" i="8" s="1"/>
  <c r="G30" i="8" s="1" a="1"/>
  <c r="G30" i="8" s="1"/>
  <c r="G31" i="8" s="1" a="1"/>
  <c r="G31" i="8" s="1"/>
  <c r="G32" i="8" s="1" a="1"/>
  <c r="G32" i="8" s="1"/>
  <c r="G33" i="8" s="1" a="1"/>
  <c r="G33" i="8" s="1"/>
  <c r="G34" i="8" s="1" a="1"/>
  <c r="G34" i="8" s="1"/>
  <c r="G35" i="8" s="1" a="1"/>
  <c r="G35" i="8" s="1"/>
  <c r="G36" i="8" s="1" a="1"/>
  <c r="G36" i="8" s="1"/>
  <c r="G37" i="8" s="1" a="1"/>
  <c r="G37" i="8" s="1"/>
  <c r="G38" i="8" s="1" a="1"/>
  <c r="G38" i="8" s="1"/>
  <c r="G39" i="8" s="1" a="1"/>
  <c r="G39" i="8" s="1"/>
  <c r="G40" i="8" s="1" a="1"/>
  <c r="G40" i="8" s="1"/>
  <c r="G41" i="8" s="1" a="1"/>
  <c r="G41" i="8" s="1"/>
  <c r="F7" i="8"/>
  <c r="E7" i="8"/>
  <c r="D7" i="8"/>
  <c r="N7" i="8" s="1"/>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D7" i="7"/>
  <c r="N7" i="7" s="1"/>
  <c r="E7" i="7"/>
  <c r="O7" i="7" s="1"/>
  <c r="F7" i="7"/>
  <c r="P7" i="7" s="1"/>
  <c r="G7" i="7"/>
  <c r="G8" i="7" s="1" a="1"/>
  <c r="G8" i="7" s="1"/>
  <c r="G9" i="7" s="1" a="1"/>
  <c r="G9" i="7" s="1"/>
  <c r="G10" i="7" s="1" a="1"/>
  <c r="G10" i="7" s="1"/>
  <c r="G11" i="7" s="1" a="1"/>
  <c r="G11" i="7" s="1"/>
  <c r="G12" i="7" s="1" a="1"/>
  <c r="G12" i="7" s="1"/>
  <c r="G13" i="7" s="1" a="1"/>
  <c r="G13" i="7" s="1"/>
  <c r="G14" i="7" s="1" a="1"/>
  <c r="G14" i="7" s="1"/>
  <c r="G15" i="7" s="1" a="1"/>
  <c r="G15" i="7" s="1"/>
  <c r="G16" i="7" s="1" a="1"/>
  <c r="G16" i="7" s="1"/>
  <c r="G17" i="7" s="1" a="1"/>
  <c r="G17" i="7" s="1"/>
  <c r="G18" i="7" s="1" a="1"/>
  <c r="G18" i="7" s="1"/>
  <c r="G19" i="7" s="1" a="1"/>
  <c r="G19" i="7" s="1"/>
  <c r="G20" i="7" s="1" a="1"/>
  <c r="G20" i="7" s="1"/>
  <c r="G21" i="7" s="1" a="1"/>
  <c r="G21" i="7" s="1"/>
  <c r="G22" i="7" s="1" a="1"/>
  <c r="G22" i="7" s="1"/>
  <c r="G23" i="7" s="1" a="1"/>
  <c r="G23" i="7" s="1"/>
  <c r="G24" i="7" s="1" a="1"/>
  <c r="G24" i="7" s="1"/>
  <c r="G25" i="7" s="1" a="1"/>
  <c r="G25" i="7" s="1"/>
  <c r="G26" i="7" s="1" a="1"/>
  <c r="G26" i="7" s="1"/>
  <c r="G27" i="7" s="1" a="1"/>
  <c r="G27" i="7" s="1"/>
  <c r="G28" i="7" s="1" a="1"/>
  <c r="G28" i="7" s="1"/>
  <c r="G29" i="7" s="1" a="1"/>
  <c r="G29" i="7" s="1"/>
  <c r="G30" i="7" s="1" a="1"/>
  <c r="G30" i="7" s="1"/>
  <c r="G31" i="7" s="1" a="1"/>
  <c r="G31" i="7" s="1"/>
  <c r="G32" i="7" s="1" a="1"/>
  <c r="G32" i="7" s="1"/>
  <c r="G33" i="7" s="1" a="1"/>
  <c r="G33" i="7" s="1"/>
  <c r="G34" i="7" s="1" a="1"/>
  <c r="G34" i="7" s="1"/>
  <c r="G35" i="7" s="1" a="1"/>
  <c r="G35" i="7" s="1"/>
  <c r="G36" i="7" s="1" a="1"/>
  <c r="G36" i="7" s="1"/>
  <c r="G37" i="7" s="1" a="1"/>
  <c r="G37" i="7" s="1"/>
  <c r="G38" i="7" s="1" a="1"/>
  <c r="G38" i="7" s="1"/>
  <c r="G39" i="7" s="1" a="1"/>
  <c r="G39" i="7" s="1"/>
  <c r="G40" i="7" s="1" a="1"/>
  <c r="G40" i="7" s="1"/>
  <c r="G41" i="7" s="1" a="1"/>
  <c r="G41" i="7" s="1"/>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7" i="6"/>
  <c r="Q7" i="7" l="1"/>
  <c r="O7" i="8"/>
  <c r="P7" i="8"/>
  <c r="O7" i="9"/>
  <c r="Q7" i="9" s="1"/>
  <c r="R7" i="9" s="1"/>
  <c r="E8" i="7" a="1"/>
  <c r="E8" i="7" s="1"/>
  <c r="E8" i="9" a="1"/>
  <c r="E8" i="9" s="1"/>
  <c r="F8" i="7" a="1"/>
  <c r="F8" i="7" s="1"/>
  <c r="E8" i="8" a="1"/>
  <c r="E8" i="8" s="1"/>
  <c r="F8" i="9" a="1"/>
  <c r="F8" i="9" s="1"/>
  <c r="F8" i="8" a="1"/>
  <c r="F8" i="8" s="1"/>
  <c r="E7" i="6"/>
  <c r="D7" i="6"/>
  <c r="F7" i="6"/>
  <c r="G7" i="6"/>
  <c r="G8" i="6" s="1" a="1"/>
  <c r="G8" i="6" s="1"/>
  <c r="G9" i="6" s="1" a="1"/>
  <c r="G9" i="6" s="1"/>
  <c r="G10" i="6" s="1" a="1"/>
  <c r="G10" i="6" s="1"/>
  <c r="G11" i="6" s="1" a="1"/>
  <c r="G11" i="6" s="1"/>
  <c r="D15" i="3"/>
  <c r="K7" i="7" s="1"/>
  <c r="E8" i="6" l="1" a="1"/>
  <c r="E8" i="6" s="1"/>
  <c r="N7" i="6"/>
  <c r="I7" i="6"/>
  <c r="F8" i="6" a="1"/>
  <c r="F8" i="6" s="1"/>
  <c r="G12" i="6" a="1"/>
  <c r="G12" i="6" s="1"/>
  <c r="G13" i="6" s="1" a="1"/>
  <c r="G13" i="6" s="1"/>
  <c r="G14" i="6" s="1" a="1"/>
  <c r="G14" i="6" s="1"/>
  <c r="G15" i="6" s="1" a="1"/>
  <c r="G15" i="6" s="1"/>
  <c r="G16" i="6" s="1" a="1"/>
  <c r="G16" i="6" s="1"/>
  <c r="G17" i="6" s="1" a="1"/>
  <c r="G17" i="6" s="1"/>
  <c r="G18" i="6" s="1" a="1"/>
  <c r="G18" i="6" s="1"/>
  <c r="G19" i="6" s="1" a="1"/>
  <c r="G19" i="6" s="1"/>
  <c r="G20" i="6" s="1" a="1"/>
  <c r="G20" i="6" s="1"/>
  <c r="G21" i="6" s="1" a="1"/>
  <c r="G21" i="6" s="1"/>
  <c r="G22" i="6" s="1" a="1"/>
  <c r="G22" i="6" s="1"/>
  <c r="G23" i="6" s="1" a="1"/>
  <c r="G23" i="6" s="1"/>
  <c r="G24" i="6" s="1" a="1"/>
  <c r="G24" i="6" s="1"/>
  <c r="G25" i="6" s="1" a="1"/>
  <c r="G25" i="6" s="1"/>
  <c r="G26" i="6" s="1" a="1"/>
  <c r="G26" i="6" s="1"/>
  <c r="G27" i="6" s="1" a="1"/>
  <c r="G27" i="6" s="1"/>
  <c r="G28" i="6" s="1" a="1"/>
  <c r="G28" i="6" s="1"/>
  <c r="G29" i="6" s="1" a="1"/>
  <c r="G29" i="6" s="1"/>
  <c r="G30" i="6" s="1" a="1"/>
  <c r="G30" i="6" s="1"/>
  <c r="G31" i="6" s="1" a="1"/>
  <c r="G31" i="6" s="1"/>
  <c r="I7" i="8"/>
  <c r="I7" i="9"/>
  <c r="J7" i="9"/>
  <c r="I7" i="7"/>
  <c r="Q7" i="8"/>
  <c r="R7" i="8" s="1"/>
  <c r="J7" i="6"/>
  <c r="O7" i="6"/>
  <c r="K7" i="8"/>
  <c r="J7" i="7"/>
  <c r="K7" i="6"/>
  <c r="P7" i="6"/>
  <c r="J7" i="8"/>
  <c r="K7" i="9"/>
  <c r="P8" i="7"/>
  <c r="K8" i="7"/>
  <c r="J8" i="7"/>
  <c r="O8" i="7"/>
  <c r="K8" i="9"/>
  <c r="P8" i="9"/>
  <c r="J8" i="8"/>
  <c r="O8" i="8"/>
  <c r="J8" i="9"/>
  <c r="O8" i="9"/>
  <c r="K8" i="8"/>
  <c r="P8" i="8"/>
  <c r="R7" i="7"/>
  <c r="F9" i="9" a="1"/>
  <c r="F9" i="9" s="1"/>
  <c r="F9" i="8" a="1"/>
  <c r="F9" i="8" s="1"/>
  <c r="F9" i="7" a="1"/>
  <c r="F9" i="7" s="1"/>
  <c r="D8" i="9"/>
  <c r="N8" i="9" s="1"/>
  <c r="D8" i="7"/>
  <c r="N8" i="7" s="1"/>
  <c r="D8" i="8"/>
  <c r="G32" i="6" l="1" a="1"/>
  <c r="G32" i="6" s="1"/>
  <c r="G33" i="6" s="1" a="1"/>
  <c r="G33" i="6" s="1"/>
  <c r="G34" i="6" s="1" a="1"/>
  <c r="G34" i="6" s="1"/>
  <c r="G35" i="6" s="1" a="1"/>
  <c r="G35" i="6" s="1"/>
  <c r="G36" i="6" s="1" a="1"/>
  <c r="G36" i="6" s="1"/>
  <c r="G37" i="6" s="1" a="1"/>
  <c r="G37" i="6" s="1"/>
  <c r="G38" i="6" s="1" a="1"/>
  <c r="G38" i="6" s="1"/>
  <c r="G39" i="6" s="1" a="1"/>
  <c r="G39" i="6" s="1"/>
  <c r="G40" i="6" s="1" a="1"/>
  <c r="G40" i="6" s="1"/>
  <c r="G41" i="6" s="1" a="1"/>
  <c r="G41" i="6" s="1"/>
  <c r="D8" i="6"/>
  <c r="I8" i="6" s="1"/>
  <c r="L7" i="9"/>
  <c r="M7" i="9" s="1"/>
  <c r="L7" i="7"/>
  <c r="M7" i="7" s="1"/>
  <c r="L7" i="6"/>
  <c r="M7" i="6" s="1"/>
  <c r="L7" i="8"/>
  <c r="M7" i="8" s="1"/>
  <c r="Q7" i="6"/>
  <c r="R7" i="6" s="1"/>
  <c r="Q8" i="9"/>
  <c r="R8" i="9" s="1"/>
  <c r="Q8" i="7"/>
  <c r="R8" i="7" s="1"/>
  <c r="I8" i="8"/>
  <c r="L8" i="8" s="1"/>
  <c r="N8" i="8"/>
  <c r="Q8" i="8" s="1"/>
  <c r="K8" i="6"/>
  <c r="P8" i="6"/>
  <c r="K9" i="8"/>
  <c r="P9" i="8"/>
  <c r="J8" i="6"/>
  <c r="O8" i="6"/>
  <c r="P9" i="7"/>
  <c r="K9" i="7"/>
  <c r="K9" i="9"/>
  <c r="P9" i="9"/>
  <c r="I8" i="9"/>
  <c r="L8" i="9" s="1"/>
  <c r="I8" i="7"/>
  <c r="L8" i="7" s="1"/>
  <c r="E9" i="9" a="1"/>
  <c r="E9" i="9" s="1"/>
  <c r="O9" i="9" s="1"/>
  <c r="E9" i="8" a="1"/>
  <c r="E9" i="8" s="1"/>
  <c r="O9" i="8" s="1"/>
  <c r="E9" i="7" a="1"/>
  <c r="E9" i="7" s="1"/>
  <c r="O9" i="7" s="1"/>
  <c r="F9" i="6" a="1"/>
  <c r="F9" i="6" s="1"/>
  <c r="N8" i="6" l="1"/>
  <c r="Q8" i="6" s="1"/>
  <c r="R8" i="6" s="1"/>
  <c r="K9" i="6"/>
  <c r="P9" i="6"/>
  <c r="D9" i="9"/>
  <c r="N9" i="9" s="1"/>
  <c r="Q9" i="9" s="1"/>
  <c r="J9" i="9"/>
  <c r="D9" i="8"/>
  <c r="E10" i="8" s="1" a="1"/>
  <c r="E10" i="8" s="1"/>
  <c r="J9" i="8"/>
  <c r="F10" i="7" a="1"/>
  <c r="F10" i="7" s="1"/>
  <c r="J9" i="7"/>
  <c r="L8" i="6"/>
  <c r="E9" i="6" a="1"/>
  <c r="E9" i="6" s="1"/>
  <c r="O9" i="6" s="1"/>
  <c r="M8" i="9"/>
  <c r="R8" i="8"/>
  <c r="M8" i="8"/>
  <c r="M8" i="7"/>
  <c r="F10" i="9" a="1"/>
  <c r="F10" i="9" s="1"/>
  <c r="F10" i="8" a="1"/>
  <c r="F10" i="8" s="1"/>
  <c r="D9" i="7"/>
  <c r="E10" i="9" l="1" a="1"/>
  <c r="E10" i="9" s="1"/>
  <c r="J10" i="9" s="1"/>
  <c r="K10" i="7"/>
  <c r="P10" i="7"/>
  <c r="I9" i="8"/>
  <c r="L9" i="8" s="1"/>
  <c r="M9" i="8" s="1"/>
  <c r="N9" i="8"/>
  <c r="Q9" i="8" s="1"/>
  <c r="R9" i="8" s="1"/>
  <c r="J10" i="8"/>
  <c r="O10" i="8"/>
  <c r="K10" i="8"/>
  <c r="P10" i="8"/>
  <c r="K10" i="9"/>
  <c r="P10" i="9"/>
  <c r="I9" i="7"/>
  <c r="L9" i="7" s="1"/>
  <c r="N9" i="7"/>
  <c r="Q9" i="7" s="1"/>
  <c r="R9" i="9"/>
  <c r="I9" i="9"/>
  <c r="L9" i="9" s="1"/>
  <c r="M9" i="9" s="1"/>
  <c r="F10" i="6" a="1"/>
  <c r="F10" i="6" s="1"/>
  <c r="J9" i="6"/>
  <c r="M8" i="6"/>
  <c r="E10" i="7" a="1"/>
  <c r="E10" i="7" s="1"/>
  <c r="O10" i="7" s="1"/>
  <c r="F11" i="8" a="1"/>
  <c r="F11" i="8" s="1"/>
  <c r="D10" i="8"/>
  <c r="D9" i="6"/>
  <c r="D10" i="9" l="1"/>
  <c r="N10" i="9" s="1"/>
  <c r="O10" i="9"/>
  <c r="F11" i="9" a="1"/>
  <c r="F11" i="9" s="1"/>
  <c r="P11" i="9" s="1"/>
  <c r="I9" i="6"/>
  <c r="L9" i="6" s="1"/>
  <c r="N9" i="6"/>
  <c r="Q9" i="6" s="1"/>
  <c r="K10" i="6"/>
  <c r="P10" i="6"/>
  <c r="I10" i="8"/>
  <c r="L10" i="8" s="1"/>
  <c r="N10" i="8"/>
  <c r="Q10" i="8" s="1"/>
  <c r="K11" i="8"/>
  <c r="P11" i="8"/>
  <c r="D10" i="7"/>
  <c r="N10" i="7" s="1"/>
  <c r="Q10" i="7" s="1"/>
  <c r="J10" i="7"/>
  <c r="M9" i="7"/>
  <c r="R9" i="7"/>
  <c r="F11" i="7" a="1"/>
  <c r="F11" i="7" s="1"/>
  <c r="E11" i="8" a="1"/>
  <c r="E11" i="8" s="1"/>
  <c r="O11" i="8" s="1"/>
  <c r="E10" i="6" a="1"/>
  <c r="E10" i="6" s="1"/>
  <c r="O10" i="6" l="1"/>
  <c r="D10" i="6"/>
  <c r="K11" i="9"/>
  <c r="E11" i="9" a="1"/>
  <c r="E11" i="9" s="1"/>
  <c r="O11" i="9" s="1"/>
  <c r="I10" i="9"/>
  <c r="L10" i="9" s="1"/>
  <c r="M10" i="9" s="1"/>
  <c r="Q10" i="9"/>
  <c r="R10" i="9" s="1"/>
  <c r="E11" i="7" a="1"/>
  <c r="E11" i="7" s="1"/>
  <c r="J11" i="7" s="1"/>
  <c r="K11" i="7"/>
  <c r="P11" i="7"/>
  <c r="F12" i="8" a="1"/>
  <c r="F12" i="8" s="1"/>
  <c r="J11" i="8"/>
  <c r="R10" i="7"/>
  <c r="I10" i="7"/>
  <c r="L10" i="7" s="1"/>
  <c r="M10" i="7" s="1"/>
  <c r="F11" i="6" a="1"/>
  <c r="F11" i="6" s="1"/>
  <c r="J10" i="6"/>
  <c r="R10" i="8"/>
  <c r="M10" i="8"/>
  <c r="R9" i="6"/>
  <c r="M9" i="6"/>
  <c r="D11" i="8"/>
  <c r="J11" i="9" l="1"/>
  <c r="D11" i="9"/>
  <c r="N11" i="9" s="1"/>
  <c r="Q11" i="9" s="1"/>
  <c r="R11" i="9" s="1"/>
  <c r="F12" i="9" a="1"/>
  <c r="F12" i="9" s="1"/>
  <c r="P12" i="9" s="1"/>
  <c r="D11" i="7"/>
  <c r="N11" i="7" s="1"/>
  <c r="F12" i="7" a="1"/>
  <c r="F12" i="7" s="1"/>
  <c r="P12" i="7" s="1"/>
  <c r="O11" i="7"/>
  <c r="K12" i="8"/>
  <c r="P12" i="8"/>
  <c r="I11" i="8"/>
  <c r="L11" i="8" s="1"/>
  <c r="N11" i="8"/>
  <c r="Q11" i="8" s="1"/>
  <c r="K11" i="6"/>
  <c r="P11" i="6"/>
  <c r="I10" i="6"/>
  <c r="L10" i="6" s="1"/>
  <c r="N10" i="6"/>
  <c r="Q10" i="6" s="1"/>
  <c r="E12" i="8" a="1"/>
  <c r="E12" i="8" s="1"/>
  <c r="O12" i="8" s="1"/>
  <c r="E11" i="6" a="1"/>
  <c r="E11" i="6" s="1"/>
  <c r="E12" i="9" l="1" a="1"/>
  <c r="E12" i="9" s="1"/>
  <c r="J12" i="9" s="1"/>
  <c r="K12" i="9"/>
  <c r="I11" i="9"/>
  <c r="L11" i="9" s="1"/>
  <c r="M11" i="9" s="1"/>
  <c r="E12" i="7" a="1"/>
  <c r="E12" i="7" s="1"/>
  <c r="O12" i="7" s="1"/>
  <c r="I11" i="7"/>
  <c r="L11" i="7" s="1"/>
  <c r="M11" i="7" s="1"/>
  <c r="Q11" i="7"/>
  <c r="R11" i="7" s="1"/>
  <c r="K12" i="7"/>
  <c r="J11" i="6"/>
  <c r="O11" i="6"/>
  <c r="F13" i="8" a="1"/>
  <c r="F13" i="8" s="1"/>
  <c r="J12" i="8"/>
  <c r="R11" i="8"/>
  <c r="M11" i="8"/>
  <c r="R10" i="6"/>
  <c r="M10" i="6"/>
  <c r="D12" i="8"/>
  <c r="D11" i="6"/>
  <c r="F12" i="6" a="1"/>
  <c r="F12" i="6" s="1"/>
  <c r="F13" i="9" l="1" a="1"/>
  <c r="F13" i="9" s="1"/>
  <c r="K13" i="9" s="1"/>
  <c r="O12" i="9"/>
  <c r="D12" i="9"/>
  <c r="N12" i="9" s="1"/>
  <c r="J12" i="7"/>
  <c r="F13" i="7" a="1"/>
  <c r="F13" i="7" s="1"/>
  <c r="P13" i="7" s="1"/>
  <c r="D12" i="7"/>
  <c r="N12" i="7" s="1"/>
  <c r="Q12" i="7" s="1"/>
  <c r="R12" i="7" s="1"/>
  <c r="K12" i="6"/>
  <c r="P12" i="6"/>
  <c r="K13" i="8"/>
  <c r="P13" i="8"/>
  <c r="I11" i="6"/>
  <c r="L11" i="6" s="1"/>
  <c r="N11" i="6"/>
  <c r="Q11" i="6" s="1"/>
  <c r="I12" i="8"/>
  <c r="L12" i="8" s="1"/>
  <c r="M12" i="8" s="1"/>
  <c r="N12" i="8"/>
  <c r="Q12" i="8" s="1"/>
  <c r="R12" i="8" s="1"/>
  <c r="E13" i="8" a="1"/>
  <c r="E13" i="8" s="1"/>
  <c r="O13" i="8" s="1"/>
  <c r="E12" i="6" a="1"/>
  <c r="E12" i="6" s="1"/>
  <c r="E13" i="7" l="1" a="1"/>
  <c r="E13" i="7" s="1"/>
  <c r="O13" i="7" s="1"/>
  <c r="Q12" i="9"/>
  <c r="R12" i="9" s="1"/>
  <c r="I12" i="9"/>
  <c r="L12" i="9" s="1"/>
  <c r="M12" i="9" s="1"/>
  <c r="E13" i="9" a="1"/>
  <c r="E13" i="9" s="1"/>
  <c r="O13" i="9" s="1"/>
  <c r="P13" i="9"/>
  <c r="K13" i="7"/>
  <c r="I12" i="7"/>
  <c r="L12" i="7" s="1"/>
  <c r="M12" i="7" s="1"/>
  <c r="J12" i="6"/>
  <c r="O12" i="6"/>
  <c r="D13" i="8"/>
  <c r="E14" i="8" s="1" a="1"/>
  <c r="E14" i="8" s="1"/>
  <c r="J13" i="8"/>
  <c r="R11" i="6"/>
  <c r="M11" i="6"/>
  <c r="F14" i="8" a="1"/>
  <c r="F14" i="8" s="1"/>
  <c r="D12" i="6"/>
  <c r="F13" i="6" a="1"/>
  <c r="F13" i="6" s="1"/>
  <c r="J13" i="7" l="1"/>
  <c r="D13" i="7"/>
  <c r="N13" i="7" s="1"/>
  <c r="Q13" i="7" s="1"/>
  <c r="R13" i="7" s="1"/>
  <c r="F14" i="7" a="1"/>
  <c r="F14" i="7" s="1"/>
  <c r="K14" i="7" s="1"/>
  <c r="F14" i="9" a="1"/>
  <c r="F14" i="9" s="1"/>
  <c r="K14" i="9" s="1"/>
  <c r="D13" i="9"/>
  <c r="N13" i="9" s="1"/>
  <c r="Q13" i="9" s="1"/>
  <c r="R13" i="9" s="1"/>
  <c r="J13" i="9"/>
  <c r="J14" i="8"/>
  <c r="O14" i="8"/>
  <c r="I13" i="8"/>
  <c r="L13" i="8" s="1"/>
  <c r="M13" i="8" s="1"/>
  <c r="N13" i="8"/>
  <c r="Q13" i="8" s="1"/>
  <c r="R13" i="8" s="1"/>
  <c r="K13" i="6"/>
  <c r="P13" i="6"/>
  <c r="I12" i="6"/>
  <c r="L12" i="6" s="1"/>
  <c r="M12" i="6" s="1"/>
  <c r="N12" i="6"/>
  <c r="Q12" i="6" s="1"/>
  <c r="R12" i="6" s="1"/>
  <c r="K14" i="8"/>
  <c r="P14" i="8"/>
  <c r="E13" i="6" a="1"/>
  <c r="E13" i="6" s="1"/>
  <c r="O13" i="6" s="1"/>
  <c r="D14" i="8"/>
  <c r="F15" i="8" a="1"/>
  <c r="F15" i="8" s="1"/>
  <c r="E14" i="7" l="1" a="1"/>
  <c r="E14" i="7" s="1"/>
  <c r="O14" i="7" s="1"/>
  <c r="I13" i="7"/>
  <c r="L13" i="7" s="1"/>
  <c r="M13" i="7" s="1"/>
  <c r="P14" i="7"/>
  <c r="I13" i="9"/>
  <c r="L13" i="9" s="1"/>
  <c r="M13" i="9" s="1"/>
  <c r="E14" i="9" a="1"/>
  <c r="E14" i="9" s="1"/>
  <c r="J14" i="9" s="1"/>
  <c r="P14" i="9"/>
  <c r="I14" i="8"/>
  <c r="L14" i="8" s="1"/>
  <c r="M14" i="8" s="1"/>
  <c r="N14" i="8"/>
  <c r="Q14" i="8" s="1"/>
  <c r="R14" i="8" s="1"/>
  <c r="K15" i="8"/>
  <c r="P15" i="8"/>
  <c r="D13" i="6"/>
  <c r="J13" i="6"/>
  <c r="F14" i="6" a="1"/>
  <c r="F14" i="6" s="1"/>
  <c r="E15" i="8" a="1"/>
  <c r="E15" i="8" s="1"/>
  <c r="D14" i="7" l="1"/>
  <c r="N14" i="7" s="1"/>
  <c r="Q14" i="7" s="1"/>
  <c r="R14" i="7" s="1"/>
  <c r="J14" i="7"/>
  <c r="F15" i="7" a="1"/>
  <c r="F15" i="7" s="1"/>
  <c r="K15" i="7" s="1"/>
  <c r="O14" i="9"/>
  <c r="D14" i="9"/>
  <c r="F15" i="9" a="1"/>
  <c r="F15" i="9" s="1"/>
  <c r="P15" i="9" s="1"/>
  <c r="J15" i="8"/>
  <c r="O15" i="8"/>
  <c r="K14" i="6"/>
  <c r="P14" i="6"/>
  <c r="E14" i="6" a="1"/>
  <c r="E14" i="6" s="1"/>
  <c r="N13" i="6"/>
  <c r="Q13" i="6" s="1"/>
  <c r="R13" i="6" s="1"/>
  <c r="I13" i="6"/>
  <c r="L13" i="6" s="1"/>
  <c r="M13" i="6" s="1"/>
  <c r="D15" i="8"/>
  <c r="F16" i="8" a="1"/>
  <c r="F16" i="8" s="1"/>
  <c r="P15" i="7" l="1"/>
  <c r="I14" i="7"/>
  <c r="L14" i="7" s="1"/>
  <c r="M14" i="7" s="1"/>
  <c r="E15" i="7" a="1"/>
  <c r="E15" i="7" s="1"/>
  <c r="O15" i="7" s="1"/>
  <c r="K15" i="9"/>
  <c r="N14" i="9"/>
  <c r="Q14" i="9" s="1"/>
  <c r="R14" i="9" s="1"/>
  <c r="I14" i="9"/>
  <c r="L14" i="9" s="1"/>
  <c r="M14" i="9" s="1"/>
  <c r="E15" i="9" a="1"/>
  <c r="E15" i="9" s="1"/>
  <c r="K16" i="8"/>
  <c r="P16" i="8"/>
  <c r="I15" i="8"/>
  <c r="L15" i="8" s="1"/>
  <c r="M15" i="8" s="1"/>
  <c r="N15" i="8"/>
  <c r="Q15" i="8" s="1"/>
  <c r="R15" i="8" s="1"/>
  <c r="J14" i="6"/>
  <c r="O14" i="6"/>
  <c r="F15" i="6" a="1"/>
  <c r="F15" i="6" s="1"/>
  <c r="D14" i="6"/>
  <c r="E16" i="8" a="1"/>
  <c r="E16" i="8" s="1"/>
  <c r="E15" i="6" l="1" a="1"/>
  <c r="E15" i="6" s="1"/>
  <c r="O15" i="6" s="1"/>
  <c r="D15" i="7"/>
  <c r="N15" i="7" s="1"/>
  <c r="Q15" i="7" s="1"/>
  <c r="R15" i="7" s="1"/>
  <c r="J15" i="7"/>
  <c r="F16" i="7" a="1"/>
  <c r="F16" i="7" s="1"/>
  <c r="P16" i="7" s="1"/>
  <c r="J15" i="9"/>
  <c r="F16" i="9" a="1"/>
  <c r="F16" i="9" s="1"/>
  <c r="O15" i="9"/>
  <c r="D15" i="9"/>
  <c r="E16" i="9" s="1" a="1"/>
  <c r="E16" i="9" s="1"/>
  <c r="J16" i="9" s="1"/>
  <c r="I14" i="6"/>
  <c r="L14" i="6" s="1"/>
  <c r="M14" i="6" s="1"/>
  <c r="N14" i="6"/>
  <c r="Q14" i="6" s="1"/>
  <c r="R14" i="6" s="1"/>
  <c r="K15" i="6"/>
  <c r="P15" i="6"/>
  <c r="J16" i="8"/>
  <c r="O16" i="8"/>
  <c r="F17" i="8" a="1"/>
  <c r="F17" i="8" s="1"/>
  <c r="D16" i="8"/>
  <c r="D15" i="6" l="1"/>
  <c r="E16" i="6" s="1" a="1"/>
  <c r="E16" i="6" s="1"/>
  <c r="J15" i="6"/>
  <c r="F16" i="6" a="1"/>
  <c r="F16" i="6" s="1"/>
  <c r="K16" i="6" s="1"/>
  <c r="I15" i="7"/>
  <c r="L15" i="7" s="1"/>
  <c r="M15" i="7" s="1"/>
  <c r="E16" i="7" a="1"/>
  <c r="E16" i="7" s="1"/>
  <c r="D16" i="7" s="1"/>
  <c r="N16" i="7" s="1"/>
  <c r="K16" i="7"/>
  <c r="F17" i="9" a="1"/>
  <c r="F17" i="9" s="1"/>
  <c r="K17" i="9" s="1"/>
  <c r="D16" i="9"/>
  <c r="N16" i="9" s="1"/>
  <c r="N15" i="9"/>
  <c r="Q15" i="9" s="1"/>
  <c r="R15" i="9" s="1"/>
  <c r="I15" i="9"/>
  <c r="L15" i="9" s="1"/>
  <c r="M15" i="9" s="1"/>
  <c r="O16" i="9"/>
  <c r="K16" i="9"/>
  <c r="P16" i="9"/>
  <c r="I16" i="8"/>
  <c r="L16" i="8" s="1"/>
  <c r="M16" i="8" s="1"/>
  <c r="N16" i="8"/>
  <c r="Q16" i="8" s="1"/>
  <c r="R16" i="8" s="1"/>
  <c r="K17" i="8"/>
  <c r="P17" i="8"/>
  <c r="E17" i="8" a="1"/>
  <c r="E17" i="8" s="1"/>
  <c r="N15" i="6" l="1"/>
  <c r="Q15" i="6" s="1"/>
  <c r="R15" i="6" s="1"/>
  <c r="I15" i="6"/>
  <c r="L15" i="6" s="1"/>
  <c r="M15" i="6" s="1"/>
  <c r="P16" i="6"/>
  <c r="O16" i="7"/>
  <c r="Q16" i="7" s="1"/>
  <c r="R16" i="7" s="1"/>
  <c r="F17" i="7" a="1"/>
  <c r="F17" i="7" s="1"/>
  <c r="P17" i="7" s="1"/>
  <c r="J16" i="7"/>
  <c r="I16" i="7"/>
  <c r="E17" i="7" a="1"/>
  <c r="E17" i="7" s="1"/>
  <c r="P17" i="9"/>
  <c r="E17" i="9" a="1"/>
  <c r="E17" i="9" s="1"/>
  <c r="F18" i="9" s="1" a="1"/>
  <c r="F18" i="9" s="1"/>
  <c r="I16" i="9"/>
  <c r="L16" i="9" s="1"/>
  <c r="M16" i="9" s="1"/>
  <c r="Q16" i="9"/>
  <c r="R16" i="9" s="1"/>
  <c r="J16" i="6"/>
  <c r="O16" i="6"/>
  <c r="J17" i="8"/>
  <c r="O17" i="8"/>
  <c r="F17" i="6" a="1"/>
  <c r="F17" i="6" s="1"/>
  <c r="D16" i="6"/>
  <c r="F18" i="8" a="1"/>
  <c r="F18" i="8" s="1"/>
  <c r="D17" i="8"/>
  <c r="E17" i="6" l="1" a="1"/>
  <c r="E17" i="6" s="1"/>
  <c r="O17" i="6" s="1"/>
  <c r="K17" i="7"/>
  <c r="L16" i="7"/>
  <c r="M16" i="7" s="1"/>
  <c r="D17" i="7"/>
  <c r="N17" i="7" s="1"/>
  <c r="F18" i="7" a="1"/>
  <c r="F18" i="7" s="1"/>
  <c r="K18" i="7" s="1"/>
  <c r="J17" i="7"/>
  <c r="O17" i="7"/>
  <c r="D17" i="9"/>
  <c r="N17" i="9" s="1"/>
  <c r="J17" i="9"/>
  <c r="O17" i="9"/>
  <c r="K17" i="6"/>
  <c r="P17" i="6"/>
  <c r="I16" i="6"/>
  <c r="L16" i="6" s="1"/>
  <c r="M16" i="6" s="1"/>
  <c r="N16" i="6"/>
  <c r="Q16" i="6" s="1"/>
  <c r="R16" i="6" s="1"/>
  <c r="I17" i="8"/>
  <c r="L17" i="8" s="1"/>
  <c r="M17" i="8" s="1"/>
  <c r="N17" i="8"/>
  <c r="Q17" i="8" s="1"/>
  <c r="R17" i="8" s="1"/>
  <c r="K18" i="8"/>
  <c r="P18" i="8"/>
  <c r="K18" i="9"/>
  <c r="P18" i="9"/>
  <c r="E18" i="8" a="1"/>
  <c r="E18" i="8" s="1"/>
  <c r="F18" i="6" l="1" a="1"/>
  <c r="F18" i="6" s="1"/>
  <c r="K18" i="6" s="1"/>
  <c r="D17" i="6"/>
  <c r="N17" i="6" s="1"/>
  <c r="Q17" i="6" s="1"/>
  <c r="R17" i="6" s="1"/>
  <c r="J17" i="6"/>
  <c r="E18" i="7" a="1"/>
  <c r="E18" i="7" s="1"/>
  <c r="J18" i="7" s="1"/>
  <c r="Q17" i="7"/>
  <c r="R17" i="7" s="1"/>
  <c r="I17" i="7"/>
  <c r="L17" i="7" s="1"/>
  <c r="M17" i="7" s="1"/>
  <c r="P18" i="7"/>
  <c r="I17" i="9"/>
  <c r="L17" i="9" s="1"/>
  <c r="M17" i="9" s="1"/>
  <c r="E18" i="9" a="1"/>
  <c r="E18" i="9" s="1"/>
  <c r="F19" i="9" s="1" a="1"/>
  <c r="F19" i="9" s="1"/>
  <c r="Q17" i="9"/>
  <c r="R17" i="9" s="1"/>
  <c r="J18" i="8"/>
  <c r="O18" i="8"/>
  <c r="F19" i="8" a="1"/>
  <c r="F19" i="8" s="1"/>
  <c r="D18" i="8"/>
  <c r="E18" i="6" l="1" a="1"/>
  <c r="E18" i="6" s="1"/>
  <c r="O18" i="6" s="1"/>
  <c r="I17" i="6"/>
  <c r="L17" i="6" s="1"/>
  <c r="M17" i="6" s="1"/>
  <c r="P18" i="6"/>
  <c r="D18" i="7"/>
  <c r="N18" i="7" s="1"/>
  <c r="F19" i="7" a="1"/>
  <c r="F19" i="7" s="1"/>
  <c r="K19" i="7" s="1"/>
  <c r="O18" i="7"/>
  <c r="D18" i="9"/>
  <c r="N18" i="9" s="1"/>
  <c r="O18" i="9"/>
  <c r="J18" i="9"/>
  <c r="K19" i="9"/>
  <c r="P19" i="9"/>
  <c r="I18" i="8"/>
  <c r="L18" i="8" s="1"/>
  <c r="M18" i="8" s="1"/>
  <c r="N18" i="8"/>
  <c r="Q18" i="8" s="1"/>
  <c r="R18" i="8" s="1"/>
  <c r="K19" i="8"/>
  <c r="P19" i="8"/>
  <c r="E19" i="8" a="1"/>
  <c r="E19" i="8" s="1"/>
  <c r="F19" i="6" l="1" a="1"/>
  <c r="F19" i="6" s="1"/>
  <c r="K19" i="6" s="1"/>
  <c r="J18" i="6"/>
  <c r="D18" i="6"/>
  <c r="I18" i="6" s="1"/>
  <c r="P19" i="7"/>
  <c r="Q18" i="7"/>
  <c r="R18" i="7" s="1"/>
  <c r="E19" i="7" a="1"/>
  <c r="E19" i="7" s="1"/>
  <c r="D19" i="7" s="1"/>
  <c r="N19" i="7" s="1"/>
  <c r="I18" i="7"/>
  <c r="L18" i="7" s="1"/>
  <c r="M18" i="7" s="1"/>
  <c r="I18" i="9"/>
  <c r="L18" i="9" s="1"/>
  <c r="M18" i="9" s="1"/>
  <c r="E19" i="9" a="1"/>
  <c r="E19" i="9" s="1"/>
  <c r="J19" i="9" s="1"/>
  <c r="Q18" i="9"/>
  <c r="R18" i="9" s="1"/>
  <c r="J19" i="8"/>
  <c r="O19" i="8"/>
  <c r="D19" i="8"/>
  <c r="F20" i="8" a="1"/>
  <c r="F20" i="8" s="1"/>
  <c r="L18" i="6" l="1"/>
  <c r="M18" i="6" s="1"/>
  <c r="P19" i="6"/>
  <c r="E19" i="6" a="1"/>
  <c r="E19" i="6" s="1"/>
  <c r="O19" i="6" s="1"/>
  <c r="N18" i="6"/>
  <c r="Q18" i="6" s="1"/>
  <c r="R18" i="6" s="1"/>
  <c r="F20" i="7" a="1"/>
  <c r="F20" i="7" s="1"/>
  <c r="K20" i="7" s="1"/>
  <c r="O19" i="7"/>
  <c r="Q19" i="7" s="1"/>
  <c r="R19" i="7" s="1"/>
  <c r="J19" i="7"/>
  <c r="D19" i="9"/>
  <c r="N19" i="9" s="1"/>
  <c r="F20" i="9" a="1"/>
  <c r="F20" i="9" s="1"/>
  <c r="K20" i="9" s="1"/>
  <c r="O19" i="9"/>
  <c r="K20" i="8"/>
  <c r="P20" i="8"/>
  <c r="I19" i="8"/>
  <c r="L19" i="8" s="1"/>
  <c r="M19" i="8" s="1"/>
  <c r="N19" i="8"/>
  <c r="Q19" i="8" s="1"/>
  <c r="R19" i="8" s="1"/>
  <c r="I19" i="7"/>
  <c r="E20" i="8" a="1"/>
  <c r="E20" i="8" s="1"/>
  <c r="E20" i="7" a="1"/>
  <c r="E20" i="7" s="1"/>
  <c r="F20" i="6" l="1" a="1"/>
  <c r="F20" i="6" s="1"/>
  <c r="K20" i="6" s="1"/>
  <c r="D19" i="6"/>
  <c r="N19" i="6" s="1"/>
  <c r="Q19" i="6" s="1"/>
  <c r="R19" i="6" s="1"/>
  <c r="J19" i="6"/>
  <c r="L19" i="7"/>
  <c r="M19" i="7" s="1"/>
  <c r="P20" i="7"/>
  <c r="P20" i="9"/>
  <c r="I19" i="9"/>
  <c r="L19" i="9" s="1"/>
  <c r="M19" i="9" s="1"/>
  <c r="Q19" i="9"/>
  <c r="R19" i="9" s="1"/>
  <c r="E20" i="9" a="1"/>
  <c r="E20" i="9" s="1"/>
  <c r="J20" i="9" s="1"/>
  <c r="J20" i="7"/>
  <c r="O20" i="7"/>
  <c r="J20" i="8"/>
  <c r="O20" i="8"/>
  <c r="F21" i="8" a="1"/>
  <c r="F21" i="8" s="1"/>
  <c r="D20" i="8"/>
  <c r="F21" i="7" a="1"/>
  <c r="F21" i="7" s="1"/>
  <c r="D20" i="7"/>
  <c r="N20" i="7" s="1"/>
  <c r="I19" i="6" l="1"/>
  <c r="L19" i="6" s="1"/>
  <c r="M19" i="6" s="1"/>
  <c r="E20" i="6" a="1"/>
  <c r="E20" i="6" s="1"/>
  <c r="D20" i="6" s="1"/>
  <c r="P20" i="6"/>
  <c r="F21" i="9" a="1"/>
  <c r="F21" i="9" s="1"/>
  <c r="K21" i="9" s="1"/>
  <c r="D20" i="9"/>
  <c r="N20" i="9" s="1"/>
  <c r="O20" i="9"/>
  <c r="K21" i="7"/>
  <c r="P21" i="7"/>
  <c r="I20" i="8"/>
  <c r="L20" i="8" s="1"/>
  <c r="M20" i="8" s="1"/>
  <c r="N20" i="8"/>
  <c r="Q20" i="8" s="1"/>
  <c r="R20" i="8" s="1"/>
  <c r="K21" i="8"/>
  <c r="P21" i="8"/>
  <c r="Q20" i="7"/>
  <c r="R20" i="7" s="1"/>
  <c r="I20" i="7"/>
  <c r="L20" i="7" s="1"/>
  <c r="M20" i="7" s="1"/>
  <c r="E21" i="8" a="1"/>
  <c r="E21" i="8" s="1"/>
  <c r="E21" i="7" a="1"/>
  <c r="E21" i="7" s="1"/>
  <c r="O20" i="6" l="1"/>
  <c r="F21" i="6" a="1"/>
  <c r="F21" i="6" s="1"/>
  <c r="K21" i="6" s="1"/>
  <c r="I20" i="6"/>
  <c r="J20" i="6"/>
  <c r="I20" i="9"/>
  <c r="L20" i="9" s="1"/>
  <c r="M20" i="9" s="1"/>
  <c r="E21" i="9" a="1"/>
  <c r="E21" i="9" s="1"/>
  <c r="D21" i="9" s="1"/>
  <c r="N21" i="9" s="1"/>
  <c r="Q20" i="9"/>
  <c r="R20" i="9" s="1"/>
  <c r="P21" i="9"/>
  <c r="J21" i="8"/>
  <c r="O21" i="8"/>
  <c r="J21" i="7"/>
  <c r="O21" i="7"/>
  <c r="F22" i="8" a="1"/>
  <c r="F22" i="8" s="1"/>
  <c r="D21" i="8"/>
  <c r="F22" i="7" a="1"/>
  <c r="F22" i="7" s="1"/>
  <c r="D21" i="7"/>
  <c r="N21" i="7" s="1"/>
  <c r="E21" i="6" l="1" a="1"/>
  <c r="E21" i="6" s="1"/>
  <c r="O21" i="6" s="1"/>
  <c r="L20" i="6"/>
  <c r="M20" i="6" s="1"/>
  <c r="P21" i="6"/>
  <c r="N20" i="6"/>
  <c r="Q20" i="6" s="1"/>
  <c r="R20" i="6" s="1"/>
  <c r="J21" i="9"/>
  <c r="O21" i="9"/>
  <c r="Q21" i="9" s="1"/>
  <c r="R21" i="9" s="1"/>
  <c r="F22" i="9" a="1"/>
  <c r="F22" i="9" s="1"/>
  <c r="K22" i="9" s="1"/>
  <c r="Q21" i="7"/>
  <c r="R21" i="7" s="1"/>
  <c r="K22" i="8"/>
  <c r="P22" i="8"/>
  <c r="K22" i="7"/>
  <c r="P22" i="7"/>
  <c r="I21" i="8"/>
  <c r="L21" i="8" s="1"/>
  <c r="M21" i="8" s="1"/>
  <c r="N21" i="8"/>
  <c r="Q21" i="8" s="1"/>
  <c r="R21" i="8" s="1"/>
  <c r="I21" i="9"/>
  <c r="I21" i="7"/>
  <c r="L21" i="7" s="1"/>
  <c r="M21" i="7" s="1"/>
  <c r="E22" i="9" a="1"/>
  <c r="E22" i="9" s="1"/>
  <c r="E22" i="8" a="1"/>
  <c r="E22" i="8" s="1"/>
  <c r="E22" i="7" a="1"/>
  <c r="E22" i="7" s="1"/>
  <c r="F22" i="6" l="1" a="1"/>
  <c r="F22" i="6" s="1"/>
  <c r="K22" i="6" s="1"/>
  <c r="J21" i="6"/>
  <c r="D21" i="6"/>
  <c r="E22" i="6" s="1" a="1"/>
  <c r="E22" i="6" s="1"/>
  <c r="O22" i="6" s="1"/>
  <c r="L21" i="9"/>
  <c r="M21" i="9" s="1"/>
  <c r="P22" i="9"/>
  <c r="J22" i="7"/>
  <c r="O22" i="7"/>
  <c r="J22" i="8"/>
  <c r="O22" i="8"/>
  <c r="J22" i="9"/>
  <c r="O22" i="9"/>
  <c r="F23" i="9" a="1"/>
  <c r="F23" i="9" s="1"/>
  <c r="D22" i="9"/>
  <c r="N22" i="9" s="1"/>
  <c r="D22" i="8"/>
  <c r="F23" i="8" a="1"/>
  <c r="F23" i="8" s="1"/>
  <c r="D22" i="7"/>
  <c r="N22" i="7" s="1"/>
  <c r="F23" i="7" a="1"/>
  <c r="F23" i="7" s="1"/>
  <c r="J22" i="6" l="1"/>
  <c r="I21" i="6"/>
  <c r="L21" i="6" s="1"/>
  <c r="M21" i="6" s="1"/>
  <c r="F23" i="6" a="1"/>
  <c r="F23" i="6" s="1"/>
  <c r="K23" i="6" s="1"/>
  <c r="D22" i="6"/>
  <c r="N22" i="6" s="1"/>
  <c r="P22" i="6"/>
  <c r="N21" i="6"/>
  <c r="Q21" i="6" s="1"/>
  <c r="R21" i="6" s="1"/>
  <c r="Q22" i="9"/>
  <c r="R22" i="9" s="1"/>
  <c r="Q22" i="7"/>
  <c r="R22" i="7" s="1"/>
  <c r="K23" i="9"/>
  <c r="P23" i="9"/>
  <c r="K23" i="7"/>
  <c r="P23" i="7"/>
  <c r="K23" i="8"/>
  <c r="P23" i="8"/>
  <c r="I22" i="8"/>
  <c r="L22" i="8" s="1"/>
  <c r="M22" i="8" s="1"/>
  <c r="N22" i="8"/>
  <c r="Q22" i="8" s="1"/>
  <c r="R22" i="8" s="1"/>
  <c r="I22" i="9"/>
  <c r="L22" i="9" s="1"/>
  <c r="M22" i="9" s="1"/>
  <c r="I22" i="7"/>
  <c r="L22" i="7" s="1"/>
  <c r="M22" i="7" s="1"/>
  <c r="E23" i="9" a="1"/>
  <c r="E23" i="9" s="1"/>
  <c r="E23" i="8" a="1"/>
  <c r="E23" i="8" s="1"/>
  <c r="E23" i="7" a="1"/>
  <c r="E23" i="7" s="1"/>
  <c r="Q22" i="6" l="1"/>
  <c r="R22" i="6" s="1"/>
  <c r="E23" i="6" a="1"/>
  <c r="E23" i="6" s="1"/>
  <c r="J23" i="6" s="1"/>
  <c r="I22" i="6"/>
  <c r="L22" i="6" s="1"/>
  <c r="M22" i="6" s="1"/>
  <c r="P23" i="6"/>
  <c r="J23" i="7"/>
  <c r="O23" i="7"/>
  <c r="J23" i="8"/>
  <c r="O23" i="8"/>
  <c r="J23" i="9"/>
  <c r="O23" i="9"/>
  <c r="D23" i="9"/>
  <c r="N23" i="9" s="1"/>
  <c r="F24" i="9" a="1"/>
  <c r="F24" i="9" s="1"/>
  <c r="D23" i="8"/>
  <c r="F24" i="8" a="1"/>
  <c r="F24" i="8" s="1"/>
  <c r="D23" i="7"/>
  <c r="N23" i="7" s="1"/>
  <c r="F24" i="7" a="1"/>
  <c r="F24" i="7" s="1"/>
  <c r="F24" i="6" l="1" a="1"/>
  <c r="F24" i="6" s="1"/>
  <c r="P24" i="6" s="1"/>
  <c r="O23" i="6"/>
  <c r="D23" i="6"/>
  <c r="N23" i="6" s="1"/>
  <c r="Q23" i="7"/>
  <c r="R23" i="7" s="1"/>
  <c r="K24" i="8"/>
  <c r="P24" i="8"/>
  <c r="K24" i="9"/>
  <c r="P24" i="9"/>
  <c r="I23" i="8"/>
  <c r="L23" i="8" s="1"/>
  <c r="M23" i="8" s="1"/>
  <c r="N23" i="8"/>
  <c r="Q23" i="8" s="1"/>
  <c r="R23" i="8" s="1"/>
  <c r="Q23" i="9"/>
  <c r="R23" i="9" s="1"/>
  <c r="K24" i="7"/>
  <c r="P24" i="7"/>
  <c r="I23" i="9"/>
  <c r="L23" i="9" s="1"/>
  <c r="M23" i="9" s="1"/>
  <c r="I23" i="7"/>
  <c r="L23" i="7" s="1"/>
  <c r="M23" i="7" s="1"/>
  <c r="E24" i="9" a="1"/>
  <c r="E24" i="9" s="1"/>
  <c r="E24" i="8" a="1"/>
  <c r="E24" i="8" s="1"/>
  <c r="E24" i="7" a="1"/>
  <c r="E24" i="7" s="1"/>
  <c r="E24" i="6" l="1" a="1"/>
  <c r="E24" i="6" s="1"/>
  <c r="O24" i="6" s="1"/>
  <c r="Q23" i="6"/>
  <c r="R23" i="6" s="1"/>
  <c r="K24" i="6"/>
  <c r="I23" i="6"/>
  <c r="L23" i="6" s="1"/>
  <c r="M23" i="6" s="1"/>
  <c r="J24" i="7"/>
  <c r="O24" i="7"/>
  <c r="J24" i="8"/>
  <c r="O24" i="8"/>
  <c r="J24" i="9"/>
  <c r="O24" i="9"/>
  <c r="F25" i="9" a="1"/>
  <c r="F25" i="9" s="1"/>
  <c r="D24" i="9"/>
  <c r="N24" i="9" s="1"/>
  <c r="F25" i="8" a="1"/>
  <c r="F25" i="8" s="1"/>
  <c r="D24" i="8"/>
  <c r="F25" i="7" a="1"/>
  <c r="F25" i="7" s="1"/>
  <c r="D24" i="7"/>
  <c r="N24" i="7" s="1"/>
  <c r="F25" i="6" l="1" a="1"/>
  <c r="F25" i="6" s="1"/>
  <c r="P25" i="6" s="1"/>
  <c r="D24" i="6"/>
  <c r="I24" i="6" s="1"/>
  <c r="J24" i="6"/>
  <c r="Q24" i="7"/>
  <c r="R24" i="7" s="1"/>
  <c r="Q24" i="9"/>
  <c r="R24" i="9" s="1"/>
  <c r="K25" i="8"/>
  <c r="P25" i="8"/>
  <c r="K25" i="9"/>
  <c r="P25" i="9"/>
  <c r="K25" i="7"/>
  <c r="P25" i="7"/>
  <c r="I24" i="8"/>
  <c r="L24" i="8" s="1"/>
  <c r="M24" i="8" s="1"/>
  <c r="N24" i="8"/>
  <c r="Q24" i="8" s="1"/>
  <c r="R24" i="8" s="1"/>
  <c r="I24" i="9"/>
  <c r="L24" i="9" s="1"/>
  <c r="M24" i="9" s="1"/>
  <c r="I24" i="7"/>
  <c r="L24" i="7" s="1"/>
  <c r="M24" i="7" s="1"/>
  <c r="E25" i="9" a="1"/>
  <c r="E25" i="9" s="1"/>
  <c r="E25" i="8" a="1"/>
  <c r="E25" i="8" s="1"/>
  <c r="E25" i="7" a="1"/>
  <c r="E25" i="7" s="1"/>
  <c r="N24" i="6" l="1"/>
  <c r="Q24" i="6" s="1"/>
  <c r="R24" i="6" s="1"/>
  <c r="E25" i="6" a="1"/>
  <c r="E25" i="6" s="1"/>
  <c r="O25" i="6" s="1"/>
  <c r="L24" i="6"/>
  <c r="M24" i="6" s="1"/>
  <c r="K25" i="6"/>
  <c r="J25" i="8"/>
  <c r="O25" i="8"/>
  <c r="J25" i="9"/>
  <c r="O25" i="9"/>
  <c r="J25" i="7"/>
  <c r="O25" i="7"/>
  <c r="D25" i="9"/>
  <c r="N25" i="9" s="1"/>
  <c r="F26" i="9" a="1"/>
  <c r="F26" i="9" s="1"/>
  <c r="F26" i="8" a="1"/>
  <c r="F26" i="8" s="1"/>
  <c r="D25" i="8"/>
  <c r="F26" i="7" a="1"/>
  <c r="F26" i="7" s="1"/>
  <c r="D25" i="7"/>
  <c r="N25" i="7" s="1"/>
  <c r="J25" i="6" l="1"/>
  <c r="F26" i="6" a="1"/>
  <c r="F26" i="6" s="1"/>
  <c r="K26" i="6" s="1"/>
  <c r="D25" i="6"/>
  <c r="I25" i="6" s="1"/>
  <c r="Q25" i="9"/>
  <c r="R25" i="9" s="1"/>
  <c r="K26" i="7"/>
  <c r="P26" i="7"/>
  <c r="I25" i="8"/>
  <c r="L25" i="8" s="1"/>
  <c r="M25" i="8" s="1"/>
  <c r="N25" i="8"/>
  <c r="Q25" i="8" s="1"/>
  <c r="R25" i="8" s="1"/>
  <c r="K26" i="9"/>
  <c r="P26" i="9"/>
  <c r="K26" i="8"/>
  <c r="P26" i="8"/>
  <c r="Q25" i="7"/>
  <c r="R25" i="7" s="1"/>
  <c r="I25" i="9"/>
  <c r="L25" i="9" s="1"/>
  <c r="M25" i="9" s="1"/>
  <c r="I25" i="7"/>
  <c r="L25" i="7" s="1"/>
  <c r="M25" i="7" s="1"/>
  <c r="E26" i="9" a="1"/>
  <c r="E26" i="9" s="1"/>
  <c r="E26" i="8" a="1"/>
  <c r="E26" i="8" s="1"/>
  <c r="E26" i="7" a="1"/>
  <c r="E26" i="7" s="1"/>
  <c r="L25" i="6" l="1"/>
  <c r="M25" i="6" s="1"/>
  <c r="P26" i="6"/>
  <c r="N25" i="6"/>
  <c r="Q25" i="6" s="1"/>
  <c r="R25" i="6" s="1"/>
  <c r="E26" i="6" a="1"/>
  <c r="E26" i="6" s="1"/>
  <c r="O26" i="6" s="1"/>
  <c r="J26" i="8"/>
  <c r="O26" i="8"/>
  <c r="J26" i="7"/>
  <c r="O26" i="7"/>
  <c r="J26" i="9"/>
  <c r="O26" i="9"/>
  <c r="F27" i="9" a="1"/>
  <c r="F27" i="9" s="1"/>
  <c r="D26" i="9"/>
  <c r="N26" i="9" s="1"/>
  <c r="F27" i="8" a="1"/>
  <c r="F27" i="8" s="1"/>
  <c r="D26" i="8"/>
  <c r="F27" i="7" a="1"/>
  <c r="F27" i="7" s="1"/>
  <c r="D26" i="7"/>
  <c r="N26" i="7" s="1"/>
  <c r="F27" i="6" l="1" a="1"/>
  <c r="F27" i="6" s="1"/>
  <c r="P27" i="6" s="1"/>
  <c r="J26" i="6"/>
  <c r="D26" i="6"/>
  <c r="N26" i="6" s="1"/>
  <c r="Q26" i="6" s="1"/>
  <c r="R26" i="6" s="1"/>
  <c r="K27" i="8"/>
  <c r="P27" i="8"/>
  <c r="K27" i="9"/>
  <c r="P27" i="9"/>
  <c r="K27" i="7"/>
  <c r="P27" i="7"/>
  <c r="I26" i="8"/>
  <c r="L26" i="8" s="1"/>
  <c r="M26" i="8" s="1"/>
  <c r="N26" i="8"/>
  <c r="Q26" i="8" s="1"/>
  <c r="R26" i="8" s="1"/>
  <c r="Q26" i="9"/>
  <c r="R26" i="9" s="1"/>
  <c r="Q26" i="7"/>
  <c r="R26" i="7" s="1"/>
  <c r="I26" i="9"/>
  <c r="L26" i="9" s="1"/>
  <c r="M26" i="9" s="1"/>
  <c r="I26" i="7"/>
  <c r="L26" i="7" s="1"/>
  <c r="M26" i="7" s="1"/>
  <c r="E27" i="9" a="1"/>
  <c r="E27" i="9" s="1"/>
  <c r="E27" i="8" a="1"/>
  <c r="E27" i="8" s="1"/>
  <c r="E27" i="7" a="1"/>
  <c r="E27" i="7" s="1"/>
  <c r="K27" i="6" l="1"/>
  <c r="E27" i="6" a="1"/>
  <c r="E27" i="6" s="1"/>
  <c r="O27" i="6" s="1"/>
  <c r="I26" i="6"/>
  <c r="L26" i="6" s="1"/>
  <c r="M26" i="6" s="1"/>
  <c r="J27" i="7"/>
  <c r="O27" i="7"/>
  <c r="J27" i="9"/>
  <c r="O27" i="9"/>
  <c r="J27" i="8"/>
  <c r="O27" i="8"/>
  <c r="F28" i="9" a="1"/>
  <c r="F28" i="9" s="1"/>
  <c r="D27" i="9"/>
  <c r="N27" i="9" s="1"/>
  <c r="D27" i="8"/>
  <c r="F28" i="8" a="1"/>
  <c r="F28" i="8" s="1"/>
  <c r="F28" i="7" a="1"/>
  <c r="F28" i="7" s="1"/>
  <c r="D27" i="7"/>
  <c r="N27" i="7" s="1"/>
  <c r="J27" i="6" l="1"/>
  <c r="D27" i="6"/>
  <c r="N27" i="6" s="1"/>
  <c r="Q27" i="6" s="1"/>
  <c r="R27" i="6" s="1"/>
  <c r="F28" i="6" a="1"/>
  <c r="F28" i="6" s="1"/>
  <c r="K28" i="6" s="1"/>
  <c r="Q27" i="9"/>
  <c r="R27" i="9" s="1"/>
  <c r="Q27" i="7"/>
  <c r="R27" i="7" s="1"/>
  <c r="I27" i="8"/>
  <c r="L27" i="8" s="1"/>
  <c r="M27" i="8" s="1"/>
  <c r="N27" i="8"/>
  <c r="Q27" i="8" s="1"/>
  <c r="R27" i="8" s="1"/>
  <c r="K28" i="8"/>
  <c r="P28" i="8"/>
  <c r="K28" i="7"/>
  <c r="P28" i="7"/>
  <c r="K28" i="9"/>
  <c r="P28" i="9"/>
  <c r="I27" i="9"/>
  <c r="L27" i="9" s="1"/>
  <c r="M27" i="9" s="1"/>
  <c r="I27" i="7"/>
  <c r="L27" i="7" s="1"/>
  <c r="M27" i="7" s="1"/>
  <c r="E28" i="9" a="1"/>
  <c r="E28" i="9" s="1"/>
  <c r="E28" i="8" a="1"/>
  <c r="E28" i="8" s="1"/>
  <c r="E28" i="7" a="1"/>
  <c r="E28" i="7" s="1"/>
  <c r="E28" i="6" l="1" a="1"/>
  <c r="E28" i="6" s="1"/>
  <c r="O28" i="6" s="1"/>
  <c r="P28" i="6"/>
  <c r="I27" i="6"/>
  <c r="L27" i="6" s="1"/>
  <c r="M27" i="6" s="1"/>
  <c r="J28" i="9"/>
  <c r="O28" i="9"/>
  <c r="J28" i="8"/>
  <c r="O28" i="8"/>
  <c r="J28" i="7"/>
  <c r="O28" i="7"/>
  <c r="D28" i="9"/>
  <c r="N28" i="9" s="1"/>
  <c r="F29" i="9" a="1"/>
  <c r="F29" i="9" s="1"/>
  <c r="F29" i="8" a="1"/>
  <c r="F29" i="8" s="1"/>
  <c r="D28" i="8"/>
  <c r="F29" i="7" a="1"/>
  <c r="F29" i="7" s="1"/>
  <c r="D28" i="7"/>
  <c r="N28" i="7" s="1"/>
  <c r="F29" i="6" l="1" a="1"/>
  <c r="F29" i="6" s="1"/>
  <c r="P29" i="6" s="1"/>
  <c r="J28" i="6"/>
  <c r="D28" i="6"/>
  <c r="N28" i="6" s="1"/>
  <c r="Q28" i="6" s="1"/>
  <c r="R28" i="6" s="1"/>
  <c r="Q28" i="9"/>
  <c r="R28" i="9" s="1"/>
  <c r="K29" i="8"/>
  <c r="P29" i="8"/>
  <c r="K29" i="9"/>
  <c r="P29" i="9"/>
  <c r="Q28" i="7"/>
  <c r="R28" i="7" s="1"/>
  <c r="K29" i="7"/>
  <c r="P29" i="7"/>
  <c r="I28" i="8"/>
  <c r="L28" i="8" s="1"/>
  <c r="M28" i="8" s="1"/>
  <c r="N28" i="8"/>
  <c r="Q28" i="8" s="1"/>
  <c r="R28" i="8" s="1"/>
  <c r="I28" i="9"/>
  <c r="L28" i="9" s="1"/>
  <c r="M28" i="9" s="1"/>
  <c r="I28" i="7"/>
  <c r="L28" i="7" s="1"/>
  <c r="M28" i="7" s="1"/>
  <c r="E29" i="9" a="1"/>
  <c r="E29" i="9" s="1"/>
  <c r="E29" i="8" a="1"/>
  <c r="E29" i="8" s="1"/>
  <c r="E29" i="7" a="1"/>
  <c r="E29" i="7" s="1"/>
  <c r="K29" i="6" l="1"/>
  <c r="E29" i="6" a="1"/>
  <c r="E29" i="6" s="1"/>
  <c r="F30" i="6" s="1" a="1"/>
  <c r="F30" i="6" s="1"/>
  <c r="K30" i="6" s="1"/>
  <c r="I28" i="6"/>
  <c r="L28" i="6" s="1"/>
  <c r="M28" i="6" s="1"/>
  <c r="J29" i="9"/>
  <c r="O29" i="9"/>
  <c r="J29" i="8"/>
  <c r="O29" i="8"/>
  <c r="J29" i="7"/>
  <c r="O29" i="7"/>
  <c r="F30" i="9" a="1"/>
  <c r="F30" i="9" s="1"/>
  <c r="D29" i="9"/>
  <c r="N29" i="9" s="1"/>
  <c r="D29" i="8"/>
  <c r="F30" i="8" a="1"/>
  <c r="F30" i="8" s="1"/>
  <c r="F30" i="7" a="1"/>
  <c r="F30" i="7" s="1"/>
  <c r="D29" i="7"/>
  <c r="N29" i="7" s="1"/>
  <c r="P30" i="6" l="1"/>
  <c r="D29" i="6"/>
  <c r="I29" i="6" s="1"/>
  <c r="J29" i="6"/>
  <c r="O29" i="6"/>
  <c r="Q29" i="7"/>
  <c r="R29" i="7" s="1"/>
  <c r="Q29" i="9"/>
  <c r="R29" i="9" s="1"/>
  <c r="I29" i="8"/>
  <c r="L29" i="8" s="1"/>
  <c r="M29" i="8" s="1"/>
  <c r="N29" i="8"/>
  <c r="Q29" i="8" s="1"/>
  <c r="R29" i="8" s="1"/>
  <c r="K30" i="7"/>
  <c r="P30" i="7"/>
  <c r="K30" i="8"/>
  <c r="P30" i="8"/>
  <c r="K30" i="9"/>
  <c r="P30" i="9"/>
  <c r="I29" i="9"/>
  <c r="L29" i="9" s="1"/>
  <c r="M29" i="9" s="1"/>
  <c r="I29" i="7"/>
  <c r="L29" i="7" s="1"/>
  <c r="M29" i="7" s="1"/>
  <c r="E30" i="9" a="1"/>
  <c r="E30" i="9" s="1"/>
  <c r="E30" i="8" a="1"/>
  <c r="E30" i="8" s="1"/>
  <c r="E30" i="7" a="1"/>
  <c r="E30" i="7" s="1"/>
  <c r="E30" i="6" l="1" a="1"/>
  <c r="E30" i="6" s="1"/>
  <c r="O30" i="6" s="1"/>
  <c r="N29" i="6"/>
  <c r="Q29" i="6" s="1"/>
  <c r="R29" i="6" s="1"/>
  <c r="L29" i="6"/>
  <c r="M29" i="6" s="1"/>
  <c r="J30" i="7"/>
  <c r="O30" i="7"/>
  <c r="J30" i="8"/>
  <c r="O30" i="8"/>
  <c r="J30" i="9"/>
  <c r="O30" i="9"/>
  <c r="D30" i="9"/>
  <c r="N30" i="9" s="1"/>
  <c r="F31" i="9" a="1"/>
  <c r="F31" i="9" s="1"/>
  <c r="D30" i="8"/>
  <c r="F31" i="8" a="1"/>
  <c r="F31" i="8" s="1"/>
  <c r="F31" i="7" a="1"/>
  <c r="F31" i="7" s="1"/>
  <c r="D30" i="7"/>
  <c r="N30" i="7" s="1"/>
  <c r="D30" i="6" l="1"/>
  <c r="E31" i="6" s="1" a="1"/>
  <c r="E31" i="6" s="1"/>
  <c r="O31" i="6" s="1"/>
  <c r="J30" i="6"/>
  <c r="F31" i="6" a="1"/>
  <c r="F31" i="6" s="1"/>
  <c r="K31" i="6" s="1"/>
  <c r="Q30" i="7"/>
  <c r="R30" i="7" s="1"/>
  <c r="K31" i="7"/>
  <c r="P31" i="7"/>
  <c r="I30" i="8"/>
  <c r="L30" i="8" s="1"/>
  <c r="M30" i="8" s="1"/>
  <c r="N30" i="8"/>
  <c r="Q30" i="8" s="1"/>
  <c r="R30" i="8" s="1"/>
  <c r="K31" i="8"/>
  <c r="P31" i="8"/>
  <c r="K31" i="9"/>
  <c r="P31" i="9"/>
  <c r="Q30" i="9"/>
  <c r="R30" i="9" s="1"/>
  <c r="I30" i="9"/>
  <c r="L30" i="9" s="1"/>
  <c r="M30" i="9" s="1"/>
  <c r="I30" i="7"/>
  <c r="L30" i="7" s="1"/>
  <c r="M30" i="7" s="1"/>
  <c r="E31" i="9" a="1"/>
  <c r="E31" i="9" s="1"/>
  <c r="E31" i="8" a="1"/>
  <c r="E31" i="8" s="1"/>
  <c r="E31" i="7" a="1"/>
  <c r="E31" i="7" s="1"/>
  <c r="P31" i="6" l="1"/>
  <c r="N30" i="6"/>
  <c r="Q30" i="6" s="1"/>
  <c r="R30" i="6" s="1"/>
  <c r="I30" i="6"/>
  <c r="L30" i="6" s="1"/>
  <c r="M30" i="6" s="1"/>
  <c r="D31" i="6"/>
  <c r="I31" i="6" s="1"/>
  <c r="J31" i="6"/>
  <c r="F32" i="6" a="1"/>
  <c r="F32" i="6" s="1"/>
  <c r="K32" i="6" s="1"/>
  <c r="J31" i="8"/>
  <c r="O31" i="8"/>
  <c r="J31" i="9"/>
  <c r="O31" i="9"/>
  <c r="J31" i="7"/>
  <c r="O31" i="7"/>
  <c r="D31" i="9"/>
  <c r="N31" i="9" s="1"/>
  <c r="F32" i="9" a="1"/>
  <c r="F32" i="9" s="1"/>
  <c r="F32" i="8" a="1"/>
  <c r="F32" i="8" s="1"/>
  <c r="D31" i="8"/>
  <c r="D31" i="7"/>
  <c r="N31" i="7" s="1"/>
  <c r="F32" i="7" a="1"/>
  <c r="F32" i="7" s="1"/>
  <c r="N31" i="6" l="1"/>
  <c r="Q31" i="6" s="1"/>
  <c r="R31" i="6" s="1"/>
  <c r="L31" i="6"/>
  <c r="M31" i="6" s="1"/>
  <c r="E32" i="6" a="1"/>
  <c r="E32" i="6" s="1"/>
  <c r="O32" i="6" s="1"/>
  <c r="P32" i="6"/>
  <c r="Q31" i="7"/>
  <c r="R31" i="7" s="1"/>
  <c r="K32" i="7"/>
  <c r="P32" i="7"/>
  <c r="I31" i="8"/>
  <c r="L31" i="8" s="1"/>
  <c r="M31" i="8" s="1"/>
  <c r="N31" i="8"/>
  <c r="Q31" i="8" s="1"/>
  <c r="R31" i="8" s="1"/>
  <c r="K32" i="8"/>
  <c r="P32" i="8"/>
  <c r="K32" i="9"/>
  <c r="P32" i="9"/>
  <c r="Q31" i="9"/>
  <c r="R31" i="9" s="1"/>
  <c r="I31" i="9"/>
  <c r="L31" i="9" s="1"/>
  <c r="M31" i="9" s="1"/>
  <c r="I31" i="7"/>
  <c r="L31" i="7" s="1"/>
  <c r="M31" i="7" s="1"/>
  <c r="E32" i="9" a="1"/>
  <c r="E32" i="9" s="1"/>
  <c r="E32" i="8" a="1"/>
  <c r="E32" i="8" s="1"/>
  <c r="E32" i="7" a="1"/>
  <c r="E32" i="7" s="1"/>
  <c r="F33" i="6" l="1" a="1"/>
  <c r="F33" i="6" s="1"/>
  <c r="K33" i="6" s="1"/>
  <c r="J32" i="6"/>
  <c r="D32" i="6"/>
  <c r="N32" i="6" s="1"/>
  <c r="Q32" i="6" s="1"/>
  <c r="R32" i="6" s="1"/>
  <c r="J32" i="9"/>
  <c r="O32" i="9"/>
  <c r="J32" i="8"/>
  <c r="O32" i="8"/>
  <c r="J32" i="7"/>
  <c r="O32" i="7"/>
  <c r="F33" i="9" a="1"/>
  <c r="F33" i="9" s="1"/>
  <c r="D32" i="9"/>
  <c r="N32" i="9" s="1"/>
  <c r="F33" i="8" a="1"/>
  <c r="F33" i="8" s="1"/>
  <c r="D32" i="8"/>
  <c r="F33" i="7" a="1"/>
  <c r="F33" i="7" s="1"/>
  <c r="D32" i="7"/>
  <c r="N32" i="7" s="1"/>
  <c r="E33" i="6" l="1" a="1"/>
  <c r="E33" i="6" s="1"/>
  <c r="O33" i="6" s="1"/>
  <c r="P33" i="6"/>
  <c r="I32" i="6"/>
  <c r="L32" i="6" s="1"/>
  <c r="M32" i="6" s="1"/>
  <c r="Q32" i="9"/>
  <c r="R32" i="9" s="1"/>
  <c r="Q32" i="7"/>
  <c r="R32" i="7" s="1"/>
  <c r="I32" i="8"/>
  <c r="L32" i="8" s="1"/>
  <c r="M32" i="8" s="1"/>
  <c r="N32" i="8"/>
  <c r="Q32" i="8" s="1"/>
  <c r="R32" i="8" s="1"/>
  <c r="K33" i="7"/>
  <c r="P33" i="7"/>
  <c r="K33" i="8"/>
  <c r="P33" i="8"/>
  <c r="K33" i="9"/>
  <c r="P33" i="9"/>
  <c r="I32" i="9"/>
  <c r="L32" i="9" s="1"/>
  <c r="M32" i="9" s="1"/>
  <c r="I32" i="7"/>
  <c r="L32" i="7" s="1"/>
  <c r="M32" i="7" s="1"/>
  <c r="E33" i="9" a="1"/>
  <c r="E33" i="9" s="1"/>
  <c r="E33" i="8" a="1"/>
  <c r="E33" i="8" s="1"/>
  <c r="E33" i="7" a="1"/>
  <c r="E33" i="7" s="1"/>
  <c r="F34" i="6" l="1" a="1"/>
  <c r="F34" i="6" s="1"/>
  <c r="K34" i="6" s="1"/>
  <c r="J33" i="6"/>
  <c r="D33" i="6"/>
  <c r="N33" i="6" s="1"/>
  <c r="Q33" i="6" s="1"/>
  <c r="R33" i="6" s="1"/>
  <c r="J33" i="9"/>
  <c r="O33" i="9"/>
  <c r="J33" i="8"/>
  <c r="O33" i="8"/>
  <c r="J33" i="7"/>
  <c r="O33" i="7"/>
  <c r="D33" i="9"/>
  <c r="N33" i="9" s="1"/>
  <c r="F34" i="9" a="1"/>
  <c r="F34" i="9" s="1"/>
  <c r="D33" i="8"/>
  <c r="F34" i="8" a="1"/>
  <c r="F34" i="8" s="1"/>
  <c r="F34" i="7" a="1"/>
  <c r="F34" i="7" s="1"/>
  <c r="D33" i="7"/>
  <c r="N33" i="7" s="1"/>
  <c r="P34" i="6" l="1"/>
  <c r="I33" i="6"/>
  <c r="L33" i="6" s="1"/>
  <c r="M33" i="6" s="1"/>
  <c r="E34" i="6" a="1"/>
  <c r="E34" i="6" s="1"/>
  <c r="O34" i="6" s="1"/>
  <c r="Q33" i="9"/>
  <c r="R33" i="9" s="1"/>
  <c r="Q33" i="7"/>
  <c r="R33" i="7" s="1"/>
  <c r="I33" i="8"/>
  <c r="L33" i="8" s="1"/>
  <c r="M33" i="8" s="1"/>
  <c r="N33" i="8"/>
  <c r="Q33" i="8" s="1"/>
  <c r="R33" i="8" s="1"/>
  <c r="K34" i="9"/>
  <c r="P34" i="9"/>
  <c r="K34" i="7"/>
  <c r="P34" i="7"/>
  <c r="K34" i="8"/>
  <c r="P34" i="8"/>
  <c r="I33" i="9"/>
  <c r="L33" i="9" s="1"/>
  <c r="M33" i="9" s="1"/>
  <c r="I33" i="7"/>
  <c r="L33" i="7" s="1"/>
  <c r="M33" i="7" s="1"/>
  <c r="E34" i="9" a="1"/>
  <c r="E34" i="9" s="1"/>
  <c r="E34" i="8" a="1"/>
  <c r="E34" i="8" s="1"/>
  <c r="E34" i="7" a="1"/>
  <c r="E34" i="7" s="1"/>
  <c r="D34" i="6" l="1"/>
  <c r="N34" i="6" s="1"/>
  <c r="Q34" i="6" s="1"/>
  <c r="R34" i="6" s="1"/>
  <c r="J34" i="6"/>
  <c r="F35" i="6" a="1"/>
  <c r="F35" i="6" s="1"/>
  <c r="P35" i="6" s="1"/>
  <c r="J34" i="8"/>
  <c r="O34" i="8"/>
  <c r="J34" i="9"/>
  <c r="O34" i="9"/>
  <c r="J34" i="7"/>
  <c r="O34" i="7"/>
  <c r="D34" i="9"/>
  <c r="N34" i="9" s="1"/>
  <c r="F35" i="9" a="1"/>
  <c r="F35" i="9" s="1"/>
  <c r="F35" i="8" a="1"/>
  <c r="F35" i="8" s="1"/>
  <c r="D34" i="8"/>
  <c r="F35" i="7" a="1"/>
  <c r="F35" i="7" s="1"/>
  <c r="D34" i="7"/>
  <c r="N34" i="7" s="1"/>
  <c r="E35" i="6" l="1" a="1"/>
  <c r="E35" i="6" s="1"/>
  <c r="D35" i="6" s="1"/>
  <c r="N35" i="6" s="1"/>
  <c r="K35" i="6"/>
  <c r="I34" i="6"/>
  <c r="L34" i="6" s="1"/>
  <c r="M34" i="6" s="1"/>
  <c r="Q34" i="7"/>
  <c r="R34" i="7" s="1"/>
  <c r="K35" i="7"/>
  <c r="P35" i="7"/>
  <c r="I34" i="8"/>
  <c r="L34" i="8" s="1"/>
  <c r="M34" i="8" s="1"/>
  <c r="N34" i="8"/>
  <c r="Q34" i="8" s="1"/>
  <c r="R34" i="8" s="1"/>
  <c r="K35" i="9"/>
  <c r="P35" i="9"/>
  <c r="K35" i="8"/>
  <c r="P35" i="8"/>
  <c r="Q34" i="9"/>
  <c r="R34" i="9" s="1"/>
  <c r="I34" i="9"/>
  <c r="L34" i="9" s="1"/>
  <c r="M34" i="9" s="1"/>
  <c r="I34" i="7"/>
  <c r="L34" i="7" s="1"/>
  <c r="M34" i="7" s="1"/>
  <c r="E35" i="9" a="1"/>
  <c r="E35" i="9" s="1"/>
  <c r="E35" i="8" a="1"/>
  <c r="E35" i="8" s="1"/>
  <c r="E35" i="7" a="1"/>
  <c r="E35" i="7" s="1"/>
  <c r="F36" i="6" l="1" a="1"/>
  <c r="F36" i="6" s="1"/>
  <c r="P36" i="6" s="1"/>
  <c r="O35" i="6"/>
  <c r="Q35" i="6" s="1"/>
  <c r="R35" i="6" s="1"/>
  <c r="J35" i="6"/>
  <c r="I35" i="6"/>
  <c r="E36" i="6" a="1"/>
  <c r="E36" i="6" s="1"/>
  <c r="O36" i="6" s="1"/>
  <c r="J35" i="9"/>
  <c r="O35" i="9"/>
  <c r="J35" i="7"/>
  <c r="O35" i="7"/>
  <c r="J35" i="8"/>
  <c r="O35" i="8"/>
  <c r="F36" i="9" a="1"/>
  <c r="F36" i="9" s="1"/>
  <c r="D35" i="9"/>
  <c r="D35" i="8"/>
  <c r="F36" i="8" a="1"/>
  <c r="F36" i="8" s="1"/>
  <c r="F36" i="7" a="1"/>
  <c r="F36" i="7" s="1"/>
  <c r="D35" i="7"/>
  <c r="L35" i="6" l="1"/>
  <c r="M35" i="6" s="1"/>
  <c r="K36" i="6"/>
  <c r="F37" i="6" a="1"/>
  <c r="F37" i="6" s="1"/>
  <c r="P37" i="6" s="1"/>
  <c r="J36" i="6"/>
  <c r="D36" i="6"/>
  <c r="N36" i="6" s="1"/>
  <c r="Q36" i="6" s="1"/>
  <c r="R36" i="6" s="1"/>
  <c r="R4" i="6" s="1"/>
  <c r="D6" i="12" s="1"/>
  <c r="K36" i="8"/>
  <c r="P36" i="8"/>
  <c r="I35" i="8"/>
  <c r="L35" i="8" s="1"/>
  <c r="M35" i="8" s="1"/>
  <c r="N35" i="8"/>
  <c r="Q35" i="8" s="1"/>
  <c r="R35" i="8" s="1"/>
  <c r="I35" i="9"/>
  <c r="L35" i="9" s="1"/>
  <c r="M35" i="9" s="1"/>
  <c r="N35" i="9"/>
  <c r="Q35" i="9" s="1"/>
  <c r="R35" i="9" s="1"/>
  <c r="K36" i="9"/>
  <c r="P36" i="9"/>
  <c r="K36" i="7"/>
  <c r="P36" i="7"/>
  <c r="I35" i="7"/>
  <c r="L35" i="7" s="1"/>
  <c r="M35" i="7" s="1"/>
  <c r="N35" i="7"/>
  <c r="Q35" i="7" s="1"/>
  <c r="R35" i="7" s="1"/>
  <c r="E36" i="9" a="1"/>
  <c r="E36" i="9" s="1"/>
  <c r="O36" i="9" s="1"/>
  <c r="E36" i="7" a="1"/>
  <c r="E36" i="7" s="1"/>
  <c r="O36" i="7" s="1"/>
  <c r="E36" i="8" a="1"/>
  <c r="E36" i="8" s="1"/>
  <c r="O36" i="8" s="1"/>
  <c r="Q4" i="6" l="1"/>
  <c r="E37" i="6" a="1"/>
  <c r="E37" i="6" s="1"/>
  <c r="D37" i="6" s="1"/>
  <c r="N37" i="6" s="1"/>
  <c r="I36" i="6"/>
  <c r="L36" i="6" s="1"/>
  <c r="L4" i="6" s="1"/>
  <c r="K37" i="6"/>
  <c r="G6" i="10"/>
  <c r="D36" i="9"/>
  <c r="N36" i="9" s="1"/>
  <c r="Q36" i="9" s="1"/>
  <c r="J36" i="9"/>
  <c r="F37" i="8" a="1"/>
  <c r="F37" i="8" s="1"/>
  <c r="J36" i="8"/>
  <c r="D36" i="7"/>
  <c r="J36" i="7"/>
  <c r="F37" i="7" a="1"/>
  <c r="F37" i="7" s="1"/>
  <c r="F37" i="9" a="1"/>
  <c r="F37" i="9" s="1"/>
  <c r="D36" i="8"/>
  <c r="J37" i="6" l="1"/>
  <c r="F38" i="6" a="1"/>
  <c r="F38" i="6" s="1"/>
  <c r="K38" i="6" s="1"/>
  <c r="O37" i="6"/>
  <c r="Q37" i="6" s="1"/>
  <c r="R37" i="6" s="1"/>
  <c r="M36" i="6"/>
  <c r="M4" i="6" s="1"/>
  <c r="C6" i="12" s="1"/>
  <c r="E38" i="6" a="1"/>
  <c r="E38" i="6" s="1"/>
  <c r="O38" i="6" s="1"/>
  <c r="I37" i="6"/>
  <c r="K37" i="8"/>
  <c r="P37" i="8"/>
  <c r="I36" i="8"/>
  <c r="L36" i="8" s="1"/>
  <c r="N36" i="8"/>
  <c r="Q36" i="8" s="1"/>
  <c r="K37" i="9"/>
  <c r="P37" i="9"/>
  <c r="K37" i="7"/>
  <c r="P37" i="7"/>
  <c r="N36" i="7"/>
  <c r="Q36" i="7" s="1"/>
  <c r="E37" i="7" a="1"/>
  <c r="E37" i="7" s="1"/>
  <c r="E37" i="9" a="1"/>
  <c r="E37" i="9" s="1"/>
  <c r="I36" i="9"/>
  <c r="L36" i="9" s="1"/>
  <c r="M36" i="9" s="1"/>
  <c r="M4" i="9" s="1"/>
  <c r="C7" i="12" s="1"/>
  <c r="I36" i="7"/>
  <c r="L36" i="7" s="1"/>
  <c r="L4" i="7" s="1"/>
  <c r="E37" i="8" a="1"/>
  <c r="E37" i="8" s="1"/>
  <c r="O37" i="8" s="1"/>
  <c r="P38" i="6" l="1"/>
  <c r="L37" i="6"/>
  <c r="M37" i="6" s="1"/>
  <c r="J38" i="6"/>
  <c r="D38" i="6"/>
  <c r="N38" i="6" s="1"/>
  <c r="F39" i="6" a="1"/>
  <c r="F39" i="6" s="1"/>
  <c r="P39" i="6" s="1"/>
  <c r="F6" i="10"/>
  <c r="F9" i="10"/>
  <c r="M36" i="7"/>
  <c r="M4" i="7" s="1"/>
  <c r="C9" i="12" s="1"/>
  <c r="L4" i="9"/>
  <c r="D9" i="10" s="1"/>
  <c r="J37" i="7"/>
  <c r="O37" i="7"/>
  <c r="J37" i="9"/>
  <c r="O37" i="9"/>
  <c r="D37" i="7"/>
  <c r="N37" i="7" s="1"/>
  <c r="F38" i="7" a="1"/>
  <c r="F38" i="7" s="1"/>
  <c r="D37" i="9"/>
  <c r="N37" i="9" s="1"/>
  <c r="F38" i="9" a="1"/>
  <c r="F38" i="9" s="1"/>
  <c r="R36" i="9"/>
  <c r="R4" i="9" s="1"/>
  <c r="D7" i="12" s="1"/>
  <c r="Q4" i="9"/>
  <c r="F38" i="8" a="1"/>
  <c r="F38" i="8" s="1"/>
  <c r="J37" i="8"/>
  <c r="Q4" i="7"/>
  <c r="R36" i="7"/>
  <c r="R4" i="7" s="1"/>
  <c r="R36" i="8"/>
  <c r="R4" i="8" s="1"/>
  <c r="D8" i="12" s="1"/>
  <c r="Q4" i="8"/>
  <c r="M36" i="8"/>
  <c r="M4" i="8" s="1"/>
  <c r="C8" i="12" s="1"/>
  <c r="L4" i="8"/>
  <c r="D37" i="8"/>
  <c r="N37" i="8" s="1"/>
  <c r="Q37" i="8" s="1"/>
  <c r="Q38" i="6" l="1"/>
  <c r="R38" i="6" s="1"/>
  <c r="I38" i="6"/>
  <c r="L38" i="6" s="1"/>
  <c r="M38" i="6" s="1"/>
  <c r="K39" i="6"/>
  <c r="E39" i="6" a="1"/>
  <c r="E39" i="6" s="1"/>
  <c r="E28" i="10"/>
  <c r="E7" i="12"/>
  <c r="I37" i="7"/>
  <c r="L37" i="7" s="1"/>
  <c r="M37" i="7" s="1"/>
  <c r="E38" i="9" a="1"/>
  <c r="E38" i="9" s="1"/>
  <c r="D38" i="9" s="1"/>
  <c r="N38" i="9" s="1"/>
  <c r="E38" i="7" a="1"/>
  <c r="E38" i="7" s="1"/>
  <c r="J38" i="7" s="1"/>
  <c r="K38" i="8"/>
  <c r="P38" i="8"/>
  <c r="K38" i="9"/>
  <c r="P38" i="9"/>
  <c r="Q37" i="9"/>
  <c r="R37" i="9" s="1"/>
  <c r="K38" i="7"/>
  <c r="P38" i="7"/>
  <c r="Q37" i="7"/>
  <c r="R37" i="7" s="1"/>
  <c r="I37" i="9"/>
  <c r="L37" i="9" s="1"/>
  <c r="M37" i="9" s="1"/>
  <c r="R37" i="8"/>
  <c r="I37" i="8"/>
  <c r="L37" i="8" s="1"/>
  <c r="M37" i="8" s="1"/>
  <c r="E38" i="8" a="1"/>
  <c r="E38" i="8" s="1"/>
  <c r="O38" i="8" s="1"/>
  <c r="D39" i="6" l="1"/>
  <c r="N39" i="6" s="1"/>
  <c r="F40" i="6" a="1"/>
  <c r="F40" i="6" s="1"/>
  <c r="K40" i="6" s="1"/>
  <c r="O39" i="6"/>
  <c r="J39" i="6"/>
  <c r="G7" i="12"/>
  <c r="O38" i="9"/>
  <c r="Q38" i="9" s="1"/>
  <c r="R38" i="9" s="1"/>
  <c r="J38" i="9"/>
  <c r="F39" i="9" a="1"/>
  <c r="F39" i="9" s="1"/>
  <c r="K39" i="9" s="1"/>
  <c r="F39" i="7" a="1"/>
  <c r="F39" i="7" s="1"/>
  <c r="K39" i="7" s="1"/>
  <c r="D38" i="7"/>
  <c r="N38" i="7" s="1"/>
  <c r="O38" i="7"/>
  <c r="I38" i="9"/>
  <c r="D38" i="8"/>
  <c r="E39" i="8" s="1" a="1"/>
  <c r="E39" i="8" s="1"/>
  <c r="J38" i="8"/>
  <c r="D6" i="10"/>
  <c r="F39" i="8" a="1"/>
  <c r="F39" i="8" s="1"/>
  <c r="E39" i="9" a="1"/>
  <c r="E39" i="9" s="1"/>
  <c r="E6" i="10"/>
  <c r="I39" i="6" l="1"/>
  <c r="L39" i="6" s="1"/>
  <c r="M39" i="6" s="1"/>
  <c r="Q39" i="6"/>
  <c r="R39" i="6" s="1"/>
  <c r="E40" i="6" a="1"/>
  <c r="E40" i="6" s="1"/>
  <c r="D40" i="6" s="1"/>
  <c r="N40" i="6" s="1"/>
  <c r="P40" i="6"/>
  <c r="L38" i="9"/>
  <c r="M38" i="9" s="1"/>
  <c r="E39" i="7" a="1"/>
  <c r="E39" i="7" s="1"/>
  <c r="D39" i="7" s="1"/>
  <c r="N39" i="7" s="1"/>
  <c r="I38" i="7"/>
  <c r="L38" i="7" s="1"/>
  <c r="M38" i="7" s="1"/>
  <c r="P39" i="9"/>
  <c r="P39" i="7"/>
  <c r="Q38" i="7"/>
  <c r="R38" i="7" s="1"/>
  <c r="I38" i="8"/>
  <c r="L38" i="8" s="1"/>
  <c r="M38" i="8" s="1"/>
  <c r="N38" i="8"/>
  <c r="Q38" i="8" s="1"/>
  <c r="R38" i="8" s="1"/>
  <c r="K39" i="8"/>
  <c r="P39" i="8"/>
  <c r="J39" i="8"/>
  <c r="O39" i="8"/>
  <c r="J39" i="9"/>
  <c r="O39" i="9"/>
  <c r="D39" i="9"/>
  <c r="N39" i="9" s="1"/>
  <c r="F40" i="9" a="1"/>
  <c r="F40" i="9" s="1"/>
  <c r="F40" i="8" a="1"/>
  <c r="F40" i="8" s="1"/>
  <c r="D39" i="8"/>
  <c r="F41" i="6" l="1" a="1"/>
  <c r="F41" i="6" s="1"/>
  <c r="P41" i="6" s="1"/>
  <c r="O40" i="6"/>
  <c r="Q40" i="6" s="1"/>
  <c r="R40" i="6" s="1"/>
  <c r="J40" i="6"/>
  <c r="I40" i="6"/>
  <c r="E41" i="6" a="1"/>
  <c r="E41" i="6" s="1"/>
  <c r="O41" i="6" s="1"/>
  <c r="O39" i="7"/>
  <c r="Q39" i="7" s="1"/>
  <c r="R39" i="7" s="1"/>
  <c r="J39" i="7"/>
  <c r="F40" i="7" a="1"/>
  <c r="F40" i="7" s="1"/>
  <c r="P40" i="7" s="1"/>
  <c r="K40" i="8"/>
  <c r="P40" i="8"/>
  <c r="K40" i="9"/>
  <c r="P40" i="9"/>
  <c r="I39" i="8"/>
  <c r="L39" i="8" s="1"/>
  <c r="M39" i="8" s="1"/>
  <c r="N39" i="8"/>
  <c r="Q39" i="8" s="1"/>
  <c r="R39" i="8" s="1"/>
  <c r="Q39" i="9"/>
  <c r="R39" i="9" s="1"/>
  <c r="I39" i="9"/>
  <c r="L39" i="9" s="1"/>
  <c r="M39" i="9" s="1"/>
  <c r="I39" i="7"/>
  <c r="E40" i="9" a="1"/>
  <c r="E40" i="9" s="1"/>
  <c r="E40" i="8" a="1"/>
  <c r="E40" i="8" s="1"/>
  <c r="E40" i="7" a="1"/>
  <c r="E40" i="7" s="1"/>
  <c r="L40" i="6" l="1"/>
  <c r="M40" i="6" s="1"/>
  <c r="K41" i="6"/>
  <c r="D41" i="6"/>
  <c r="N41" i="6" s="1"/>
  <c r="Q41" i="6" s="1"/>
  <c r="R41" i="6" s="1"/>
  <c r="J41" i="6"/>
  <c r="K40" i="7"/>
  <c r="L39" i="7"/>
  <c r="M39" i="7" s="1"/>
  <c r="J40" i="7"/>
  <c r="O40" i="7"/>
  <c r="J40" i="8"/>
  <c r="O40" i="8"/>
  <c r="J40" i="9"/>
  <c r="O40" i="9"/>
  <c r="F41" i="9" a="1"/>
  <c r="F41" i="9" s="1"/>
  <c r="D40" i="9"/>
  <c r="N40" i="9" s="1"/>
  <c r="D40" i="8"/>
  <c r="F41" i="8" a="1"/>
  <c r="F41" i="8" s="1"/>
  <c r="D40" i="7"/>
  <c r="N40" i="7" s="1"/>
  <c r="F41" i="7" a="1"/>
  <c r="F41" i="7" s="1"/>
  <c r="I41" i="6" l="1"/>
  <c r="L41" i="6" s="1"/>
  <c r="M41" i="6" s="1"/>
  <c r="Q40" i="7"/>
  <c r="R40" i="7" s="1"/>
  <c r="Q40" i="9"/>
  <c r="R40" i="9" s="1"/>
  <c r="K41" i="8"/>
  <c r="P41" i="8"/>
  <c r="K41" i="9"/>
  <c r="P41" i="9"/>
  <c r="K41" i="7"/>
  <c r="P41" i="7"/>
  <c r="I40" i="8"/>
  <c r="L40" i="8" s="1"/>
  <c r="M40" i="8" s="1"/>
  <c r="N40" i="8"/>
  <c r="Q40" i="8" s="1"/>
  <c r="R40" i="8" s="1"/>
  <c r="I40" i="9"/>
  <c r="L40" i="9" s="1"/>
  <c r="M40" i="9" s="1"/>
  <c r="I40" i="7"/>
  <c r="L40" i="7" s="1"/>
  <c r="M40" i="7" s="1"/>
  <c r="E41" i="9" a="1"/>
  <c r="E41" i="9" s="1"/>
  <c r="O41" i="9" s="1"/>
  <c r="E41" i="8" a="1"/>
  <c r="E41" i="8" s="1"/>
  <c r="O41" i="8" s="1"/>
  <c r="E41" i="7" a="1"/>
  <c r="E41" i="7" s="1"/>
  <c r="O41" i="7" s="1"/>
  <c r="D41" i="9" l="1"/>
  <c r="N41" i="9" s="1"/>
  <c r="Q41" i="9" s="1"/>
  <c r="J41" i="9"/>
  <c r="D41" i="8"/>
  <c r="J41" i="8"/>
  <c r="D41" i="7"/>
  <c r="N41" i="7" s="1"/>
  <c r="Q41" i="7" s="1"/>
  <c r="J41" i="7"/>
  <c r="E7" i="10"/>
  <c r="I41" i="8" l="1"/>
  <c r="L41" i="8" s="1"/>
  <c r="M41" i="8" s="1"/>
  <c r="N41" i="8"/>
  <c r="Q41" i="8" s="1"/>
  <c r="R41" i="8" s="1"/>
  <c r="R41" i="9"/>
  <c r="I41" i="9"/>
  <c r="L41" i="9" s="1"/>
  <c r="M41" i="9" s="1"/>
  <c r="R41" i="7"/>
  <c r="I41" i="7"/>
  <c r="L41" i="7" s="1"/>
  <c r="M41" i="7" s="1"/>
  <c r="D7" i="10"/>
  <c r="D8" i="10"/>
  <c r="E18" i="10"/>
  <c r="AA24" i="13" s="1"/>
  <c r="E9" i="10"/>
  <c r="E8" i="10"/>
  <c r="AV24" i="13" l="1"/>
  <c r="E9" i="12"/>
  <c r="E8" i="12"/>
  <c r="H8" i="12"/>
  <c r="I9" i="12"/>
  <c r="G9" i="10"/>
  <c r="F28" i="10" s="1"/>
  <c r="G8" i="10"/>
  <c r="G7" i="10"/>
  <c r="F8" i="10"/>
  <c r="E30" i="10" s="1"/>
  <c r="F7" i="10"/>
  <c r="F9" i="12" l="1"/>
  <c r="F24" i="10"/>
  <c r="AN24" i="13" s="1"/>
  <c r="F30" i="10"/>
  <c r="BC24" i="13" s="1"/>
  <c r="F25" i="10"/>
  <c r="AQ24" i="13" s="1"/>
  <c r="F29" i="10"/>
  <c r="AZ24" i="13" s="1"/>
  <c r="F26" i="10"/>
  <c r="AT24" i="13" s="1"/>
  <c r="F22" i="10"/>
  <c r="AK24" i="13" s="1"/>
  <c r="F17" i="10"/>
  <c r="Y24" i="13" s="1"/>
  <c r="F21" i="10"/>
  <c r="AH24" i="13" s="1"/>
  <c r="F16" i="10"/>
  <c r="V24" i="13" s="1"/>
  <c r="F20" i="10"/>
  <c r="E25" i="10"/>
  <c r="AP24" i="13" s="1"/>
  <c r="E29" i="10"/>
  <c r="AY24" i="13" s="1"/>
  <c r="E24" i="10"/>
  <c r="AM24" i="13" s="1"/>
  <c r="E26" i="10"/>
  <c r="AS24" i="13" s="1"/>
  <c r="E20" i="10"/>
  <c r="AD24" i="13" s="1"/>
  <c r="E22" i="10"/>
  <c r="AJ24" i="13" s="1"/>
  <c r="E21" i="10"/>
  <c r="AG24" i="13" s="1"/>
  <c r="E16" i="10"/>
  <c r="G28" i="10"/>
  <c r="F18" i="10"/>
  <c r="E17" i="10"/>
  <c r="X24" i="13" s="1"/>
  <c r="BB24" i="13"/>
  <c r="G16" i="10" l="1"/>
  <c r="U24" i="13"/>
  <c r="AX24" i="13"/>
  <c r="AW24" i="13"/>
  <c r="G20" i="10"/>
  <c r="AF24" i="13" s="1"/>
  <c r="AE24" i="13"/>
  <c r="G18" i="10"/>
  <c r="AC24" i="13" s="1"/>
  <c r="AB24" i="13"/>
  <c r="G26" i="10"/>
  <c r="AU24" i="13" s="1"/>
  <c r="G17" i="10"/>
  <c r="Z24" i="13" s="1"/>
  <c r="G30" i="10"/>
  <c r="BD24" i="13" s="1"/>
  <c r="G29" i="10"/>
  <c r="BA24" i="13" s="1"/>
  <c r="G25" i="10"/>
  <c r="AR24" i="13" s="1"/>
  <c r="G22" i="10"/>
  <c r="AL24" i="13" s="1"/>
  <c r="G24" i="10"/>
  <c r="G21" i="10"/>
  <c r="AI24" i="13" s="1"/>
  <c r="AO24" i="13" l="1"/>
  <c r="D13" i="10" a="1"/>
  <c r="D13" i="10" s="1"/>
  <c r="W24" i="1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<sst xmlns="http://schemas.openxmlformats.org/spreadsheetml/2006/main" count="536" uniqueCount="184">
  <si>
    <t>Cover page</t>
  </si>
  <si>
    <t>Model information</t>
  </si>
  <si>
    <t>The model is a Markov state transition model. The model follows the outcomes of a cohort of patients over a user-specified amount of time. The cohort's patients may transition between four health states between model time cycles. The possible state transitions are described in the 'Model structure' sheet. 
This model allows the user to perform cost-utility analyses which calculate the incremental cost-effectiveness ratio of various hip replacement interventions against their comparators. Four hip replacement types can be compared: cemented, uncemented, hybrid, and reverse hybrid replacements. Expected patient costs and outcomes are then calculated over a modifiable time horizon after the patients initial hip replacement. Patients may experience revision surgeries over this time.</t>
  </si>
  <si>
    <t>Using the model</t>
  </si>
  <si>
    <t>Model sheets</t>
  </si>
  <si>
    <t>Model abbreviations</t>
  </si>
  <si>
    <t>CEAC</t>
  </si>
  <si>
    <t>Cost-effectiveness acceptability curve</t>
  </si>
  <si>
    <t>Model settings</t>
  </si>
  <si>
    <t>DSA</t>
  </si>
  <si>
    <t>Deterministic sensitivity analysis</t>
  </si>
  <si>
    <t>Model inputs</t>
  </si>
  <si>
    <t>PSA</t>
  </si>
  <si>
    <t>Probabilistic sensitivity analysis</t>
  </si>
  <si>
    <t>Markov state traces</t>
  </si>
  <si>
    <t>Results</t>
  </si>
  <si>
    <t>Administrative sheets</t>
  </si>
  <si>
    <t>Model cells</t>
  </si>
  <si>
    <t>Input cells</t>
  </si>
  <si>
    <t>Dropdown option inputs</t>
  </si>
  <si>
    <t>Excel calculation cells</t>
  </si>
  <si>
    <t>VBA output cells</t>
  </si>
  <si>
    <t>Hardcoded cells</t>
  </si>
  <si>
    <t>Model references</t>
  </si>
  <si>
    <t>Shorthand reference</t>
  </si>
  <si>
    <t>Full reference</t>
  </si>
  <si>
    <t>North Bristol trust</t>
  </si>
  <si>
    <t>Fawsitt CG, Thom HHZ, Hunt LP, Nemes S, Blom AW, Welton NJ, Hollingworth W, López-López JA, Beswick AD, Burston A, Rolfson O, Garellick G, Marques EMR. Choice of Prosthetic Implant Combinations in Total Hip Replacement: Cost-Effectiveness Analysis Using UK and Swedish Hip Joint Registries Data. Value Health. 2019 Mar;22(3):303-312.</t>
  </si>
  <si>
    <t>Department of Health Reference Costs</t>
  </si>
  <si>
    <t>Edlin 2012</t>
  </si>
  <si>
    <t>Markov health states</t>
  </si>
  <si>
    <t>Setup</t>
  </si>
  <si>
    <t>Intervention and comparator</t>
  </si>
  <si>
    <t>Intervention</t>
  </si>
  <si>
    <t>Hybrid</t>
  </si>
  <si>
    <t>Comparator</t>
  </si>
  <si>
    <t>Reverse hybrid</t>
  </si>
  <si>
    <t>Cohort characteristics</t>
  </si>
  <si>
    <t>Average age (t0)</t>
  </si>
  <si>
    <t>Proportion female</t>
  </si>
  <si>
    <t>Model assumptions</t>
  </si>
  <si>
    <t>Number of cycles</t>
  </si>
  <si>
    <t>(Max 35)</t>
  </si>
  <si>
    <t>Discount rate</t>
  </si>
  <si>
    <t>WTP threshold (£)</t>
  </si>
  <si>
    <t>Probabilistic sensitvity analysis settings</t>
  </si>
  <si>
    <t>DSA/PSA switch</t>
  </si>
  <si>
    <t>Number of PSA iterations</t>
  </si>
  <si>
    <t>Off</t>
  </si>
  <si>
    <t>Input costs</t>
  </si>
  <si>
    <t>Treatment costs</t>
  </si>
  <si>
    <t>Implant costs</t>
  </si>
  <si>
    <t>Parameter</t>
  </si>
  <si>
    <t>Value (£)</t>
  </si>
  <si>
    <t>Source</t>
  </si>
  <si>
    <t>Distribution</t>
  </si>
  <si>
    <t>Cemented</t>
  </si>
  <si>
    <t>Uncemented</t>
  </si>
  <si>
    <t>Revision surgery costs</t>
  </si>
  <si>
    <t>Revision surgery plus new implant cost</t>
  </si>
  <si>
    <t>Department of Health Reference Costs: 2015-2016. London: National Health Service; 2016.</t>
  </si>
  <si>
    <t>Total other resource use following revision</t>
  </si>
  <si>
    <t>Edlin 2012 Outpatient (£305), primary/community (£54), aids and adaptations (£23), medication (£26).</t>
  </si>
  <si>
    <t>Total cost of a revision</t>
  </si>
  <si>
    <t>Input parameters</t>
  </si>
  <si>
    <t>DSA settings (95% confidence interval)</t>
  </si>
  <si>
    <t>PSA settings</t>
  </si>
  <si>
    <t>Active in the model</t>
  </si>
  <si>
    <t>Implant</t>
  </si>
  <si>
    <t>Log hazard rate</t>
  </si>
  <si>
    <t>Log rate SE</t>
  </si>
  <si>
    <t>Lower bound</t>
  </si>
  <si>
    <t>Upper bound</t>
  </si>
  <si>
    <t>Lower bound probability</t>
  </si>
  <si>
    <t>Upper bound probability</t>
  </si>
  <si>
    <t>Probabilistic log hazard rate</t>
  </si>
  <si>
    <t>Active log hazard rate</t>
  </si>
  <si>
    <t>Active average probability</t>
  </si>
  <si>
    <t>Cem MoP S From probability 0.004666667 average from Table 3.4 of Appendix 3d Fawsitt 2019 from NJR/SHAR. SE assumed same as early 2nd revision in Table 1 of Fawsitt 2019.</t>
  </si>
  <si>
    <t>Normal</t>
  </si>
  <si>
    <t>Uncem CoP S From probability 0.0030 average from Table 3.4 of Appendix 3d Fawsitt 2019 from NJR/SHAR. SE assumed same as early 2nd revision in Table 1 of Fawsitt 2019.</t>
  </si>
  <si>
    <t>Hyb CoP L From probability 0.0037 average from Table 3.4 of Appendix 3d Fawsitt 2019 from NJR/SHAR. SE assumed same as early 2nd revision in Table 1 of Fawsitt 2019.</t>
  </si>
  <si>
    <t>RevHyb CoP S From probability 0.0040 average from Table 3.4 of Appendix 3d Fawsitt 2019 from NJR/SHAR. SE assumed same as early 2nd revision in Table 1 of Fawsitt 2019.</t>
  </si>
  <si>
    <t>SE</t>
  </si>
  <si>
    <t>PSA settings distribution</t>
  </si>
  <si>
    <t>Second revision</t>
  </si>
  <si>
    <t>Third revision or higher</t>
  </si>
  <si>
    <t>Table 1 Fawsitt 2019. From NJR.</t>
  </si>
  <si>
    <t>Utility inputs</t>
  </si>
  <si>
    <t>DSA settings</t>
  </si>
  <si>
    <t>State</t>
  </si>
  <si>
    <t>Utility</t>
  </si>
  <si>
    <t>PSA distribution</t>
  </si>
  <si>
    <t>Probabilistic utility</t>
  </si>
  <si>
    <t>Active utility</t>
  </si>
  <si>
    <t>Post THR</t>
  </si>
  <si>
    <t>Table 1 Fawsitt 2019 for men aged 65-74. From UK PROMS</t>
  </si>
  <si>
    <t>Post 1st higher revision</t>
  </si>
  <si>
    <t>Table 1 Fawsitt 2019 for men. From UK PROMS</t>
  </si>
  <si>
    <t>post_2nd_rev</t>
  </si>
  <si>
    <t>dead</t>
  </si>
  <si>
    <t>Assumption</t>
  </si>
  <si>
    <t>UK life tables</t>
  </si>
  <si>
    <t>Age</t>
  </si>
  <si>
    <t>Males</t>
  </si>
  <si>
    <t>Females</t>
  </si>
  <si>
    <t>Cemented hip replacement - state trace</t>
  </si>
  <si>
    <t>Total costs</t>
  </si>
  <si>
    <t>Total discounted costs</t>
  </si>
  <si>
    <t>Total QALYs</t>
  </si>
  <si>
    <t>Total discounted QALYs</t>
  </si>
  <si>
    <t>Health state trace</t>
  </si>
  <si>
    <t>Cycle</t>
  </si>
  <si>
    <t>Average age</t>
  </si>
  <si>
    <t>Post first revision</t>
  </si>
  <si>
    <t>Post second revision</t>
  </si>
  <si>
    <t>Death</t>
  </si>
  <si>
    <t>Post THR costs</t>
  </si>
  <si>
    <t>Post first revision costs</t>
  </si>
  <si>
    <t>Post second revision costs</t>
  </si>
  <si>
    <t>Undiscounted costs (£)</t>
  </si>
  <si>
    <t>Discounted costs (£)</t>
  </si>
  <si>
    <t>Post THR QALYs</t>
  </si>
  <si>
    <t>Post first revision QALYs</t>
  </si>
  <si>
    <t>Post second revision QALYs</t>
  </si>
  <si>
    <t>Undiscounted outcomes (QALYs)</t>
  </si>
  <si>
    <t>Discounted outcomes (QALYs)</t>
  </si>
  <si>
    <t>Uncemented hip replacement - state trace</t>
  </si>
  <si>
    <t>Hybrid hip replacement - state trace</t>
  </si>
  <si>
    <t>Reverse hybrid hip replacement - state trace</t>
  </si>
  <si>
    <t>Health state costs</t>
  </si>
  <si>
    <t>Summary results</t>
  </si>
  <si>
    <t>Undiscounted</t>
  </si>
  <si>
    <t>Discounted</t>
  </si>
  <si>
    <t>Intervention and Comparators</t>
  </si>
  <si>
    <t>ICERs</t>
  </si>
  <si>
    <t>User specified intervention and comparator</t>
  </si>
  <si>
    <t>ICER (£)</t>
  </si>
  <si>
    <t>Incremental costs (discounted)</t>
  </si>
  <si>
    <t>Incremental QALYs (discounted)</t>
  </si>
  <si>
    <t>1. Cemented</t>
  </si>
  <si>
    <t>2. Uncemented</t>
  </si>
  <si>
    <t>3. Hybrid</t>
  </si>
  <si>
    <t>4. Reverse hybrid</t>
  </si>
  <si>
    <t>Fully incremental analysis</t>
  </si>
  <si>
    <t>Treatments</t>
  </si>
  <si>
    <t>Total costs £ (discounted)</t>
  </si>
  <si>
    <t>Total QALYs (discounted)</t>
  </si>
  <si>
    <t>Strictly dominated</t>
  </si>
  <si>
    <t>Extendedly dominated</t>
  </si>
  <si>
    <t>Difference from base case ICER (£)</t>
  </si>
  <si>
    <t xml:space="preserve">Efficacy </t>
  </si>
  <si>
    <t>Range</t>
  </si>
  <si>
    <t>Liklihood of revision</t>
  </si>
  <si>
    <t>Post 1st revision</t>
  </si>
  <si>
    <t>Post 2nd revision</t>
  </si>
  <si>
    <t>Incremental cost-effectiveness plane - Cemented</t>
  </si>
  <si>
    <t>vs Uncemented</t>
  </si>
  <si>
    <t>vs Hybrid</t>
  </si>
  <si>
    <t>vs Reverse hybrid</t>
  </si>
  <si>
    <t>vs Cemented</t>
  </si>
  <si>
    <t>Net monetary benefit</t>
  </si>
  <si>
    <t>WTP threshold lines</t>
  </si>
  <si>
    <t>Total Costs</t>
  </si>
  <si>
    <t>ICER</t>
  </si>
  <si>
    <t>Average</t>
  </si>
  <si>
    <t>Most cost effective treatment</t>
  </si>
  <si>
    <t>Active</t>
  </si>
  <si>
    <t>Iteration</t>
  </si>
  <si>
    <t>Min</t>
  </si>
  <si>
    <t>Max</t>
  </si>
  <si>
    <t>On/Off</t>
  </si>
  <si>
    <t>Distributions</t>
  </si>
  <si>
    <t>1 to 10</t>
  </si>
  <si>
    <t>DSA/PSA</t>
  </si>
  <si>
    <t>On</t>
  </si>
  <si>
    <t>Fawsitt 2019</t>
  </si>
  <si>
    <t>Fawsitt CG, Thom HHZ, Hunt LP, Nemes S, Blom AW, Welton NJ, Hollingworth W, López-López JA, Beswick AD, Burston A, Rolfson O, Garellick G, Marques EMR. Choice of Prosthetic Implant Combinations in Total Hip Replacement: Cost-Effectiveness Analysis Using UK and Swedish Hip Joint Registries Data. Value Health. 2019 Mar;22(3):303-312. doi: 10.1016/j.jval.2018.08.013. Epub 2018 Nov 2. PMID: 30832968.</t>
  </si>
  <si>
    <t>Edlin R, Tubeuf S, Achten J, Parsons N, Costa M. Cost-effectiveness of total hip arthroplasty versus resurfacing arthroplasty: economic evaluation alongside a clinical trial. BMJ Open. 2012 Oct 12;2(5):e001162. doi: 10.1136/bmjopen-2012-001162. PMID: 23065450; PMCID: PMC3488749.</t>
  </si>
  <si>
    <t>National life tables 2017-2019</t>
  </si>
  <si>
    <t>National life tables 2017-2020, Office for National Statistics, https://www.ons.gov.uk/peoplepopulationandcommunity/birthsdeathsandmarriages/lifeexpectancies/datasets/nationallifetablesunitedkingdomreferencetables</t>
  </si>
  <si>
    <t>(For base case results, run the model's DSA, for PSA results run the model's PSA)</t>
  </si>
  <si>
    <t>Active annual probability</t>
  </si>
  <si>
    <t>Dominated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</si>
</sst>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48"/>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sz val="14"/>
      <color rgb="FF595959"/>
      <name val="Calibri"/>
      <family val="2"/>
      <scheme val="minor"/>
    </font>
    <font>
      <sz val="8"/>
      <name val="Calibri"/>
      <family val="2"/>
      <scheme val="minor"/>
    </font>
  </fonts>
  <fills count="12">
    <fill>
      <patternFill patternType="none"/>
    </fill>
    <fill>
      <patternFill patternType="gray125"/>
    </fill>
    <fill>
      <patternFill patternType="solid">
        <fgColor theme="6" tint="0.3999450666829432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2"/>
        <bgColor indexed="64"/>
      </patternFill>
    </fill>
    <fill>
      <patternFill patternType="solid">
        <fgColor theme="0"/>
        <bgColor indexed="64"/>
      </patternFill>
    </fill>
    <fill>
      <patternFill patternType="solid">
        <fgColor theme="3" tint="-0.249977111117893"/>
        <bgColor indexed="64"/>
      </patternFill>
    </fill>
    <fill>
      <patternFill patternType="solid">
        <fgColor theme="6"/>
        <bgColor indexed="64"/>
      </patternFill>
    </fill>
    <fill>
      <patternFill patternType="solid">
        <fgColor theme="8" tint="0.39997558519241921"/>
        <bgColor indexed="64"/>
      </patternFill>
    </fill>
    <fill>
      <patternFill patternType="solid">
        <fgColor theme="1" tint="0.499984740745262"/>
        <bgColor indexed="64"/>
      </patternFill>
    </fill>
    <fill>
      <patternFill patternType="solid">
        <fgColor theme="9" tint="0.59996337778862885"/>
        <bgColor indexed="64"/>
      </patternFill>
    </fill>
  </fills>
  <borders count="16">
    <border>
      <left/>
      <right/>
      <top/>
      <bottom/>
      <diagonal/>
    </border>
    <border>
      <left style="dotted">
        <color auto="1"/>
      </left>
      <right style="dotted">
        <color auto="1"/>
      </right>
      <top style="dotted">
        <color auto="1"/>
      </top>
      <bottom style="dotted">
        <color auto="1"/>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style="dotted">
        <color auto="1"/>
      </right>
      <top/>
      <bottom style="dotted">
        <color auto="1"/>
      </bottom>
      <diagonal/>
    </border>
  </borders>
  <cellStyleXfs count="17">
    <xf numFmtId="0" fontId="0" fillId="0" borderId="0"/>
    <xf numFmtId="1" fontId="1" fillId="2" borderId="0"/>
    <xf numFmtId="166" fontId="1" fillId="2" borderId="0"/>
    <xf numFmtId="164" fontId="1" fillId="2" borderId="0"/>
    <xf numFmtId="165" fontId="1" fillId="2" borderId="0"/>
    <xf numFmtId="2" fontId="1" fillId="2" borderId="0"/>
    <xf numFmtId="1" fontId="1" fillId="3" borderId="1"/>
    <xf numFmtId="166" fontId="1" fillId="3" borderId="1"/>
    <xf numFmtId="2" fontId="1" fillId="3" borderId="1"/>
    <xf numFmtId="164" fontId="1" fillId="3" borderId="1"/>
    <xf numFmtId="0" fontId="1" fillId="6" borderId="0"/>
    <xf numFmtId="49" fontId="1" fillId="3" borderId="1"/>
    <xf numFmtId="165" fontId="1" fillId="3" borderId="1"/>
    <xf numFmtId="49" fontId="1" fillId="3" borderId="2"/>
    <xf numFmtId="0" fontId="1" fillId="10" borderId="0"/>
    <xf numFmtId="0" fontId="1" fillId="10" borderId="0"/>
    <xf numFmtId="2" fontId="1" fillId="11" borderId="0"/>
  </cellStyleXfs>
  <cellXfs count="93">
    <xf numFmtId="0" fontId="0" fillId="0" borderId="0" xfId="0"/>
    <xf numFmtId="0" fontId="0" fillId="4" borderId="0" xfId="0" applyFill="1"/>
    <xf numFmtId="0" fontId="3" fillId="4" borderId="0" xfId="0" applyFont="1" applyFill="1"/>
    <xf numFmtId="1" fontId="1" fillId="3" borderId="1" xfId="6"/>
    <xf numFmtId="0" fontId="2" fillId="0" borderId="0" xfId="0" applyFont="1"/>
    <xf numFmtId="2" fontId="1" fillId="3" borderId="1" xfId="8"/>
    <xf numFmtId="0" fontId="1" fillId="6" borderId="0" xfId="10"/>
    <xf numFmtId="49" fontId="1" fillId="3" borderId="1" xfId="11"/>
    <xf numFmtId="2" fontId="1" fillId="2" borderId="0" xfId="5"/>
    <xf numFmtId="165" fontId="1" fillId="3" borderId="1" xfId="12"/>
    <xf numFmtId="0" fontId="2" fillId="5" borderId="0" xfId="0" applyFont="1" applyFill="1" applyAlignment="1">
      <alignment horizontal="center"/>
    </xf>
    <xf numFmtId="49" fontId="1" fillId="3" borderId="2" xfId="13"/>
    <xf numFmtId="164" fontId="1" fillId="3" borderId="1" xfId="9"/>
    <xf numFmtId="0" fontId="0" fillId="0" borderId="4" xfId="0" applyBorder="1"/>
    <xf numFmtId="0" fontId="0" fillId="0" borderId="5" xfId="0" applyBorder="1"/>
    <xf numFmtId="0" fontId="0" fillId="0" borderId="6" xfId="0" applyBorder="1"/>
    <xf numFmtId="167" fontId="1" fillId="3" borderId="1" xfId="12" applyNumberFormat="1"/>
    <xf numFmtId="9" fontId="1" fillId="3" borderId="1" xfId="6" applyNumberFormat="1"/>
    <xf numFmtId="165" fontId="1" fillId="2" borderId="0" xfId="4"/>
    <xf numFmtId="1" fontId="1" fillId="2" borderId="0" xfId="1"/>
    <xf numFmtId="165" fontId="1" fillId="2" borderId="7" xfId="4" applyBorder="1"/>
    <xf numFmtId="165" fontId="1" fillId="2" borderId="8" xfId="4" applyBorder="1"/>
    <xf numFmtId="165" fontId="1" fillId="2" borderId="9" xfId="4" applyBorder="1"/>
    <xf numFmtId="165" fontId="1" fillId="2" borderId="10" xfId="4" applyBorder="1"/>
    <xf numFmtId="0" fontId="4" fillId="7" borderId="0" xfId="0" applyFont="1" applyFill="1"/>
    <xf numFmtId="0" fontId="0" fillId="8" borderId="0" xfId="0" applyFill="1"/>
    <xf numFmtId="0" fontId="0" fillId="3" borderId="0" xfId="0" applyFill="1"/>
    <xf numFmtId="0" fontId="0" fillId="9" borderId="0" xfId="0" applyFill="1"/>
    <xf numFmtId="0" fontId="0" fillId="5" borderId="0" xfId="0" applyFill="1"/>
    <xf numFmtId="0" fontId="2" fillId="0" borderId="3" xfId="0" applyFont="1" applyBorder="1"/>
    <xf numFmtId="1" fontId="1" fillId="3" borderId="15" xfId="6" applyBorder="1"/>
    <xf numFmtId="16" fontId="2" fillId="0" borderId="0" xfId="0" applyNumberFormat="1" applyFont="1"/>
    <xf numFmtId="0" fontId="0" fillId="10" borderId="0" xfId="0" applyFill="1"/>
    <xf numFmtId="0" fontId="1" fillId="10" borderId="0" xfId="14"/>
    <xf numFmtId="0" fontId="1" fillId="10" borderId="0" xfId="15"/>
    <xf numFmtId="164" fontId="1" fillId="2" borderId="0" xfId="3"/>
    <xf numFmtId="0" fontId="2" fillId="6" borderId="0" xfId="10" applyFont="1"/>
    <xf numFmtId="0" fontId="1" fillId="6" borderId="7" xfId="10" applyBorder="1"/>
    <xf numFmtId="0" fontId="1" fillId="6" borderId="8" xfId="10" applyBorder="1"/>
    <xf numFmtId="0" fontId="1" fillId="6" borderId="11" xfId="10" applyBorder="1"/>
    <xf numFmtId="0" fontId="2" fillId="0" borderId="0" xfId="10" applyFont="1" applyFill="1"/>
    <xf numFmtId="10" fontId="1" fillId="3" borderId="1" xfId="9" applyNumberFormat="1"/>
    <xf numFmtId="0" fontId="1" fillId="6" borderId="3" xfId="10" applyBorder="1"/>
    <xf numFmtId="9" fontId="1" fillId="2" borderId="0" xfId="5" applyNumberFormat="1"/>
    <xf numFmtId="1" fontId="1" fillId="2" borderId="7" xfId="5" applyNumberFormat="1" applyBorder="1"/>
    <xf numFmtId="1" fontId="1" fillId="2" borderId="9" xfId="5" applyNumberFormat="1" applyBorder="1"/>
    <xf numFmtId="1" fontId="1" fillId="2" borderId="0" xfId="5" applyNumberFormat="1"/>
    <xf numFmtId="1" fontId="1" fillId="2" borderId="10" xfId="5" applyNumberFormat="1" applyBorder="1"/>
    <xf numFmtId="2" fontId="1" fillId="11" borderId="0" xfId="16"/>
    <xf numFmtId="0" fontId="6" fillId="6" borderId="0" xfId="10" applyFont="1"/>
    <xf numFmtId="0" fontId="6" fillId="0" borderId="0" xfId="10" applyFont="1" applyFill="1"/>
    <xf numFmtId="0" fontId="1" fillId="0" borderId="0" xfId="10" applyFill="1"/>
    <xf numFmtId="0" fontId="5" fillId="0" borderId="0" xfId="0" applyFont="1"/>
    <xf numFmtId="0" fontId="6" fillId="0" borderId="0" xfId="0" applyFont="1"/>
    <xf numFmtId="0" fontId="1" fillId="2" borderId="0" xfId="5" applyNumberFormat="1"/>
    <xf numFmtId="0" fontId="6" fillId="6" borderId="0" xfId="10" applyFont="1" applyAlignment="1">
      <alignment wrapText="1"/>
    </xf>
    <xf numFmtId="0" fontId="1" fillId="6" borderId="0" xfId="10" applyAlignment="1">
      <alignment wrapText="1"/>
    </xf>
    <xf numFmtId="0" fontId="5" fillId="6" borderId="0" xfId="10" applyFont="1"/>
    <xf numFmtId="0" fontId="2" fillId="6" borderId="12" xfId="10" applyFont="1" applyBorder="1"/>
    <xf numFmtId="0" fontId="1" fillId="6" borderId="13" xfId="10" applyBorder="1"/>
    <xf numFmtId="0" fontId="1" fillId="6" borderId="14" xfId="10" applyBorder="1"/>
    <xf numFmtId="0" fontId="2" fillId="6" borderId="13" xfId="10" applyFont="1" applyBorder="1"/>
    <xf numFmtId="0" fontId="2" fillId="6" borderId="14" xfId="10" applyFont="1" applyBorder="1"/>
    <xf numFmtId="1" fontId="1" fillId="3" borderId="1" xfId="8" applyNumberFormat="1"/>
    <xf numFmtId="0" fontId="0" fillId="10" borderId="0" xfId="15" applyFont="1"/>
    <xf numFmtId="1" fontId="1" fillId="11" borderId="0" xfId="16" applyNumberFormat="1"/>
    <xf numFmtId="1" fontId="1" fillId="6" borderId="0" xfId="10" applyNumberFormat="1"/>
    <xf numFmtId="0" fontId="0" fillId="0" borderId="0" xfId="0" applyAlignment="1">
      <alignment horizontal="center"/>
    </xf>
    <xf numFmtId="0" fontId="7" fillId="0" borderId="0" xfId="0" applyFont="1" applyAlignment="1">
      <alignment horizontal="center" vertical="center" readingOrder="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0" xfId="0" applyAlignment="1">
      <alignment horizontal="center"/>
    </xf>
    <xf numFmtId="0" fontId="2" fillId="5" borderId="0" xfId="0" applyFont="1" applyFill="1" applyAlignment="1">
      <alignment horizontal="center"/>
    </xf>
    <xf numFmtId="0" fontId="1" fillId="6" borderId="0" xfId="10"/>
    <xf numFmtId="0" fontId="1" fillId="6" borderId="12" xfId="10" applyBorder="1" applyAlignment="1">
      <alignment horizontal="center"/>
    </xf>
    <xf numFmtId="0" fontId="1" fillId="6" borderId="14" xfId="1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2" fillId="6" borderId="12" xfId="10" applyFont="1" applyBorder="1" applyAlignment="1">
      <alignment horizontal="center"/>
    </xf>
    <xf numFmtId="0" fontId="2" fillId="6" borderId="13" xfId="10" applyFont="1" applyBorder="1" applyAlignment="1">
      <alignment horizontal="center"/>
    </xf>
    <xf numFmtId="0" fontId="2" fillId="6" borderId="14" xfId="10" applyFont="1" applyBorder="1" applyAlignment="1">
      <alignment horizontal="center"/>
    </xf>
    <xf numFmtId="0" fontId="2" fillId="6" borderId="0" xfId="10" applyFont="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cellXfs>
  <cellStyles count="17">
    <cellStyle name="Background" xfId="10" xr:uid="{AC57279F-C356-4018-BC60-180F8A92C536}"/>
    <cellStyle name="Calculation 0dp" xfId="1" xr:uid="{2CFC763D-27FC-4E15-9095-69193CA32DFC}"/>
    <cellStyle name="Calculation 1dp" xfId="2" xr:uid="{C2B97108-6809-48E9-B258-487E43C09365}"/>
    <cellStyle name="Calculation 2dp" xfId="5" xr:uid="{FCB5BD56-CF4F-45CC-AAE4-4A7CE7C616D5}"/>
    <cellStyle name="Calculation 3dp" xfId="3" xr:uid="{E6F98495-4A07-4ABB-AD9B-7F30E924205F}"/>
    <cellStyle name="Calculation 4dp" xfId="4" xr:uid="{CADAEADA-98ED-456C-82E7-18E10C1E79B1}"/>
    <cellStyle name="Dropdown box" xfId="13" xr:uid="{E6E91AC0-D801-47FC-99C4-FC7CE43185BA}"/>
    <cellStyle name="Hardcoded 0dp" xfId="15" xr:uid="{7659D0A9-CD37-4584-978D-A8E70FD9CAF6}"/>
    <cellStyle name="Hardcoded text" xfId="14" xr:uid="{F2E7191C-CEAD-4FDF-9DD0-C3EE76D57E9E}"/>
    <cellStyle name="Input 0dp" xfId="6" xr:uid="{2182EE30-EA30-4B2E-B1CA-8FBF33EA5C2D}"/>
    <cellStyle name="Input 1dp" xfId="7" xr:uid="{F2F67C95-432E-4AB2-A679-E0D59231F04C}"/>
    <cellStyle name="Input 2dp" xfId="8" xr:uid="{75F4E4D8-4CFD-4204-9C60-333321323103}"/>
    <cellStyle name="Input 3dp" xfId="9" xr:uid="{E9D320B0-C3D2-46A5-AA72-0B83E90E9ED0}"/>
    <cellStyle name="Input 4dp" xfId="12" xr:uid="{92E55920-CD78-4C1E-A973-B9A9F19B7955}"/>
    <cellStyle name="Input text" xfId="11" xr:uid="{5EC45DEF-6798-42AA-9D6C-4017C22DB685}"/>
    <cellStyle name="Normal" xfId="0" builtinId="0"/>
    <cellStyle name="VBA Calculation 2dp" xfId="16" xr:uid="{1C70EF20-5851-4A1C-9034-64EE1807B4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Efficac</a:t>
            </a:r>
            <a:r>
              <a:rPr lang="en-GB" baseline="0"/>
              <a:t>y parameters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spPr>
            <a:solidFill>
              <a:schemeClr val="tx2">
                <a:lumMod val="40000"/>
                <a:lumOff val="60000"/>
              </a:schemeClr>
            </a:solidFill>
            <a:ln>
              <a:noFill/>
            </a:ln>
            <a:effectLst/>
          </c:spPr>
          <c:invertIfNegative val="0"/>
          <c:cat>
            <c:strRef>
              <c:f>'DSA results'!$C$9:$C$12</c:f>
              <c:strCache>
                <c:ptCount val="4"/>
                <c:pt idx="0">
                  <c:v>Cemented</c:v>
                </c:pt>
                <c:pt idx="1">
                  <c:v>Reverse hybrid</c:v>
                </c:pt>
                <c:pt idx="2">
                  <c:v>Uncemented</c:v>
                </c:pt>
                <c:pt idx="3">
                  <c:v>Hybrid</c:v>
                </c:pt>
              </c:strCache>
            </c:strRef>
          </c:cat>
          <c:val>
            <c:numRef>
              <c:f>'DSA results'!$D$9:$D$12</c:f>
              <c:numCache>
                <c:formatCode>0</c:formatCode>
                <c:ptCount val="4"/>
                <c:pt idx="0">
                  <c:v>29456.885296312357</c:v>
                </c:pt>
                <c:pt idx="1">
                  <c:v>-11423.500903866487</c:v>
                </c:pt>
                <c:pt idx="2">
                  <c:v>0</c:v>
                </c:pt>
                <c:pt idx="3">
                  <c:v>0</c:v>
                </c:pt>
              </c:numCache>
            </c:numRef>
          </c:val>
          <c:extLst>
            <c:ext xmlns:c16="http://schemas.microsoft.com/office/drawing/2014/chart" uri="{C3380CC4-5D6E-409C-BE32-E72D297353CC}">
              <c16:uniqueId val="{00000000-D7EC-49E2-B0F4-958CE596DFD5}"/>
            </c:ext>
          </c:extLst>
        </c:ser>
        <c:ser>
          <c:idx val="1"/>
          <c:order val="1"/>
          <c:spPr>
            <a:solidFill>
              <a:schemeClr val="tx2">
                <a:lumMod val="20000"/>
                <a:lumOff val="80000"/>
              </a:schemeClr>
            </a:solidFill>
            <a:ln>
              <a:noFill/>
            </a:ln>
            <a:effectLst/>
          </c:spPr>
          <c:invertIfNegative val="0"/>
          <c:cat>
            <c:strRef>
              <c:f>'DSA results'!$C$9:$C$12</c:f>
              <c:strCache>
                <c:ptCount val="4"/>
                <c:pt idx="0">
                  <c:v>Cemented</c:v>
                </c:pt>
                <c:pt idx="1">
                  <c:v>Reverse hybrid</c:v>
                </c:pt>
                <c:pt idx="2">
                  <c:v>Uncemented</c:v>
                </c:pt>
                <c:pt idx="3">
                  <c:v>Hybrid</c:v>
                </c:pt>
              </c:strCache>
            </c:strRef>
          </c:cat>
          <c:val>
            <c:numRef>
              <c:f>'DSA results'!$E$9:$E$12</c:f>
              <c:numCache>
                <c:formatCode>0</c:formatCode>
                <c:ptCount val="4"/>
                <c:pt idx="0">
                  <c:v>-13193.628017947471</c:v>
                </c:pt>
                <c:pt idx="1">
                  <c:v>25498.240047634477</c:v>
                </c:pt>
                <c:pt idx="2">
                  <c:v>0</c:v>
                </c:pt>
                <c:pt idx="3">
                  <c:v>0</c:v>
                </c:pt>
              </c:numCache>
            </c:numRef>
          </c:val>
          <c:extLst>
            <c:ext xmlns:c16="http://schemas.microsoft.com/office/drawing/2014/chart" uri="{C3380CC4-5D6E-409C-BE32-E72D297353CC}">
              <c16:uniqueId val="{00000001-D7EC-49E2-B0F4-958CE596DFD5}"/>
            </c:ext>
          </c:extLst>
        </c:ser>
        <c:dLbls>
          <c:showLegendKey val="0"/>
          <c:showVal val="0"/>
          <c:showCatName val="0"/>
          <c:showSerName val="0"/>
          <c:showPercent val="0"/>
          <c:showBubbleSize val="0"/>
        </c:dLbls>
        <c:gapWidth val="150"/>
        <c:overlap val="100"/>
        <c:axId val="1160126736"/>
        <c:axId val="1160123456"/>
      </c:barChart>
      <c:catAx>
        <c:axId val="1160126736"/>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123456"/>
        <c:crosses val="autoZero"/>
        <c:auto val="1"/>
        <c:lblAlgn val="ctr"/>
        <c:lblOffset val="100"/>
        <c:noMultiLvlLbl val="0"/>
      </c:catAx>
      <c:valAx>
        <c:axId val="1160123456"/>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12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Liklihood</a:t>
            </a:r>
            <a:r>
              <a:rPr lang="en-GB" baseline="0"/>
              <a:t> of revision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spPr>
            <a:solidFill>
              <a:schemeClr val="tx2">
                <a:lumMod val="40000"/>
                <a:lumOff val="60000"/>
              </a:schemeClr>
            </a:solidFill>
            <a:ln>
              <a:noFill/>
            </a:ln>
            <a:effectLst/>
          </c:spPr>
          <c:invertIfNegative val="0"/>
          <c:cat>
            <c:strRef>
              <c:f>'DSA results'!$C$15:$C$16</c:f>
              <c:strCache>
                <c:ptCount val="2"/>
                <c:pt idx="0">
                  <c:v>Second revision</c:v>
                </c:pt>
                <c:pt idx="1">
                  <c:v>Third revision or higher</c:v>
                </c:pt>
              </c:strCache>
            </c:strRef>
          </c:cat>
          <c:val>
            <c:numRef>
              <c:f>'DSA results'!$D$15:$D$16</c:f>
              <c:numCache>
                <c:formatCode>0</c:formatCode>
                <c:ptCount val="2"/>
                <c:pt idx="0">
                  <c:v>224.79820500876667</c:v>
                </c:pt>
                <c:pt idx="1">
                  <c:v>62.910180663639039</c:v>
                </c:pt>
              </c:numCache>
            </c:numRef>
          </c:val>
          <c:extLst>
            <c:ext xmlns:c16="http://schemas.microsoft.com/office/drawing/2014/chart" uri="{C3380CC4-5D6E-409C-BE32-E72D297353CC}">
              <c16:uniqueId val="{00000000-5501-49D1-9376-4C5AF8CF47DE}"/>
            </c:ext>
          </c:extLst>
        </c:ser>
        <c:ser>
          <c:idx val="1"/>
          <c:order val="1"/>
          <c:spPr>
            <a:solidFill>
              <a:schemeClr val="tx2">
                <a:lumMod val="20000"/>
                <a:lumOff val="80000"/>
              </a:schemeClr>
            </a:solidFill>
            <a:ln>
              <a:noFill/>
            </a:ln>
            <a:effectLst/>
          </c:spPr>
          <c:invertIfNegative val="0"/>
          <c:cat>
            <c:strRef>
              <c:f>'DSA results'!$C$15:$C$16</c:f>
              <c:strCache>
                <c:ptCount val="2"/>
                <c:pt idx="0">
                  <c:v>Second revision</c:v>
                </c:pt>
                <c:pt idx="1">
                  <c:v>Third revision or higher</c:v>
                </c:pt>
              </c:strCache>
            </c:strRef>
          </c:cat>
          <c:val>
            <c:numRef>
              <c:f>'DSA results'!$E$15:$E$16</c:f>
              <c:numCache>
                <c:formatCode>0</c:formatCode>
                <c:ptCount val="2"/>
                <c:pt idx="0">
                  <c:v>-240.22757367570739</c:v>
                </c:pt>
                <c:pt idx="1">
                  <c:v>-69.377500579874322</c:v>
                </c:pt>
              </c:numCache>
            </c:numRef>
          </c:val>
          <c:extLst>
            <c:ext xmlns:c16="http://schemas.microsoft.com/office/drawing/2014/chart" uri="{C3380CC4-5D6E-409C-BE32-E72D297353CC}">
              <c16:uniqueId val="{00000001-5501-49D1-9376-4C5AF8CF47DE}"/>
            </c:ext>
          </c:extLst>
        </c:ser>
        <c:dLbls>
          <c:showLegendKey val="0"/>
          <c:showVal val="0"/>
          <c:showCatName val="0"/>
          <c:showSerName val="0"/>
          <c:showPercent val="0"/>
          <c:showBubbleSize val="0"/>
        </c:dLbls>
        <c:gapWidth val="150"/>
        <c:overlap val="100"/>
        <c:axId val="1160126736"/>
        <c:axId val="1160123456"/>
      </c:barChart>
      <c:catAx>
        <c:axId val="11601267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123456"/>
        <c:crosses val="autoZero"/>
        <c:auto val="1"/>
        <c:lblAlgn val="ctr"/>
        <c:lblOffset val="100"/>
        <c:noMultiLvlLbl val="0"/>
      </c:catAx>
      <c:valAx>
        <c:axId val="1160123456"/>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12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Utilities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spPr>
            <a:solidFill>
              <a:schemeClr val="tx2">
                <a:lumMod val="40000"/>
                <a:lumOff val="60000"/>
              </a:schemeClr>
            </a:solidFill>
            <a:ln>
              <a:noFill/>
            </a:ln>
            <a:effectLst/>
          </c:spPr>
          <c:invertIfNegative val="0"/>
          <c:cat>
            <c:strRef>
              <c:f>'DSA results'!$C$19:$C$21</c:f>
              <c:strCache>
                <c:ptCount val="3"/>
                <c:pt idx="0">
                  <c:v>Post 1st revision</c:v>
                </c:pt>
                <c:pt idx="1">
                  <c:v>Post THR</c:v>
                </c:pt>
                <c:pt idx="2">
                  <c:v>Post 2nd revision</c:v>
                </c:pt>
              </c:strCache>
            </c:strRef>
          </c:cat>
          <c:val>
            <c:numRef>
              <c:f>'DSA results'!$D$19:$D$21</c:f>
              <c:numCache>
                <c:formatCode>0</c:formatCode>
                <c:ptCount val="3"/>
                <c:pt idx="0">
                  <c:v>-2494.0898493152345</c:v>
                </c:pt>
                <c:pt idx="1">
                  <c:v>1634.7373616886398</c:v>
                </c:pt>
                <c:pt idx="2">
                  <c:v>-832.46203570595389</c:v>
                </c:pt>
              </c:numCache>
            </c:numRef>
          </c:val>
          <c:extLst>
            <c:ext xmlns:c16="http://schemas.microsoft.com/office/drawing/2014/chart" uri="{C3380CC4-5D6E-409C-BE32-E72D297353CC}">
              <c16:uniqueId val="{00000000-DB6E-4B74-9F36-4F99D5638993}"/>
            </c:ext>
          </c:extLst>
        </c:ser>
        <c:ser>
          <c:idx val="1"/>
          <c:order val="1"/>
          <c:spPr>
            <a:solidFill>
              <a:schemeClr val="tx2">
                <a:lumMod val="20000"/>
                <a:lumOff val="80000"/>
              </a:schemeClr>
            </a:solidFill>
            <a:ln>
              <a:noFill/>
            </a:ln>
            <a:effectLst/>
          </c:spPr>
          <c:invertIfNegative val="0"/>
          <c:cat>
            <c:strRef>
              <c:f>'DSA results'!$C$19:$C$21</c:f>
              <c:strCache>
                <c:ptCount val="3"/>
                <c:pt idx="0">
                  <c:v>Post 1st revision</c:v>
                </c:pt>
                <c:pt idx="1">
                  <c:v>Post THR</c:v>
                </c:pt>
                <c:pt idx="2">
                  <c:v>Post 2nd revision</c:v>
                </c:pt>
              </c:strCache>
            </c:strRef>
          </c:cat>
          <c:val>
            <c:numRef>
              <c:f>'DSA results'!$E$19:$E$21</c:f>
              <c:numCache>
                <c:formatCode>0</c:formatCode>
                <c:ptCount val="3"/>
                <c:pt idx="0">
                  <c:v>2878.4392201064693</c:v>
                </c:pt>
                <c:pt idx="1">
                  <c:v>-1503.1797665835329</c:v>
                </c:pt>
                <c:pt idx="2">
                  <c:v>871.2937020695972</c:v>
                </c:pt>
              </c:numCache>
            </c:numRef>
          </c:val>
          <c:extLst>
            <c:ext xmlns:c16="http://schemas.microsoft.com/office/drawing/2014/chart" uri="{C3380CC4-5D6E-409C-BE32-E72D297353CC}">
              <c16:uniqueId val="{00000001-DB6E-4B74-9F36-4F99D5638993}"/>
            </c:ext>
          </c:extLst>
        </c:ser>
        <c:dLbls>
          <c:showLegendKey val="0"/>
          <c:showVal val="0"/>
          <c:showCatName val="0"/>
          <c:showSerName val="0"/>
          <c:showPercent val="0"/>
          <c:showBubbleSize val="0"/>
        </c:dLbls>
        <c:gapWidth val="150"/>
        <c:overlap val="100"/>
        <c:axId val="1160126736"/>
        <c:axId val="1160123456"/>
      </c:barChart>
      <c:catAx>
        <c:axId val="11601267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123456"/>
        <c:crosses val="autoZero"/>
        <c:auto val="1"/>
        <c:lblAlgn val="ctr"/>
        <c:lblOffset val="100"/>
        <c:noMultiLvlLbl val="0"/>
      </c:catAx>
      <c:valAx>
        <c:axId val="1160123456"/>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12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Incremental</a:t>
            </a:r>
            <a:r>
              <a:rPr lang="en-GB" baseline="0"/>
              <a:t> cost-effectiveness plane - Hybrid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lineMarker"/>
        <c:varyColors val="0"/>
        <c:ser>
          <c:idx val="0"/>
          <c:order val="0"/>
          <c:tx>
            <c:strRef>
              <c:f>'PSA results'!$AM$19:$AM$20</c:f>
              <c:strCache>
                <c:ptCount val="2"/>
                <c:pt idx="0">
                  <c:v>Hybrid</c:v>
                </c:pt>
                <c:pt idx="1">
                  <c:v>vs Cemented</c:v>
                </c:pt>
              </c:strCache>
            </c:strRef>
          </c:tx>
          <c:spPr>
            <a:ln w="25400" cap="rnd">
              <a:noFill/>
              <a:round/>
            </a:ln>
            <a:effectLst/>
          </c:spPr>
          <c:marker>
            <c:symbol val="circle"/>
            <c:size val="5"/>
            <c:spPr>
              <a:solidFill>
                <a:schemeClr val="accent1"/>
              </a:solidFill>
              <a:ln w="9525">
                <a:solidFill>
                  <a:schemeClr val="accent1"/>
                </a:solidFill>
              </a:ln>
              <a:effectLst/>
            </c:spPr>
          </c:marker>
          <c:xVal>
            <c:numRef>
              <c:f>'PSA results'!$AN$26:$AN$5026</c:f>
              <c:numCache>
                <c:formatCode>0.00</c:formatCode>
                <c:ptCount val="5001"/>
                <c:pt idx="0">
                  <c:v>-2.3304411252212276E-2</c:v>
                </c:pt>
                <c:pt idx="1">
                  <c:v>-2.1024185763902636E-2</c:v>
                </c:pt>
                <c:pt idx="2">
                  <c:v>-2.4240728865725814E-2</c:v>
                </c:pt>
                <c:pt idx="3">
                  <c:v>-3.1273743058827463E-2</c:v>
                </c:pt>
                <c:pt idx="4">
                  <c:v>-2.0055951868014787E-2</c:v>
                </c:pt>
                <c:pt idx="5">
                  <c:v>-3.0612401957316848E-2</c:v>
                </c:pt>
                <c:pt idx="6">
                  <c:v>-2.1769252449461263E-2</c:v>
                </c:pt>
                <c:pt idx="7">
                  <c:v>-2.7232746929835017E-2</c:v>
                </c:pt>
                <c:pt idx="8">
                  <c:v>-1.7182188637363538E-2</c:v>
                </c:pt>
                <c:pt idx="9">
                  <c:v>-2.2544127032290362E-2</c:v>
                </c:pt>
                <c:pt idx="10">
                  <c:v>-1.7748682686514528E-2</c:v>
                </c:pt>
                <c:pt idx="11">
                  <c:v>-1.5733685697920663E-2</c:v>
                </c:pt>
                <c:pt idx="12">
                  <c:v>-2.8477374391089327E-2</c:v>
                </c:pt>
                <c:pt idx="13">
                  <c:v>-3.1620488949576142E-2</c:v>
                </c:pt>
                <c:pt idx="14">
                  <c:v>-2.4337975434891135E-2</c:v>
                </c:pt>
                <c:pt idx="15">
                  <c:v>-2.4335070650851165E-2</c:v>
                </c:pt>
                <c:pt idx="16">
                  <c:v>-2.8825946825293158E-2</c:v>
                </c:pt>
                <c:pt idx="17">
                  <c:v>-1.792301523342843E-2</c:v>
                </c:pt>
                <c:pt idx="18">
                  <c:v>-2.6762345931597764E-2</c:v>
                </c:pt>
                <c:pt idx="19">
                  <c:v>-2.6910985457829995E-2</c:v>
                </c:pt>
                <c:pt idx="20">
                  <c:v>-2.2480899888034145E-2</c:v>
                </c:pt>
                <c:pt idx="21">
                  <c:v>-2.1160020852633465E-2</c:v>
                </c:pt>
                <c:pt idx="22">
                  <c:v>-2.8173246731924451E-2</c:v>
                </c:pt>
                <c:pt idx="23">
                  <c:v>-2.3938284232615459E-2</c:v>
                </c:pt>
                <c:pt idx="24">
                  <c:v>-2.6935173943176238E-2</c:v>
                </c:pt>
                <c:pt idx="25">
                  <c:v>-2.2895592772536943E-2</c:v>
                </c:pt>
                <c:pt idx="26">
                  <c:v>-2.0242260320275207E-2</c:v>
                </c:pt>
                <c:pt idx="27">
                  <c:v>-2.3423916282483859E-2</c:v>
                </c:pt>
                <c:pt idx="28">
                  <c:v>-1.3307773843303394E-2</c:v>
                </c:pt>
                <c:pt idx="29">
                  <c:v>-2.5159325432788648E-2</c:v>
                </c:pt>
                <c:pt idx="30">
                  <c:v>-2.6129016147844908E-2</c:v>
                </c:pt>
                <c:pt idx="31">
                  <c:v>-1.5247265168039092E-2</c:v>
                </c:pt>
                <c:pt idx="32">
                  <c:v>-2.9542608223458444E-2</c:v>
                </c:pt>
                <c:pt idx="33">
                  <c:v>-3.2703376213707003E-2</c:v>
                </c:pt>
                <c:pt idx="34">
                  <c:v>-2.2502169183580278E-2</c:v>
                </c:pt>
                <c:pt idx="35">
                  <c:v>-1.8832644428515621E-2</c:v>
                </c:pt>
                <c:pt idx="36">
                  <c:v>-1.9116468973312095E-2</c:v>
                </c:pt>
                <c:pt idx="37">
                  <c:v>-2.1002128841988821E-2</c:v>
                </c:pt>
                <c:pt idx="38">
                  <c:v>-2.5775200430645739E-2</c:v>
                </c:pt>
                <c:pt idx="39">
                  <c:v>-2.6863686793978658E-2</c:v>
                </c:pt>
                <c:pt idx="40">
                  <c:v>-2.1919476345130917E-2</c:v>
                </c:pt>
                <c:pt idx="41">
                  <c:v>-2.3712287130502219E-2</c:v>
                </c:pt>
                <c:pt idx="42">
                  <c:v>-2.0767602054185375E-2</c:v>
                </c:pt>
                <c:pt idx="43">
                  <c:v>-2.4857510885224698E-2</c:v>
                </c:pt>
                <c:pt idx="44">
                  <c:v>-2.1049440048752643E-2</c:v>
                </c:pt>
                <c:pt idx="45">
                  <c:v>-3.2109169671453941E-2</c:v>
                </c:pt>
                <c:pt idx="46">
                  <c:v>-2.4240375803016079E-2</c:v>
                </c:pt>
                <c:pt idx="47">
                  <c:v>-2.0863655283783089E-2</c:v>
                </c:pt>
                <c:pt idx="48">
                  <c:v>-2.2137339184377325E-2</c:v>
                </c:pt>
                <c:pt idx="49">
                  <c:v>-2.2842504703334043E-2</c:v>
                </c:pt>
                <c:pt idx="50">
                  <c:v>-1.8835518429691334E-2</c:v>
                </c:pt>
                <c:pt idx="51">
                  <c:v>-2.8402561117571778E-2</c:v>
                </c:pt>
                <c:pt idx="52">
                  <c:v>-2.0179440823973493E-2</c:v>
                </c:pt>
                <c:pt idx="53">
                  <c:v>-2.0239503981164475E-2</c:v>
                </c:pt>
                <c:pt idx="54">
                  <c:v>-2.194592693716757E-2</c:v>
                </c:pt>
                <c:pt idx="55">
                  <c:v>-1.7132931704761489E-2</c:v>
                </c:pt>
                <c:pt idx="56">
                  <c:v>-2.209266180059366E-2</c:v>
                </c:pt>
                <c:pt idx="57">
                  <c:v>-1.9674324607196425E-2</c:v>
                </c:pt>
                <c:pt idx="58">
                  <c:v>-2.0429307466484303E-2</c:v>
                </c:pt>
                <c:pt idx="59">
                  <c:v>-2.0106136534289831E-2</c:v>
                </c:pt>
                <c:pt idx="60">
                  <c:v>-2.2563667013816513E-2</c:v>
                </c:pt>
                <c:pt idx="61">
                  <c:v>-1.3456767685253723E-2</c:v>
                </c:pt>
                <c:pt idx="62">
                  <c:v>-1.5043473442680977E-2</c:v>
                </c:pt>
                <c:pt idx="63">
                  <c:v>-2.2610274684133458E-2</c:v>
                </c:pt>
                <c:pt idx="64">
                  <c:v>-2.5820572736877878E-2</c:v>
                </c:pt>
                <c:pt idx="65">
                  <c:v>-2.0844511525355713E-2</c:v>
                </c:pt>
                <c:pt idx="66">
                  <c:v>-2.3402323675982828E-2</c:v>
                </c:pt>
                <c:pt idx="67">
                  <c:v>-1.8879339540372797E-2</c:v>
                </c:pt>
                <c:pt idx="68">
                  <c:v>-2.8791154388731144E-2</c:v>
                </c:pt>
                <c:pt idx="69">
                  <c:v>-2.158478291777044E-2</c:v>
                </c:pt>
                <c:pt idx="70">
                  <c:v>-2.7358200553299739E-2</c:v>
                </c:pt>
                <c:pt idx="71">
                  <c:v>-2.5950578198814966E-2</c:v>
                </c:pt>
                <c:pt idx="72">
                  <c:v>-2.6608360172385659E-2</c:v>
                </c:pt>
                <c:pt idx="73">
                  <c:v>-1.998220884249946E-2</c:v>
                </c:pt>
                <c:pt idx="74">
                  <c:v>-2.2038744178779268E-2</c:v>
                </c:pt>
                <c:pt idx="75">
                  <c:v>-2.3958141435858948E-2</c:v>
                </c:pt>
                <c:pt idx="76">
                  <c:v>-3.0414978462722786E-2</c:v>
                </c:pt>
                <c:pt idx="77">
                  <c:v>-2.1651881747459356E-2</c:v>
                </c:pt>
                <c:pt idx="78">
                  <c:v>-2.5724973274289908E-2</c:v>
                </c:pt>
                <c:pt idx="79">
                  <c:v>-2.3345993196777215E-2</c:v>
                </c:pt>
                <c:pt idx="80">
                  <c:v>-1.7350554766846216E-2</c:v>
                </c:pt>
                <c:pt idx="81">
                  <c:v>-1.9893118861784131E-2</c:v>
                </c:pt>
                <c:pt idx="82">
                  <c:v>-2.4923272665590801E-2</c:v>
                </c:pt>
                <c:pt idx="83">
                  <c:v>-2.6117054385446536E-2</c:v>
                </c:pt>
                <c:pt idx="84">
                  <c:v>-2.6632387275858704E-2</c:v>
                </c:pt>
                <c:pt idx="85">
                  <c:v>-2.2008689766192191E-2</c:v>
                </c:pt>
                <c:pt idx="86">
                  <c:v>-1.7011295659971282E-2</c:v>
                </c:pt>
                <c:pt idx="87">
                  <c:v>-2.7742175598454821E-2</c:v>
                </c:pt>
                <c:pt idx="88">
                  <c:v>-2.0134343974644864E-2</c:v>
                </c:pt>
                <c:pt idx="89">
                  <c:v>-2.2105057287760133E-2</c:v>
                </c:pt>
                <c:pt idx="90">
                  <c:v>-2.1213198964115776E-2</c:v>
                </c:pt>
                <c:pt idx="91">
                  <c:v>-2.4318115657960604E-2</c:v>
                </c:pt>
                <c:pt idx="92">
                  <c:v>-2.6347071617333739E-2</c:v>
                </c:pt>
                <c:pt idx="93">
                  <c:v>-3.0328495371104935E-2</c:v>
                </c:pt>
                <c:pt idx="94">
                  <c:v>-2.5868627679530576E-2</c:v>
                </c:pt>
                <c:pt idx="95">
                  <c:v>-2.168459610516571E-2</c:v>
                </c:pt>
                <c:pt idx="96">
                  <c:v>-2.0490155849254066E-2</c:v>
                </c:pt>
                <c:pt idx="97">
                  <c:v>-2.6315409811775936E-2</c:v>
                </c:pt>
                <c:pt idx="98">
                  <c:v>-1.8793847712856859E-2</c:v>
                </c:pt>
                <c:pt idx="99">
                  <c:v>-2.7062677379403155E-2</c:v>
                </c:pt>
                <c:pt idx="100">
                  <c:v>-1.9742930402676606E-2</c:v>
                </c:pt>
                <c:pt idx="101">
                  <c:v>-2.1783505365185363E-2</c:v>
                </c:pt>
                <c:pt idx="102">
                  <c:v>-1.9233595302386775E-2</c:v>
                </c:pt>
                <c:pt idx="103">
                  <c:v>-2.5933000764897685E-2</c:v>
                </c:pt>
                <c:pt idx="104">
                  <c:v>-2.079866113987805E-2</c:v>
                </c:pt>
                <c:pt idx="105">
                  <c:v>-2.8757433023379519E-2</c:v>
                </c:pt>
                <c:pt idx="106">
                  <c:v>-1.9984813407207369E-2</c:v>
                </c:pt>
                <c:pt idx="107">
                  <c:v>-2.2128469863954336E-2</c:v>
                </c:pt>
                <c:pt idx="108">
                  <c:v>-1.9502334805515886E-2</c:v>
                </c:pt>
                <c:pt idx="109">
                  <c:v>-1.1739082974253634E-2</c:v>
                </c:pt>
                <c:pt idx="110">
                  <c:v>-2.0566295122893763E-2</c:v>
                </c:pt>
                <c:pt idx="111">
                  <c:v>-1.7520607108451713E-2</c:v>
                </c:pt>
                <c:pt idx="112">
                  <c:v>-1.2841835078560848E-2</c:v>
                </c:pt>
                <c:pt idx="113">
                  <c:v>-2.0594696415027869E-2</c:v>
                </c:pt>
                <c:pt idx="114">
                  <c:v>-3.1963700672774209E-2</c:v>
                </c:pt>
                <c:pt idx="115">
                  <c:v>-2.6988502540989501E-2</c:v>
                </c:pt>
                <c:pt idx="116">
                  <c:v>-2.0787867347230815E-2</c:v>
                </c:pt>
                <c:pt idx="117">
                  <c:v>-2.0699045660210302E-2</c:v>
                </c:pt>
                <c:pt idx="118">
                  <c:v>-2.0510194738777798E-2</c:v>
                </c:pt>
                <c:pt idx="119">
                  <c:v>-2.17737615322946E-2</c:v>
                </c:pt>
                <c:pt idx="120">
                  <c:v>-2.3466189101437607E-2</c:v>
                </c:pt>
                <c:pt idx="121">
                  <c:v>-2.140336510404417E-2</c:v>
                </c:pt>
                <c:pt idx="122">
                  <c:v>-2.5518096300952919E-2</c:v>
                </c:pt>
                <c:pt idx="123">
                  <c:v>-1.6345479120838391E-2</c:v>
                </c:pt>
                <c:pt idx="124">
                  <c:v>-2.1318509718872392E-2</c:v>
                </c:pt>
                <c:pt idx="125">
                  <c:v>-1.298569437549979E-2</c:v>
                </c:pt>
                <c:pt idx="126">
                  <c:v>-2.8443394561115554E-2</c:v>
                </c:pt>
                <c:pt idx="127">
                  <c:v>-2.6671530994159198E-2</c:v>
                </c:pt>
                <c:pt idx="128">
                  <c:v>-2.2926875967026916E-2</c:v>
                </c:pt>
                <c:pt idx="129">
                  <c:v>-2.297990238907488E-2</c:v>
                </c:pt>
                <c:pt idx="130">
                  <c:v>-2.302832255832854E-2</c:v>
                </c:pt>
                <c:pt idx="131">
                  <c:v>-2.115850970967692E-2</c:v>
                </c:pt>
                <c:pt idx="132">
                  <c:v>-2.6307648624410263E-2</c:v>
                </c:pt>
                <c:pt idx="133">
                  <c:v>-2.3898906297180389E-2</c:v>
                </c:pt>
                <c:pt idx="134">
                  <c:v>-1.9347088800834911E-2</c:v>
                </c:pt>
                <c:pt idx="135">
                  <c:v>-2.2002883109992766E-2</c:v>
                </c:pt>
                <c:pt idx="136">
                  <c:v>-2.4667705325642331E-2</c:v>
                </c:pt>
                <c:pt idx="137">
                  <c:v>-2.0263300109386151E-2</c:v>
                </c:pt>
                <c:pt idx="138">
                  <c:v>-2.2284217798024031E-2</c:v>
                </c:pt>
                <c:pt idx="139">
                  <c:v>-2.2527395131705319E-2</c:v>
                </c:pt>
                <c:pt idx="140">
                  <c:v>-2.0214222344769439E-2</c:v>
                </c:pt>
                <c:pt idx="141">
                  <c:v>-2.1949967781809576E-2</c:v>
                </c:pt>
                <c:pt idx="142">
                  <c:v>-1.9296747804963488E-2</c:v>
                </c:pt>
                <c:pt idx="143">
                  <c:v>-2.2874652272834695E-2</c:v>
                </c:pt>
                <c:pt idx="144">
                  <c:v>-2.9508905544222586E-2</c:v>
                </c:pt>
                <c:pt idx="145">
                  <c:v>-1.851431267959569E-2</c:v>
                </c:pt>
                <c:pt idx="146">
                  <c:v>-1.8228960528324123E-2</c:v>
                </c:pt>
                <c:pt idx="147">
                  <c:v>-1.8689167376887639E-2</c:v>
                </c:pt>
                <c:pt idx="148">
                  <c:v>-2.8177724687266092E-2</c:v>
                </c:pt>
                <c:pt idx="149">
                  <c:v>-2.117749404134095E-2</c:v>
                </c:pt>
                <c:pt idx="150">
                  <c:v>-3.3367037560978474E-2</c:v>
                </c:pt>
                <c:pt idx="151">
                  <c:v>-2.6288598309628597E-2</c:v>
                </c:pt>
                <c:pt idx="152">
                  <c:v>-2.8525188032155313E-2</c:v>
                </c:pt>
                <c:pt idx="153">
                  <c:v>-2.0949120177798264E-2</c:v>
                </c:pt>
                <c:pt idx="154">
                  <c:v>-1.8725482483016975E-2</c:v>
                </c:pt>
                <c:pt idx="155">
                  <c:v>-2.8861766387107579E-2</c:v>
                </c:pt>
                <c:pt idx="156">
                  <c:v>-2.5366729290162482E-2</c:v>
                </c:pt>
                <c:pt idx="157">
                  <c:v>-3.2317175650339536E-2</c:v>
                </c:pt>
                <c:pt idx="158">
                  <c:v>-2.5477823384884246E-2</c:v>
                </c:pt>
                <c:pt idx="159">
                  <c:v>-2.311607057293763E-2</c:v>
                </c:pt>
                <c:pt idx="160">
                  <c:v>-1.2969417906504077E-2</c:v>
                </c:pt>
                <c:pt idx="161">
                  <c:v>-2.6050414100827979E-2</c:v>
                </c:pt>
                <c:pt idx="162">
                  <c:v>-2.1325470724097073E-2</c:v>
                </c:pt>
                <c:pt idx="163">
                  <c:v>-1.8682758219366491E-2</c:v>
                </c:pt>
                <c:pt idx="164">
                  <c:v>-2.5824237262403571E-2</c:v>
                </c:pt>
                <c:pt idx="165">
                  <c:v>-3.3575687931589826E-2</c:v>
                </c:pt>
                <c:pt idx="166">
                  <c:v>-1.2328718017522888E-2</c:v>
                </c:pt>
                <c:pt idx="167">
                  <c:v>-2.244328141920704E-2</c:v>
                </c:pt>
                <c:pt idx="168">
                  <c:v>-1.4404438797830821E-2</c:v>
                </c:pt>
                <c:pt idx="169">
                  <c:v>-2.7592307732982491E-2</c:v>
                </c:pt>
                <c:pt idx="170">
                  <c:v>-2.3535667220002665E-2</c:v>
                </c:pt>
                <c:pt idx="171">
                  <c:v>-2.5879545937421256E-2</c:v>
                </c:pt>
                <c:pt idx="172">
                  <c:v>-2.6677726622772013E-2</c:v>
                </c:pt>
                <c:pt idx="173">
                  <c:v>-1.5126635362037177E-2</c:v>
                </c:pt>
                <c:pt idx="174">
                  <c:v>-2.6364041535320126E-2</c:v>
                </c:pt>
                <c:pt idx="175">
                  <c:v>-2.7763505944095712E-2</c:v>
                </c:pt>
                <c:pt idx="176">
                  <c:v>-2.1368834062041486E-2</c:v>
                </c:pt>
                <c:pt idx="177">
                  <c:v>-2.4354130543944308E-2</c:v>
                </c:pt>
                <c:pt idx="178">
                  <c:v>-2.0112702896417645E-2</c:v>
                </c:pt>
                <c:pt idx="179">
                  <c:v>-2.4462250216437553E-2</c:v>
                </c:pt>
                <c:pt idx="180">
                  <c:v>-1.8012569472423579E-2</c:v>
                </c:pt>
                <c:pt idx="181">
                  <c:v>-2.3155087777830374E-2</c:v>
                </c:pt>
                <c:pt idx="182">
                  <c:v>-1.8017102090576387E-2</c:v>
                </c:pt>
                <c:pt idx="183">
                  <c:v>-2.2312960843297702E-2</c:v>
                </c:pt>
                <c:pt idx="184">
                  <c:v>-1.9417614282410511E-2</c:v>
                </c:pt>
                <c:pt idx="185">
                  <c:v>-2.6156389288358284E-2</c:v>
                </c:pt>
                <c:pt idx="186">
                  <c:v>-2.0933087375990311E-2</c:v>
                </c:pt>
                <c:pt idx="187">
                  <c:v>-2.2001867650587315E-2</c:v>
                </c:pt>
                <c:pt idx="188">
                  <c:v>-3.6557775247489488E-2</c:v>
                </c:pt>
                <c:pt idx="189">
                  <c:v>-2.3176235606108264E-2</c:v>
                </c:pt>
                <c:pt idx="190">
                  <c:v>-1.6403340826169455E-2</c:v>
                </c:pt>
                <c:pt idx="191">
                  <c:v>-2.0042816642417804E-2</c:v>
                </c:pt>
                <c:pt idx="192">
                  <c:v>-1.8536637479799722E-2</c:v>
                </c:pt>
                <c:pt idx="193">
                  <c:v>-2.2005593285996383E-2</c:v>
                </c:pt>
                <c:pt idx="194">
                  <c:v>-2.3238676399863323E-2</c:v>
                </c:pt>
                <c:pt idx="195">
                  <c:v>-2.7165458849447432E-2</c:v>
                </c:pt>
                <c:pt idx="196">
                  <c:v>-2.1897483688434249E-2</c:v>
                </c:pt>
                <c:pt idx="197">
                  <c:v>-2.2395267703890553E-2</c:v>
                </c:pt>
                <c:pt idx="198">
                  <c:v>-1.5119321560701948E-2</c:v>
                </c:pt>
                <c:pt idx="199">
                  <c:v>-2.3336796084780786E-2</c:v>
                </c:pt>
                <c:pt idx="200">
                  <c:v>-2.8524848459923646E-2</c:v>
                </c:pt>
                <c:pt idx="201">
                  <c:v>-2.2802075879301498E-2</c:v>
                </c:pt>
                <c:pt idx="202">
                  <c:v>-2.278281074395494E-2</c:v>
                </c:pt>
                <c:pt idx="203">
                  <c:v>-1.1695202366967195E-2</c:v>
                </c:pt>
                <c:pt idx="204">
                  <c:v>-2.780422264373783E-2</c:v>
                </c:pt>
                <c:pt idx="205">
                  <c:v>-2.3767560727259607E-2</c:v>
                </c:pt>
                <c:pt idx="206">
                  <c:v>-1.8233863660531924E-2</c:v>
                </c:pt>
                <c:pt idx="207">
                  <c:v>-2.9272957481214945E-2</c:v>
                </c:pt>
                <c:pt idx="208">
                  <c:v>-2.6650897338889479E-2</c:v>
                </c:pt>
                <c:pt idx="209">
                  <c:v>-1.2536584348906032E-2</c:v>
                </c:pt>
                <c:pt idx="210">
                  <c:v>-1.4632642067171631E-2</c:v>
                </c:pt>
                <c:pt idx="211">
                  <c:v>-2.7157668946271585E-2</c:v>
                </c:pt>
                <c:pt idx="212">
                  <c:v>-2.3866694420975776E-2</c:v>
                </c:pt>
                <c:pt idx="213">
                  <c:v>-2.1688068358992396E-2</c:v>
                </c:pt>
                <c:pt idx="214">
                  <c:v>-2.24477385082551E-2</c:v>
                </c:pt>
                <c:pt idx="215">
                  <c:v>-1.9865016277215375E-2</c:v>
                </c:pt>
                <c:pt idx="216">
                  <c:v>-2.9507776649911222E-2</c:v>
                </c:pt>
                <c:pt idx="217">
                  <c:v>-2.7301473711114355E-2</c:v>
                </c:pt>
                <c:pt idx="218">
                  <c:v>-2.5650973449886649E-2</c:v>
                </c:pt>
                <c:pt idx="219">
                  <c:v>-1.812161891895947E-2</c:v>
                </c:pt>
                <c:pt idx="220">
                  <c:v>-2.7881585451179802E-2</c:v>
                </c:pt>
                <c:pt idx="221">
                  <c:v>-1.7924674838612376E-2</c:v>
                </c:pt>
                <c:pt idx="222">
                  <c:v>-1.9414412700054839E-2</c:v>
                </c:pt>
                <c:pt idx="223">
                  <c:v>-2.2132536916039669E-2</c:v>
                </c:pt>
                <c:pt idx="224">
                  <c:v>-3.09256107506517E-2</c:v>
                </c:pt>
                <c:pt idx="225">
                  <c:v>-1.7530602590381861E-2</c:v>
                </c:pt>
                <c:pt idx="226">
                  <c:v>-2.7986494770711801E-2</c:v>
                </c:pt>
                <c:pt idx="227">
                  <c:v>-2.2900689819412179E-2</c:v>
                </c:pt>
                <c:pt idx="228">
                  <c:v>-2.4788503141083496E-2</c:v>
                </c:pt>
                <c:pt idx="229">
                  <c:v>-1.9243856719800334E-2</c:v>
                </c:pt>
                <c:pt idx="230">
                  <c:v>-2.2084196536162892E-2</c:v>
                </c:pt>
                <c:pt idx="231">
                  <c:v>-2.3476039028954787E-2</c:v>
                </c:pt>
                <c:pt idx="232">
                  <c:v>-3.101839086182423E-2</c:v>
                </c:pt>
                <c:pt idx="233">
                  <c:v>-2.1810081268096582E-2</c:v>
                </c:pt>
                <c:pt idx="234">
                  <c:v>-2.6224601949090598E-2</c:v>
                </c:pt>
                <c:pt idx="235">
                  <c:v>-3.217148373584422E-2</c:v>
                </c:pt>
                <c:pt idx="236">
                  <c:v>-2.0700110959419149E-2</c:v>
                </c:pt>
                <c:pt idx="237">
                  <c:v>-1.8814666012973547E-2</c:v>
                </c:pt>
                <c:pt idx="238">
                  <c:v>-2.2157907348628214E-2</c:v>
                </c:pt>
                <c:pt idx="239">
                  <c:v>-2.834390157502753E-2</c:v>
                </c:pt>
                <c:pt idx="240">
                  <c:v>-2.0504458122569957E-2</c:v>
                </c:pt>
                <c:pt idx="241">
                  <c:v>-2.4737259303213577E-2</c:v>
                </c:pt>
                <c:pt idx="242">
                  <c:v>-2.1401105374579288E-2</c:v>
                </c:pt>
                <c:pt idx="243">
                  <c:v>-1.9213805282795704E-2</c:v>
                </c:pt>
                <c:pt idx="244">
                  <c:v>-2.7733702996080467E-2</c:v>
                </c:pt>
                <c:pt idx="245">
                  <c:v>-2.0665850830186017E-2</c:v>
                </c:pt>
                <c:pt idx="246">
                  <c:v>-3.0998709912285705E-2</c:v>
                </c:pt>
                <c:pt idx="247">
                  <c:v>-2.5796952335328527E-2</c:v>
                </c:pt>
                <c:pt idx="248">
                  <c:v>-2.3597733466102611E-2</c:v>
                </c:pt>
                <c:pt idx="249">
                  <c:v>-2.5314474793757924E-2</c:v>
                </c:pt>
                <c:pt idx="250">
                  <c:v>-2.0470341249923862E-2</c:v>
                </c:pt>
                <c:pt idx="251">
                  <c:v>-1.7183293718050052E-2</c:v>
                </c:pt>
                <c:pt idx="252">
                  <c:v>-3.3196904095200708E-2</c:v>
                </c:pt>
                <c:pt idx="253">
                  <c:v>-2.0784595477186585E-2</c:v>
                </c:pt>
                <c:pt idx="254">
                  <c:v>-2.4610613458817099E-2</c:v>
                </c:pt>
                <c:pt idx="255">
                  <c:v>-1.978177774631007E-2</c:v>
                </c:pt>
                <c:pt idx="256">
                  <c:v>-2.1077677174879739E-2</c:v>
                </c:pt>
                <c:pt idx="257">
                  <c:v>-2.5941068939456358E-2</c:v>
                </c:pt>
                <c:pt idx="258">
                  <c:v>-2.7831235320027403E-2</c:v>
                </c:pt>
                <c:pt idx="259">
                  <c:v>-2.377819177669771E-2</c:v>
                </c:pt>
                <c:pt idx="260">
                  <c:v>-3.1851454942824375E-2</c:v>
                </c:pt>
                <c:pt idx="261">
                  <c:v>-2.361521664444588E-2</c:v>
                </c:pt>
                <c:pt idx="262">
                  <c:v>-2.9986267368050434E-2</c:v>
                </c:pt>
                <c:pt idx="263">
                  <c:v>-2.9279077314409818E-2</c:v>
                </c:pt>
                <c:pt idx="264">
                  <c:v>-2.6277204776517848E-2</c:v>
                </c:pt>
                <c:pt idx="265">
                  <c:v>-2.6231605360337085E-2</c:v>
                </c:pt>
                <c:pt idx="266">
                  <c:v>-3.0168906040032084E-2</c:v>
                </c:pt>
                <c:pt idx="267">
                  <c:v>-2.2824328264382743E-2</c:v>
                </c:pt>
                <c:pt idx="268">
                  <c:v>-2.7273096076257275E-2</c:v>
                </c:pt>
                <c:pt idx="269">
                  <c:v>-1.8445908396765631E-2</c:v>
                </c:pt>
                <c:pt idx="270">
                  <c:v>-2.0105960986228411E-2</c:v>
                </c:pt>
                <c:pt idx="271">
                  <c:v>-2.9343313110048896E-2</c:v>
                </c:pt>
                <c:pt idx="272">
                  <c:v>-2.3492386691495781E-2</c:v>
                </c:pt>
                <c:pt idx="273">
                  <c:v>-2.9336863942074132E-2</c:v>
                </c:pt>
                <c:pt idx="274">
                  <c:v>-2.6880444430149808E-2</c:v>
                </c:pt>
                <c:pt idx="275">
                  <c:v>-3.0526435051690726E-2</c:v>
                </c:pt>
                <c:pt idx="276">
                  <c:v>-3.1935738290766125E-2</c:v>
                </c:pt>
                <c:pt idx="277">
                  <c:v>-1.8159446620465758E-2</c:v>
                </c:pt>
                <c:pt idx="278">
                  <c:v>-2.5717633165870168E-2</c:v>
                </c:pt>
                <c:pt idx="279">
                  <c:v>-1.7900376959472553E-2</c:v>
                </c:pt>
                <c:pt idx="280">
                  <c:v>-2.4976378217182571E-2</c:v>
                </c:pt>
                <c:pt idx="281">
                  <c:v>-1.792679035307998E-2</c:v>
                </c:pt>
                <c:pt idx="282">
                  <c:v>-1.8439741087590278E-2</c:v>
                </c:pt>
                <c:pt idx="283">
                  <c:v>-2.4220903228977519E-2</c:v>
                </c:pt>
                <c:pt idx="284">
                  <c:v>-2.6011919435966036E-2</c:v>
                </c:pt>
                <c:pt idx="285">
                  <c:v>-1.830887583053098E-2</c:v>
                </c:pt>
                <c:pt idx="286">
                  <c:v>-2.207068436544013E-2</c:v>
                </c:pt>
                <c:pt idx="287">
                  <c:v>-1.7248022247983386E-2</c:v>
                </c:pt>
                <c:pt idx="288">
                  <c:v>-1.5014150517361102E-2</c:v>
                </c:pt>
                <c:pt idx="289">
                  <c:v>-2.881514991288725E-2</c:v>
                </c:pt>
                <c:pt idx="290">
                  <c:v>-2.2479262489657259E-2</c:v>
                </c:pt>
                <c:pt idx="291">
                  <c:v>-2.524719986856816E-2</c:v>
                </c:pt>
                <c:pt idx="292">
                  <c:v>-2.7124112565921621E-2</c:v>
                </c:pt>
                <c:pt idx="293">
                  <c:v>-2.312899982633887E-2</c:v>
                </c:pt>
                <c:pt idx="294">
                  <c:v>-2.8044968938379711E-2</c:v>
                </c:pt>
                <c:pt idx="295">
                  <c:v>-2.5869802325042102E-2</c:v>
                </c:pt>
                <c:pt idx="296">
                  <c:v>-1.8023069216020815E-2</c:v>
                </c:pt>
                <c:pt idx="297">
                  <c:v>-1.6469085380121484E-2</c:v>
                </c:pt>
                <c:pt idx="298">
                  <c:v>-2.3227577693951673E-2</c:v>
                </c:pt>
                <c:pt idx="299">
                  <c:v>-1.984224976917659E-2</c:v>
                </c:pt>
                <c:pt idx="300">
                  <c:v>-2.3101914134212365E-2</c:v>
                </c:pt>
                <c:pt idx="301">
                  <c:v>-2.8323111089900266E-2</c:v>
                </c:pt>
                <c:pt idx="302">
                  <c:v>-2.798182252029946E-2</c:v>
                </c:pt>
                <c:pt idx="303">
                  <c:v>-2.0990498740697916E-2</c:v>
                </c:pt>
                <c:pt idx="304">
                  <c:v>-2.5873046376084119E-2</c:v>
                </c:pt>
                <c:pt idx="305">
                  <c:v>-2.8620225816915479E-2</c:v>
                </c:pt>
                <c:pt idx="306">
                  <c:v>-1.7784187504380711E-2</c:v>
                </c:pt>
                <c:pt idx="307">
                  <c:v>-2.4712785904480228E-2</c:v>
                </c:pt>
                <c:pt idx="308">
                  <c:v>-1.9326086801365605E-2</c:v>
                </c:pt>
                <c:pt idx="309">
                  <c:v>-2.7603520592213826E-2</c:v>
                </c:pt>
                <c:pt idx="310">
                  <c:v>-1.9012339149245605E-2</c:v>
                </c:pt>
                <c:pt idx="311">
                  <c:v>-2.1117393195774881E-2</c:v>
                </c:pt>
                <c:pt idx="312">
                  <c:v>-2.7816207943100579E-2</c:v>
                </c:pt>
                <c:pt idx="313">
                  <c:v>-2.3909464586189699E-2</c:v>
                </c:pt>
                <c:pt idx="314">
                  <c:v>-2.3865998073455685E-2</c:v>
                </c:pt>
                <c:pt idx="315">
                  <c:v>-1.9042571994345892E-2</c:v>
                </c:pt>
                <c:pt idx="316">
                  <c:v>-2.3097561148725632E-2</c:v>
                </c:pt>
                <c:pt idx="317">
                  <c:v>-2.5808526878419613E-2</c:v>
                </c:pt>
                <c:pt idx="318">
                  <c:v>-2.2788722166660946E-2</c:v>
                </c:pt>
                <c:pt idx="319">
                  <c:v>-2.4987118945320574E-2</c:v>
                </c:pt>
                <c:pt idx="320">
                  <c:v>-2.0503317424891421E-2</c:v>
                </c:pt>
                <c:pt idx="321">
                  <c:v>-1.7794551296331562E-2</c:v>
                </c:pt>
                <c:pt idx="322">
                  <c:v>-2.7190470452456594E-2</c:v>
                </c:pt>
                <c:pt idx="323">
                  <c:v>-2.6530387383607135E-2</c:v>
                </c:pt>
                <c:pt idx="324">
                  <c:v>-2.235314662930854E-2</c:v>
                </c:pt>
                <c:pt idx="325">
                  <c:v>-3.0609880284494295E-2</c:v>
                </c:pt>
                <c:pt idx="326">
                  <c:v>-3.6605659494195919E-2</c:v>
                </c:pt>
                <c:pt idx="327">
                  <c:v>-1.6763685861722166E-2</c:v>
                </c:pt>
                <c:pt idx="328">
                  <c:v>-2.1522819321852182E-2</c:v>
                </c:pt>
                <c:pt idx="329">
                  <c:v>-2.3652053217219304E-2</c:v>
                </c:pt>
                <c:pt idx="330">
                  <c:v>-2.1857798019494723E-2</c:v>
                </c:pt>
                <c:pt idx="331">
                  <c:v>-3.0051672845866406E-2</c:v>
                </c:pt>
                <c:pt idx="332">
                  <c:v>-2.3898813121268958E-2</c:v>
                </c:pt>
                <c:pt idx="333">
                  <c:v>-2.3905623199006243E-2</c:v>
                </c:pt>
                <c:pt idx="334">
                  <c:v>-2.8542978147408249E-2</c:v>
                </c:pt>
                <c:pt idx="335">
                  <c:v>-2.1614223481947192E-2</c:v>
                </c:pt>
                <c:pt idx="336">
                  <c:v>-1.4136457710787198E-2</c:v>
                </c:pt>
                <c:pt idx="337">
                  <c:v>-2.6380544593271438E-2</c:v>
                </c:pt>
                <c:pt idx="338">
                  <c:v>-1.5259502947646553E-2</c:v>
                </c:pt>
                <c:pt idx="339">
                  <c:v>-2.229920087161652E-2</c:v>
                </c:pt>
                <c:pt idx="340">
                  <c:v>-2.5584740692579544E-2</c:v>
                </c:pt>
                <c:pt idx="341">
                  <c:v>-2.1193764435722073E-2</c:v>
                </c:pt>
                <c:pt idx="342">
                  <c:v>-2.6623170323361478E-2</c:v>
                </c:pt>
                <c:pt idx="343">
                  <c:v>-2.9419961801997019E-2</c:v>
                </c:pt>
                <c:pt idx="344">
                  <c:v>-2.3228679587635526E-2</c:v>
                </c:pt>
                <c:pt idx="345">
                  <c:v>-2.396337018557837E-2</c:v>
                </c:pt>
                <c:pt idx="346">
                  <c:v>-2.3500336174809178E-2</c:v>
                </c:pt>
                <c:pt idx="347">
                  <c:v>-3.2312623318359712E-2</c:v>
                </c:pt>
                <c:pt idx="348">
                  <c:v>-2.3385414731439624E-2</c:v>
                </c:pt>
                <c:pt idx="349">
                  <c:v>-2.5232394699536087E-2</c:v>
                </c:pt>
                <c:pt idx="350">
                  <c:v>-2.6980281382090965E-2</c:v>
                </c:pt>
                <c:pt idx="351">
                  <c:v>-1.8441774897365093E-2</c:v>
                </c:pt>
                <c:pt idx="352">
                  <c:v>-1.5045024449390709E-2</c:v>
                </c:pt>
                <c:pt idx="353">
                  <c:v>-2.0136358449530434E-2</c:v>
                </c:pt>
                <c:pt idx="354">
                  <c:v>-2.3454292119071241E-2</c:v>
                </c:pt>
                <c:pt idx="355">
                  <c:v>-2.1357218878009121E-2</c:v>
                </c:pt>
                <c:pt idx="356">
                  <c:v>-2.040842980363422E-2</c:v>
                </c:pt>
                <c:pt idx="357">
                  <c:v>-3.0209746454334052E-2</c:v>
                </c:pt>
                <c:pt idx="358">
                  <c:v>-2.4297669269033761E-2</c:v>
                </c:pt>
                <c:pt idx="359">
                  <c:v>-2.3180433860671812E-2</c:v>
                </c:pt>
                <c:pt idx="360">
                  <c:v>-1.7473766992237572E-2</c:v>
                </c:pt>
                <c:pt idx="361">
                  <c:v>-1.7720036555745722E-2</c:v>
                </c:pt>
                <c:pt idx="362">
                  <c:v>-3.0271944064189427E-2</c:v>
                </c:pt>
                <c:pt idx="363">
                  <c:v>-2.8337321362236878E-2</c:v>
                </c:pt>
                <c:pt idx="364">
                  <c:v>-2.0415840658106532E-2</c:v>
                </c:pt>
                <c:pt idx="365">
                  <c:v>-2.3661062196786986E-2</c:v>
                </c:pt>
                <c:pt idx="366">
                  <c:v>-2.2868434130929316E-2</c:v>
                </c:pt>
                <c:pt idx="367">
                  <c:v>-3.3679986111504689E-2</c:v>
                </c:pt>
                <c:pt idx="368">
                  <c:v>-2.3383707243734619E-2</c:v>
                </c:pt>
                <c:pt idx="369">
                  <c:v>-2.0053445751161192E-2</c:v>
                </c:pt>
                <c:pt idx="370">
                  <c:v>-2.7946175496023073E-2</c:v>
                </c:pt>
                <c:pt idx="371">
                  <c:v>-2.5049747105073905E-2</c:v>
                </c:pt>
                <c:pt idx="372">
                  <c:v>-2.958242599437888E-2</c:v>
                </c:pt>
                <c:pt idx="373">
                  <c:v>-2.6876136871171852E-2</c:v>
                </c:pt>
                <c:pt idx="374">
                  <c:v>-2.1347696277542738E-2</c:v>
                </c:pt>
                <c:pt idx="375">
                  <c:v>-1.7824005670266985E-2</c:v>
                </c:pt>
                <c:pt idx="376">
                  <c:v>-2.7260289420851791E-2</c:v>
                </c:pt>
                <c:pt idx="377">
                  <c:v>-1.8698950144170112E-2</c:v>
                </c:pt>
                <c:pt idx="378">
                  <c:v>-1.6225495732129502E-2</c:v>
                </c:pt>
                <c:pt idx="379">
                  <c:v>-2.5448366541176881E-2</c:v>
                </c:pt>
                <c:pt idx="380">
                  <c:v>-2.2674245329950438E-2</c:v>
                </c:pt>
                <c:pt idx="381">
                  <c:v>-3.3363727217778916E-2</c:v>
                </c:pt>
                <c:pt idx="382">
                  <c:v>-2.5711031087963576E-2</c:v>
                </c:pt>
                <c:pt idx="383">
                  <c:v>-2.1185642392806514E-2</c:v>
                </c:pt>
                <c:pt idx="384">
                  <c:v>-2.2849313252764958E-2</c:v>
                </c:pt>
                <c:pt idx="385">
                  <c:v>-2.141072455626869E-2</c:v>
                </c:pt>
                <c:pt idx="386">
                  <c:v>-2.8531106367877257E-2</c:v>
                </c:pt>
                <c:pt idx="387">
                  <c:v>-1.9880937291638645E-2</c:v>
                </c:pt>
                <c:pt idx="388">
                  <c:v>-1.9046494261694136E-2</c:v>
                </c:pt>
                <c:pt idx="389">
                  <c:v>-2.9595221549440609E-2</c:v>
                </c:pt>
                <c:pt idx="390">
                  <c:v>-2.709594044869057E-2</c:v>
                </c:pt>
                <c:pt idx="391">
                  <c:v>-2.0269825669377184E-2</c:v>
                </c:pt>
                <c:pt idx="392">
                  <c:v>-3.4216915011066718E-2</c:v>
                </c:pt>
                <c:pt idx="393">
                  <c:v>-1.3794573199426452E-2</c:v>
                </c:pt>
                <c:pt idx="394">
                  <c:v>-2.4417311462979541E-2</c:v>
                </c:pt>
                <c:pt idx="395">
                  <c:v>-2.7951235240971428E-2</c:v>
                </c:pt>
                <c:pt idx="396">
                  <c:v>-1.67908572605171E-2</c:v>
                </c:pt>
                <c:pt idx="397">
                  <c:v>-2.5830351134121798E-2</c:v>
                </c:pt>
                <c:pt idx="398">
                  <c:v>-2.2017609552817063E-2</c:v>
                </c:pt>
                <c:pt idx="399">
                  <c:v>-2.3700586348766706E-2</c:v>
                </c:pt>
                <c:pt idx="400">
                  <c:v>-2.3696814644837971E-2</c:v>
                </c:pt>
                <c:pt idx="401">
                  <c:v>-2.2645476427054945E-2</c:v>
                </c:pt>
                <c:pt idx="402">
                  <c:v>-2.5397692268677829E-2</c:v>
                </c:pt>
                <c:pt idx="403">
                  <c:v>-2.6243665027875451E-2</c:v>
                </c:pt>
                <c:pt idx="404">
                  <c:v>-1.7534687839143359E-2</c:v>
                </c:pt>
                <c:pt idx="405">
                  <c:v>-1.3019521921860289E-2</c:v>
                </c:pt>
                <c:pt idx="406">
                  <c:v>-1.8656502731907665E-2</c:v>
                </c:pt>
                <c:pt idx="407">
                  <c:v>-2.2927604998828954E-2</c:v>
                </c:pt>
                <c:pt idx="408">
                  <c:v>-2.2697414433915597E-2</c:v>
                </c:pt>
                <c:pt idx="409">
                  <c:v>-1.86757110717366E-2</c:v>
                </c:pt>
                <c:pt idx="410">
                  <c:v>-2.5451199443093486E-2</c:v>
                </c:pt>
                <c:pt idx="411">
                  <c:v>-2.3811452881878026E-2</c:v>
                </c:pt>
                <c:pt idx="412">
                  <c:v>-1.8362260076276726E-2</c:v>
                </c:pt>
                <c:pt idx="413">
                  <c:v>-1.9498454095925766E-2</c:v>
                </c:pt>
                <c:pt idx="414">
                  <c:v>-2.0875493386796506E-2</c:v>
                </c:pt>
                <c:pt idx="415">
                  <c:v>-2.2603166313359679E-2</c:v>
                </c:pt>
                <c:pt idx="416">
                  <c:v>-2.8226884040888578E-2</c:v>
                </c:pt>
                <c:pt idx="417">
                  <c:v>-2.1830775957187853E-2</c:v>
                </c:pt>
                <c:pt idx="418">
                  <c:v>-2.0721571376595804E-2</c:v>
                </c:pt>
                <c:pt idx="419">
                  <c:v>-2.1317663046282576E-2</c:v>
                </c:pt>
                <c:pt idx="420">
                  <c:v>-2.745405915003829E-2</c:v>
                </c:pt>
                <c:pt idx="421">
                  <c:v>-2.8320340354122564E-2</c:v>
                </c:pt>
                <c:pt idx="422">
                  <c:v>-2.0303038666552808E-2</c:v>
                </c:pt>
                <c:pt idx="423">
                  <c:v>-2.1689719399395457E-2</c:v>
                </c:pt>
                <c:pt idx="424">
                  <c:v>-2.2965608364266643E-2</c:v>
                </c:pt>
                <c:pt idx="425">
                  <c:v>-2.425898324418263E-2</c:v>
                </c:pt>
                <c:pt idx="426">
                  <c:v>-1.9444728281586166E-2</c:v>
                </c:pt>
                <c:pt idx="427">
                  <c:v>-2.7031467445873147E-2</c:v>
                </c:pt>
                <c:pt idx="428">
                  <c:v>-2.583730208418622E-2</c:v>
                </c:pt>
                <c:pt idx="429">
                  <c:v>-2.2143687274637003E-2</c:v>
                </c:pt>
                <c:pt idx="430">
                  <c:v>-2.4131685802670333E-2</c:v>
                </c:pt>
                <c:pt idx="431">
                  <c:v>-2.0284547677816178E-2</c:v>
                </c:pt>
                <c:pt idx="432">
                  <c:v>-2.567946885529615E-2</c:v>
                </c:pt>
                <c:pt idx="433">
                  <c:v>-2.7575670871234692E-2</c:v>
                </c:pt>
                <c:pt idx="434">
                  <c:v>-2.9952336638244148E-2</c:v>
                </c:pt>
                <c:pt idx="435">
                  <c:v>-2.2633070887010831E-2</c:v>
                </c:pt>
                <c:pt idx="436">
                  <c:v>-3.54353332858377E-2</c:v>
                </c:pt>
                <c:pt idx="437">
                  <c:v>-2.8914716175016508E-2</c:v>
                </c:pt>
                <c:pt idx="438">
                  <c:v>-2.7264396783950318E-2</c:v>
                </c:pt>
                <c:pt idx="439">
                  <c:v>-3.1277822939518529E-2</c:v>
                </c:pt>
                <c:pt idx="440">
                  <c:v>-2.4288262201423549E-2</c:v>
                </c:pt>
                <c:pt idx="441">
                  <c:v>-2.4302693225285665E-2</c:v>
                </c:pt>
                <c:pt idx="442">
                  <c:v>-2.2554168865324797E-2</c:v>
                </c:pt>
                <c:pt idx="443">
                  <c:v>-2.4379771325170552E-2</c:v>
                </c:pt>
                <c:pt idx="444">
                  <c:v>-2.3239547081697509E-2</c:v>
                </c:pt>
                <c:pt idx="445">
                  <c:v>-2.3505389442261659E-2</c:v>
                </c:pt>
                <c:pt idx="446">
                  <c:v>-1.7424167267009238E-2</c:v>
                </c:pt>
                <c:pt idx="447">
                  <c:v>-1.9230180092185023E-2</c:v>
                </c:pt>
                <c:pt idx="448">
                  <c:v>-2.5079478328938976E-2</c:v>
                </c:pt>
                <c:pt idx="449">
                  <c:v>-2.382257708608293E-2</c:v>
                </c:pt>
                <c:pt idx="450">
                  <c:v>-1.1036793650236021E-2</c:v>
                </c:pt>
                <c:pt idx="451">
                  <c:v>-2.5737605403667985E-2</c:v>
                </c:pt>
                <c:pt idx="452">
                  <c:v>-1.9526999003382173E-2</c:v>
                </c:pt>
                <c:pt idx="453">
                  <c:v>-2.3237930322503431E-2</c:v>
                </c:pt>
                <c:pt idx="454">
                  <c:v>-3.568080950319974E-2</c:v>
                </c:pt>
                <c:pt idx="455">
                  <c:v>-1.9314988707492375E-2</c:v>
                </c:pt>
                <c:pt idx="456">
                  <c:v>-3.4415078142290056E-2</c:v>
                </c:pt>
                <c:pt idx="457">
                  <c:v>-2.192826411088511E-2</c:v>
                </c:pt>
                <c:pt idx="458">
                  <c:v>-2.7999916021938631E-2</c:v>
                </c:pt>
                <c:pt idx="459">
                  <c:v>-2.5101926396521534E-2</c:v>
                </c:pt>
                <c:pt idx="460">
                  <c:v>-2.0455247712916957E-2</c:v>
                </c:pt>
                <c:pt idx="461">
                  <c:v>-2.2183458159048541E-2</c:v>
                </c:pt>
                <c:pt idx="462">
                  <c:v>-1.4863305374003488E-2</c:v>
                </c:pt>
                <c:pt idx="463">
                  <c:v>-2.5236984948636021E-2</c:v>
                </c:pt>
                <c:pt idx="464">
                  <c:v>-2.0840678937402046E-2</c:v>
                </c:pt>
                <c:pt idx="465">
                  <c:v>-2.7366171794646732E-2</c:v>
                </c:pt>
                <c:pt idx="466">
                  <c:v>-2.6208816967708159E-2</c:v>
                </c:pt>
                <c:pt idx="467">
                  <c:v>-2.4688564487448161E-2</c:v>
                </c:pt>
                <c:pt idx="468">
                  <c:v>-2.6417605949385248E-2</c:v>
                </c:pt>
                <c:pt idx="469">
                  <c:v>-2.591963688307608E-2</c:v>
                </c:pt>
                <c:pt idx="470">
                  <c:v>-2.5317637586612207E-2</c:v>
                </c:pt>
                <c:pt idx="471">
                  <c:v>-3.06675402008878E-2</c:v>
                </c:pt>
                <c:pt idx="472">
                  <c:v>-1.7915243786985613E-2</c:v>
                </c:pt>
                <c:pt idx="473">
                  <c:v>-2.5130199725383662E-2</c:v>
                </c:pt>
                <c:pt idx="474">
                  <c:v>-1.9988019060591E-2</c:v>
                </c:pt>
                <c:pt idx="475">
                  <c:v>-2.1526928835699621E-2</c:v>
                </c:pt>
                <c:pt idx="476">
                  <c:v>-1.6405248391183846E-2</c:v>
                </c:pt>
                <c:pt idx="477">
                  <c:v>-1.8490254912416404E-2</c:v>
                </c:pt>
                <c:pt idx="478">
                  <c:v>-2.2769328698069913E-2</c:v>
                </c:pt>
                <c:pt idx="479">
                  <c:v>-2.3755487215415982E-2</c:v>
                </c:pt>
                <c:pt idx="480">
                  <c:v>-2.5640412382948341E-2</c:v>
                </c:pt>
                <c:pt idx="481">
                  <c:v>-2.5037845686846083E-2</c:v>
                </c:pt>
                <c:pt idx="482">
                  <c:v>-2.5755293721474004E-2</c:v>
                </c:pt>
                <c:pt idx="483">
                  <c:v>-2.1222852360558875E-2</c:v>
                </c:pt>
                <c:pt idx="484">
                  <c:v>-1.6877689844498889E-2</c:v>
                </c:pt>
                <c:pt idx="485">
                  <c:v>-2.6978797146879785E-2</c:v>
                </c:pt>
                <c:pt idx="486">
                  <c:v>-2.4642911240206899E-2</c:v>
                </c:pt>
                <c:pt idx="487">
                  <c:v>-2.1766260843119056E-2</c:v>
                </c:pt>
                <c:pt idx="488">
                  <c:v>-2.4945149036220471E-2</c:v>
                </c:pt>
                <c:pt idx="489">
                  <c:v>-1.5651102762964442E-2</c:v>
                </c:pt>
                <c:pt idx="490">
                  <c:v>-1.6057487668270198E-2</c:v>
                </c:pt>
                <c:pt idx="491">
                  <c:v>-2.8561105468732251E-2</c:v>
                </c:pt>
                <c:pt idx="492">
                  <c:v>-2.2511946825069629E-2</c:v>
                </c:pt>
                <c:pt idx="493">
                  <c:v>-2.169146427196722E-2</c:v>
                </c:pt>
                <c:pt idx="494">
                  <c:v>-2.2748252277990488E-2</c:v>
                </c:pt>
                <c:pt idx="495">
                  <c:v>-2.1980613328535625E-2</c:v>
                </c:pt>
                <c:pt idx="496">
                  <c:v>-2.6368121218514062E-2</c:v>
                </c:pt>
                <c:pt idx="497">
                  <c:v>-2.2993685318606794E-2</c:v>
                </c:pt>
                <c:pt idx="498">
                  <c:v>-2.3694583003235792E-2</c:v>
                </c:pt>
                <c:pt idx="499">
                  <c:v>-2.1614638821173315E-2</c:v>
                </c:pt>
                <c:pt idx="500">
                  <c:v>-2.3749040935475918E-2</c:v>
                </c:pt>
                <c:pt idx="501">
                  <c:v>-1.8939994301815588E-2</c:v>
                </c:pt>
                <c:pt idx="502">
                  <c:v>-2.2458032654263604E-2</c:v>
                </c:pt>
                <c:pt idx="503">
                  <c:v>-2.8610785201941269E-2</c:v>
                </c:pt>
                <c:pt idx="504">
                  <c:v>-1.7676294526459913E-2</c:v>
                </c:pt>
                <c:pt idx="505">
                  <c:v>-2.4014457590110894E-2</c:v>
                </c:pt>
                <c:pt idx="506">
                  <c:v>-2.5204936807929457E-2</c:v>
                </c:pt>
                <c:pt idx="507">
                  <c:v>-2.4708983320726574E-2</c:v>
                </c:pt>
                <c:pt idx="508">
                  <c:v>-1.7391880588824904E-2</c:v>
                </c:pt>
                <c:pt idx="509">
                  <c:v>-2.6872830859355545E-2</c:v>
                </c:pt>
                <c:pt idx="510">
                  <c:v>-2.3329586896782217E-2</c:v>
                </c:pt>
                <c:pt idx="511">
                  <c:v>-1.6217880075549473E-2</c:v>
                </c:pt>
                <c:pt idx="512">
                  <c:v>-2.3689989541558987E-2</c:v>
                </c:pt>
                <c:pt idx="513">
                  <c:v>-2.8098589347004932E-2</c:v>
                </c:pt>
                <c:pt idx="514">
                  <c:v>-2.9600864747262534E-2</c:v>
                </c:pt>
                <c:pt idx="515">
                  <c:v>-2.2557594761819288E-2</c:v>
                </c:pt>
                <c:pt idx="516">
                  <c:v>-2.2463411325936988E-2</c:v>
                </c:pt>
                <c:pt idx="517">
                  <c:v>-2.6685284633549244E-2</c:v>
                </c:pt>
                <c:pt idx="518">
                  <c:v>-2.122667054650762E-2</c:v>
                </c:pt>
                <c:pt idx="519">
                  <c:v>-2.5242007552993329E-2</c:v>
                </c:pt>
                <c:pt idx="520">
                  <c:v>-1.922586069248311E-2</c:v>
                </c:pt>
                <c:pt idx="521">
                  <c:v>-2.2395601931140874E-2</c:v>
                </c:pt>
                <c:pt idx="522">
                  <c:v>-2.9666145144968681E-2</c:v>
                </c:pt>
                <c:pt idx="523">
                  <c:v>-2.9385183373349832E-2</c:v>
                </c:pt>
                <c:pt idx="524">
                  <c:v>-2.4673387780724809E-2</c:v>
                </c:pt>
                <c:pt idx="525">
                  <c:v>-2.6102947192567783E-2</c:v>
                </c:pt>
                <c:pt idx="526">
                  <c:v>-2.8670019922179435E-2</c:v>
                </c:pt>
                <c:pt idx="527">
                  <c:v>-2.4606823978558623E-2</c:v>
                </c:pt>
                <c:pt idx="528">
                  <c:v>-2.4658771231779397E-2</c:v>
                </c:pt>
                <c:pt idx="529">
                  <c:v>-2.4567403257421461E-2</c:v>
                </c:pt>
                <c:pt idx="530">
                  <c:v>-2.4936362951857305E-2</c:v>
                </c:pt>
                <c:pt idx="531">
                  <c:v>-2.9487024821278851E-2</c:v>
                </c:pt>
                <c:pt idx="532">
                  <c:v>-2.2706701490264436E-2</c:v>
                </c:pt>
                <c:pt idx="533">
                  <c:v>-2.4869406177565168E-2</c:v>
                </c:pt>
                <c:pt idx="534">
                  <c:v>-2.4212776792451152E-2</c:v>
                </c:pt>
                <c:pt idx="535">
                  <c:v>-1.4717614003075141E-2</c:v>
                </c:pt>
                <c:pt idx="536">
                  <c:v>-1.8157022805741718E-2</c:v>
                </c:pt>
                <c:pt idx="537">
                  <c:v>-1.8941385014844769E-2</c:v>
                </c:pt>
                <c:pt idx="538">
                  <c:v>-2.6901294597660552E-2</c:v>
                </c:pt>
                <c:pt idx="539">
                  <c:v>-2.5683799267303797E-2</c:v>
                </c:pt>
                <c:pt idx="540">
                  <c:v>-2.3104485779491313E-2</c:v>
                </c:pt>
                <c:pt idx="541">
                  <c:v>-1.8537238272747558E-2</c:v>
                </c:pt>
                <c:pt idx="542">
                  <c:v>-3.3869126908030012E-2</c:v>
                </c:pt>
                <c:pt idx="543">
                  <c:v>-2.4041197280720183E-2</c:v>
                </c:pt>
                <c:pt idx="544">
                  <c:v>-3.1070364984127963E-2</c:v>
                </c:pt>
                <c:pt idx="545">
                  <c:v>-2.3498803249040634E-2</c:v>
                </c:pt>
                <c:pt idx="546">
                  <c:v>-2.3224781991714849E-2</c:v>
                </c:pt>
                <c:pt idx="547">
                  <c:v>-2.6323160151777714E-2</c:v>
                </c:pt>
                <c:pt idx="548">
                  <c:v>-2.2475942846449826E-2</c:v>
                </c:pt>
                <c:pt idx="549">
                  <c:v>-1.6693293074100168E-2</c:v>
                </c:pt>
                <c:pt idx="550">
                  <c:v>-2.0659659259333552E-2</c:v>
                </c:pt>
                <c:pt idx="551">
                  <c:v>-1.9442661699519803E-2</c:v>
                </c:pt>
                <c:pt idx="552">
                  <c:v>-2.1689033548044634E-2</c:v>
                </c:pt>
                <c:pt idx="553">
                  <c:v>-1.3111367999771417E-2</c:v>
                </c:pt>
                <c:pt idx="554">
                  <c:v>-2.6233281243230877E-2</c:v>
                </c:pt>
                <c:pt idx="555">
                  <c:v>-2.7570204265691345E-2</c:v>
                </c:pt>
                <c:pt idx="556">
                  <c:v>-2.9571197536304439E-2</c:v>
                </c:pt>
                <c:pt idx="557">
                  <c:v>-2.569302663051154E-2</c:v>
                </c:pt>
                <c:pt idx="558">
                  <c:v>-2.2868362093619865E-2</c:v>
                </c:pt>
                <c:pt idx="559">
                  <c:v>-1.9753953286983261E-2</c:v>
                </c:pt>
                <c:pt idx="560">
                  <c:v>-2.2545369463705001E-2</c:v>
                </c:pt>
                <c:pt idx="561">
                  <c:v>-2.4509322378413856E-2</c:v>
                </c:pt>
                <c:pt idx="562">
                  <c:v>-2.4828579835105558E-2</c:v>
                </c:pt>
                <c:pt idx="563">
                  <c:v>-2.5716727035907994E-2</c:v>
                </c:pt>
                <c:pt idx="564">
                  <c:v>-2.8035976980520516E-2</c:v>
                </c:pt>
                <c:pt idx="565">
                  <c:v>-2.6405534720748136E-2</c:v>
                </c:pt>
                <c:pt idx="566">
                  <c:v>-2.6277617190080704E-2</c:v>
                </c:pt>
                <c:pt idx="567">
                  <c:v>-2.1549087121515598E-2</c:v>
                </c:pt>
                <c:pt idx="568">
                  <c:v>-2.0275011897270545E-2</c:v>
                </c:pt>
                <c:pt idx="569">
                  <c:v>-1.9337116879750482E-2</c:v>
                </c:pt>
                <c:pt idx="570">
                  <c:v>-1.7476857853571559E-2</c:v>
                </c:pt>
                <c:pt idx="571">
                  <c:v>-1.654004346417004E-2</c:v>
                </c:pt>
                <c:pt idx="572">
                  <c:v>-1.8791962423977182E-2</c:v>
                </c:pt>
                <c:pt idx="573">
                  <c:v>-2.0867450678904831E-2</c:v>
                </c:pt>
                <c:pt idx="574">
                  <c:v>-2.5414204734767409E-2</c:v>
                </c:pt>
                <c:pt idx="575">
                  <c:v>-2.524802856114583E-2</c:v>
                </c:pt>
                <c:pt idx="576">
                  <c:v>-2.3085916855219324E-2</c:v>
                </c:pt>
                <c:pt idx="577">
                  <c:v>-2.9902411158600373E-2</c:v>
                </c:pt>
                <c:pt idx="578">
                  <c:v>-1.9299687117991127E-2</c:v>
                </c:pt>
                <c:pt idx="579">
                  <c:v>-1.8421842232212882E-2</c:v>
                </c:pt>
                <c:pt idx="580">
                  <c:v>-2.1819131957267146E-2</c:v>
                </c:pt>
                <c:pt idx="581">
                  <c:v>-2.4053185933075483E-2</c:v>
                </c:pt>
                <c:pt idx="582">
                  <c:v>-2.1741276827896172E-2</c:v>
                </c:pt>
                <c:pt idx="583">
                  <c:v>-2.1518145788954612E-2</c:v>
                </c:pt>
                <c:pt idx="584">
                  <c:v>-1.9585820109188745E-2</c:v>
                </c:pt>
                <c:pt idx="585">
                  <c:v>-1.9424769478112225E-2</c:v>
                </c:pt>
                <c:pt idx="586">
                  <c:v>-2.1118325219344314E-2</c:v>
                </c:pt>
                <c:pt idx="587">
                  <c:v>-1.9698970193406495E-2</c:v>
                </c:pt>
                <c:pt idx="588">
                  <c:v>-2.5351006537071896E-2</c:v>
                </c:pt>
                <c:pt idx="589">
                  <c:v>-2.2182404016742652E-2</c:v>
                </c:pt>
                <c:pt idx="590">
                  <c:v>-2.3725797662555337E-2</c:v>
                </c:pt>
                <c:pt idx="591">
                  <c:v>-3.0575054468064522E-2</c:v>
                </c:pt>
                <c:pt idx="592">
                  <c:v>-2.4726657132481122E-2</c:v>
                </c:pt>
                <c:pt idx="593">
                  <c:v>-1.2766414278511107E-2</c:v>
                </c:pt>
                <c:pt idx="594">
                  <c:v>-2.2588836845958582E-2</c:v>
                </c:pt>
                <c:pt idx="595">
                  <c:v>-2.8369047734100761E-2</c:v>
                </c:pt>
                <c:pt idx="596">
                  <c:v>-2.5333814158219781E-2</c:v>
                </c:pt>
                <c:pt idx="597">
                  <c:v>-1.8196959462152051E-2</c:v>
                </c:pt>
                <c:pt idx="598">
                  <c:v>-2.5829995831454511E-2</c:v>
                </c:pt>
                <c:pt idx="599">
                  <c:v>-3.1464356770374735E-2</c:v>
                </c:pt>
                <c:pt idx="600">
                  <c:v>-1.869747553420531E-2</c:v>
                </c:pt>
                <c:pt idx="601">
                  <c:v>-2.3834654692397095E-2</c:v>
                </c:pt>
                <c:pt idx="602">
                  <c:v>-2.6384054718537442E-2</c:v>
                </c:pt>
                <c:pt idx="603">
                  <c:v>-1.9352877105413668E-2</c:v>
                </c:pt>
                <c:pt idx="604">
                  <c:v>-2.9663050704401783E-2</c:v>
                </c:pt>
                <c:pt idx="605">
                  <c:v>-1.9169267443576388E-2</c:v>
                </c:pt>
                <c:pt idx="606">
                  <c:v>-2.5605669163203615E-2</c:v>
                </c:pt>
                <c:pt idx="607">
                  <c:v>-2.0433415371138963E-2</c:v>
                </c:pt>
                <c:pt idx="608">
                  <c:v>-2.4822045162430584E-2</c:v>
                </c:pt>
                <c:pt idx="609">
                  <c:v>-2.7436416201368274E-2</c:v>
                </c:pt>
                <c:pt idx="610">
                  <c:v>-2.2080009007920509E-2</c:v>
                </c:pt>
                <c:pt idx="611">
                  <c:v>-3.1000594372425638E-2</c:v>
                </c:pt>
                <c:pt idx="612">
                  <c:v>-2.6305644970880948E-2</c:v>
                </c:pt>
                <c:pt idx="613">
                  <c:v>-2.620791773640363E-2</c:v>
                </c:pt>
                <c:pt idx="614">
                  <c:v>-2.0420245159296968E-2</c:v>
                </c:pt>
                <c:pt idx="615">
                  <c:v>-1.9734879665442406E-2</c:v>
                </c:pt>
                <c:pt idx="616">
                  <c:v>-2.5674270338615912E-2</c:v>
                </c:pt>
                <c:pt idx="617">
                  <c:v>-1.9671151005896448E-2</c:v>
                </c:pt>
                <c:pt idx="618">
                  <c:v>-1.8815388580993186E-2</c:v>
                </c:pt>
                <c:pt idx="619">
                  <c:v>-2.7908801310285725E-2</c:v>
                </c:pt>
                <c:pt idx="620">
                  <c:v>-2.1605323553036015E-2</c:v>
                </c:pt>
                <c:pt idx="621">
                  <c:v>-2.5309549416499877E-2</c:v>
                </c:pt>
                <c:pt idx="622">
                  <c:v>-2.1806536680642807E-2</c:v>
                </c:pt>
                <c:pt idx="623">
                  <c:v>-1.9996368489151095E-2</c:v>
                </c:pt>
                <c:pt idx="624">
                  <c:v>-1.7367721094110777E-2</c:v>
                </c:pt>
                <c:pt idx="625">
                  <c:v>-2.7687588136691588E-2</c:v>
                </c:pt>
                <c:pt idx="626">
                  <c:v>-2.0216032934333938E-2</c:v>
                </c:pt>
                <c:pt idx="627">
                  <c:v>-2.2283384016821728E-2</c:v>
                </c:pt>
                <c:pt idx="628">
                  <c:v>-2.1389752576325805E-2</c:v>
                </c:pt>
                <c:pt idx="629">
                  <c:v>-1.5146908122270375E-2</c:v>
                </c:pt>
                <c:pt idx="630">
                  <c:v>-2.1070568009376345E-2</c:v>
                </c:pt>
                <c:pt idx="631">
                  <c:v>-1.8198836368906512E-2</c:v>
                </c:pt>
                <c:pt idx="632">
                  <c:v>-1.7987418533618182E-2</c:v>
                </c:pt>
                <c:pt idx="633">
                  <c:v>-1.8123948350618591E-2</c:v>
                </c:pt>
                <c:pt idx="634">
                  <c:v>-2.2685564981822282E-2</c:v>
                </c:pt>
                <c:pt idx="635">
                  <c:v>-2.1813231918105913E-2</c:v>
                </c:pt>
                <c:pt idx="636">
                  <c:v>-2.2060163024613999E-2</c:v>
                </c:pt>
                <c:pt idx="637">
                  <c:v>-2.8290566897805292E-2</c:v>
                </c:pt>
                <c:pt idx="638">
                  <c:v>-1.9643357750600998E-2</c:v>
                </c:pt>
                <c:pt idx="639">
                  <c:v>-1.7342393280404877E-2</c:v>
                </c:pt>
                <c:pt idx="640">
                  <c:v>-2.8708317269062533E-2</c:v>
                </c:pt>
                <c:pt idx="641">
                  <c:v>-2.74015604948179E-2</c:v>
                </c:pt>
                <c:pt idx="642">
                  <c:v>-1.8661137452703258E-2</c:v>
                </c:pt>
                <c:pt idx="643">
                  <c:v>-2.1983553123588351E-2</c:v>
                </c:pt>
                <c:pt idx="644">
                  <c:v>-2.5167609828073978E-2</c:v>
                </c:pt>
                <c:pt idx="645">
                  <c:v>-2.5208724441506902E-2</c:v>
                </c:pt>
                <c:pt idx="646">
                  <c:v>-2.3978010236890057E-2</c:v>
                </c:pt>
                <c:pt idx="647">
                  <c:v>-2.3629086429574286E-2</c:v>
                </c:pt>
                <c:pt idx="648">
                  <c:v>-1.7690399732879669E-2</c:v>
                </c:pt>
                <c:pt idx="649">
                  <c:v>-2.1930471605108082E-2</c:v>
                </c:pt>
                <c:pt idx="650">
                  <c:v>-2.2213677488785777E-2</c:v>
                </c:pt>
                <c:pt idx="651">
                  <c:v>-1.7583790798699539E-2</c:v>
                </c:pt>
                <c:pt idx="652">
                  <c:v>-2.2021913964755058E-2</c:v>
                </c:pt>
                <c:pt idx="653">
                  <c:v>-2.1342687952056849E-2</c:v>
                </c:pt>
                <c:pt idx="654">
                  <c:v>-1.4771223831822056E-2</c:v>
                </c:pt>
                <c:pt idx="655">
                  <c:v>-2.1868472934748695E-2</c:v>
                </c:pt>
                <c:pt idx="656">
                  <c:v>-2.8644153677340967E-2</c:v>
                </c:pt>
                <c:pt idx="657">
                  <c:v>-1.6834782810851934E-2</c:v>
                </c:pt>
                <c:pt idx="658">
                  <c:v>-2.2608769133059425E-2</c:v>
                </c:pt>
                <c:pt idx="659">
                  <c:v>-2.3123773890580068E-2</c:v>
                </c:pt>
                <c:pt idx="660">
                  <c:v>-1.6534039774050768E-2</c:v>
                </c:pt>
                <c:pt idx="661">
                  <c:v>-2.1879758419631301E-2</c:v>
                </c:pt>
                <c:pt idx="662">
                  <c:v>-1.9190716689793774E-2</c:v>
                </c:pt>
                <c:pt idx="663">
                  <c:v>-1.9793020916337056E-2</c:v>
                </c:pt>
                <c:pt idx="664">
                  <c:v>-2.8068550531090253E-2</c:v>
                </c:pt>
                <c:pt idx="665">
                  <c:v>-2.8838286650254119E-2</c:v>
                </c:pt>
                <c:pt idx="666">
                  <c:v>-1.8672015566842504E-2</c:v>
                </c:pt>
                <c:pt idx="667">
                  <c:v>-2.6643209945929058E-2</c:v>
                </c:pt>
                <c:pt idx="668">
                  <c:v>-2.1585227877011448E-2</c:v>
                </c:pt>
                <c:pt idx="669">
                  <c:v>-1.9471086258997516E-2</c:v>
                </c:pt>
                <c:pt idx="670">
                  <c:v>-3.3081201976880692E-2</c:v>
                </c:pt>
                <c:pt idx="671">
                  <c:v>-2.9702060960083543E-2</c:v>
                </c:pt>
                <c:pt idx="672">
                  <c:v>-1.7170513541142185E-2</c:v>
                </c:pt>
                <c:pt idx="673">
                  <c:v>-2.5052537746477199E-2</c:v>
                </c:pt>
                <c:pt idx="674">
                  <c:v>-2.5032745648676524E-2</c:v>
                </c:pt>
                <c:pt idx="675">
                  <c:v>-2.4025558963712612E-2</c:v>
                </c:pt>
                <c:pt idx="676">
                  <c:v>-2.1683196197480825E-2</c:v>
                </c:pt>
                <c:pt idx="677">
                  <c:v>-2.401240611284905E-2</c:v>
                </c:pt>
                <c:pt idx="678">
                  <c:v>-2.1153881345107095E-2</c:v>
                </c:pt>
                <c:pt idx="679">
                  <c:v>-2.5857320783055471E-2</c:v>
                </c:pt>
                <c:pt idx="680">
                  <c:v>-2.2158811401633116E-2</c:v>
                </c:pt>
                <c:pt idx="681">
                  <c:v>-2.9187440755693572E-2</c:v>
                </c:pt>
                <c:pt idx="682">
                  <c:v>-2.8195478057924106E-2</c:v>
                </c:pt>
                <c:pt idx="683">
                  <c:v>-1.731807349754888E-2</c:v>
                </c:pt>
                <c:pt idx="684">
                  <c:v>-2.6958712914774807E-2</c:v>
                </c:pt>
                <c:pt idx="685">
                  <c:v>-2.077277894215257E-2</c:v>
                </c:pt>
                <c:pt idx="686">
                  <c:v>-3.0775270929996879E-2</c:v>
                </c:pt>
                <c:pt idx="687">
                  <c:v>-2.0559728093825669E-2</c:v>
                </c:pt>
                <c:pt idx="688">
                  <c:v>-2.7255687202966783E-2</c:v>
                </c:pt>
                <c:pt idx="689">
                  <c:v>-2.2901171310374835E-2</c:v>
                </c:pt>
                <c:pt idx="690">
                  <c:v>-1.8592549820331428E-2</c:v>
                </c:pt>
                <c:pt idx="691">
                  <c:v>-2.4149523098959236E-2</c:v>
                </c:pt>
                <c:pt idx="692">
                  <c:v>-1.7677481157470254E-2</c:v>
                </c:pt>
                <c:pt idx="693">
                  <c:v>-2.3829172480043681E-2</c:v>
                </c:pt>
                <c:pt idx="694">
                  <c:v>-2.6794242619001096E-2</c:v>
                </c:pt>
                <c:pt idx="695">
                  <c:v>-2.5236319451627409E-2</c:v>
                </c:pt>
                <c:pt idx="696">
                  <c:v>-2.0566290254304675E-2</c:v>
                </c:pt>
                <c:pt idx="697">
                  <c:v>-2.5696785677979506E-2</c:v>
                </c:pt>
                <c:pt idx="698">
                  <c:v>-1.9986885709885271E-2</c:v>
                </c:pt>
                <c:pt idx="699">
                  <c:v>-2.4490322289615563E-2</c:v>
                </c:pt>
                <c:pt idx="700">
                  <c:v>-2.8815750404918461E-2</c:v>
                </c:pt>
                <c:pt idx="701">
                  <c:v>-2.1293138978050408E-2</c:v>
                </c:pt>
                <c:pt idx="702">
                  <c:v>-2.2242894510302591E-2</c:v>
                </c:pt>
                <c:pt idx="703">
                  <c:v>-1.3324623755236686E-2</c:v>
                </c:pt>
                <c:pt idx="704">
                  <c:v>-3.0858218188921427E-2</c:v>
                </c:pt>
                <c:pt idx="705">
                  <c:v>-2.5857686268953017E-2</c:v>
                </c:pt>
                <c:pt idx="706">
                  <c:v>-2.0304978038408805E-2</c:v>
                </c:pt>
                <c:pt idx="707">
                  <c:v>-2.3268210702257264E-2</c:v>
                </c:pt>
                <c:pt idx="708">
                  <c:v>-3.5809588587980556E-2</c:v>
                </c:pt>
                <c:pt idx="709">
                  <c:v>-2.364929456892817E-2</c:v>
                </c:pt>
                <c:pt idx="710">
                  <c:v>-2.8096626043685902E-2</c:v>
                </c:pt>
                <c:pt idx="711">
                  <c:v>-2.3788533995130479E-2</c:v>
                </c:pt>
                <c:pt idx="712">
                  <c:v>-1.9244166165757193E-2</c:v>
                </c:pt>
                <c:pt idx="713">
                  <c:v>-2.9304367700525802E-2</c:v>
                </c:pt>
                <c:pt idx="714">
                  <c:v>-2.2683520445760053E-2</c:v>
                </c:pt>
                <c:pt idx="715">
                  <c:v>-3.1000145781744592E-2</c:v>
                </c:pt>
                <c:pt idx="716">
                  <c:v>-1.9575789200036553E-2</c:v>
                </c:pt>
                <c:pt idx="717">
                  <c:v>-2.833508740505053E-2</c:v>
                </c:pt>
                <c:pt idx="718">
                  <c:v>-1.8330469979021657E-2</c:v>
                </c:pt>
                <c:pt idx="719">
                  <c:v>-2.4868085520163064E-2</c:v>
                </c:pt>
                <c:pt idx="720">
                  <c:v>-2.2611569461281178E-2</c:v>
                </c:pt>
                <c:pt idx="721">
                  <c:v>-2.1297642369169978E-2</c:v>
                </c:pt>
                <c:pt idx="722">
                  <c:v>-1.7963234731164235E-2</c:v>
                </c:pt>
                <c:pt idx="723">
                  <c:v>-3.1124848845328401E-2</c:v>
                </c:pt>
                <c:pt idx="724">
                  <c:v>-3.0220294818040117E-2</c:v>
                </c:pt>
                <c:pt idx="725">
                  <c:v>-2.2574954782133005E-2</c:v>
                </c:pt>
                <c:pt idx="726">
                  <c:v>-2.3726650561178175E-2</c:v>
                </c:pt>
                <c:pt idx="727">
                  <c:v>-1.9597011288364996E-2</c:v>
                </c:pt>
                <c:pt idx="728">
                  <c:v>-2.3204804288182501E-2</c:v>
                </c:pt>
                <c:pt idx="729">
                  <c:v>-2.4711102910199401E-2</c:v>
                </c:pt>
                <c:pt idx="730">
                  <c:v>-2.8145134985221532E-2</c:v>
                </c:pt>
                <c:pt idx="731">
                  <c:v>-2.4796428622163802E-2</c:v>
                </c:pt>
                <c:pt idx="732">
                  <c:v>-3.1028093383365984E-2</c:v>
                </c:pt>
                <c:pt idx="733">
                  <c:v>-2.8541795455931052E-2</c:v>
                </c:pt>
                <c:pt idx="734">
                  <c:v>-2.1433968107334778E-2</c:v>
                </c:pt>
                <c:pt idx="735">
                  <c:v>-2.155444925419836E-2</c:v>
                </c:pt>
                <c:pt idx="736">
                  <c:v>-2.9956555720445976E-2</c:v>
                </c:pt>
                <c:pt idx="737">
                  <c:v>-1.4696555355717678E-2</c:v>
                </c:pt>
                <c:pt idx="738">
                  <c:v>-3.3702585992871903E-2</c:v>
                </c:pt>
                <c:pt idx="739">
                  <c:v>-1.990025100612236E-2</c:v>
                </c:pt>
                <c:pt idx="740">
                  <c:v>-2.4067802606802857E-2</c:v>
                </c:pt>
                <c:pt idx="741">
                  <c:v>-2.7834517291234206E-2</c:v>
                </c:pt>
                <c:pt idx="742">
                  <c:v>-2.645458405324419E-2</c:v>
                </c:pt>
                <c:pt idx="743">
                  <c:v>-2.1106819303128077E-2</c:v>
                </c:pt>
                <c:pt idx="744">
                  <c:v>-2.6563394285833652E-2</c:v>
                </c:pt>
                <c:pt idx="745">
                  <c:v>-2.5491359487242349E-2</c:v>
                </c:pt>
                <c:pt idx="746">
                  <c:v>-2.5643903272877466E-2</c:v>
                </c:pt>
                <c:pt idx="747">
                  <c:v>-1.9510521498190769E-2</c:v>
                </c:pt>
                <c:pt idx="748">
                  <c:v>-2.3500628331881046E-2</c:v>
                </c:pt>
                <c:pt idx="749">
                  <c:v>-1.8212017736065178E-2</c:v>
                </c:pt>
                <c:pt idx="750">
                  <c:v>-2.0100118239502862E-2</c:v>
                </c:pt>
                <c:pt idx="751">
                  <c:v>-2.4733624615610239E-2</c:v>
                </c:pt>
                <c:pt idx="752">
                  <c:v>-2.3544611251137937E-2</c:v>
                </c:pt>
                <c:pt idx="753">
                  <c:v>-3.4138606017679152E-2</c:v>
                </c:pt>
                <c:pt idx="754">
                  <c:v>-2.7671274533986434E-2</c:v>
                </c:pt>
                <c:pt idx="755">
                  <c:v>-2.2742127714010962E-2</c:v>
                </c:pt>
                <c:pt idx="756">
                  <c:v>-2.6892877555416916E-2</c:v>
                </c:pt>
                <c:pt idx="757">
                  <c:v>-2.4543551828333676E-2</c:v>
                </c:pt>
                <c:pt idx="758">
                  <c:v>-1.3699737934004474E-2</c:v>
                </c:pt>
                <c:pt idx="759">
                  <c:v>-1.6197179348429458E-2</c:v>
                </c:pt>
                <c:pt idx="760">
                  <c:v>-2.203029819741964E-2</c:v>
                </c:pt>
                <c:pt idx="761">
                  <c:v>-2.1855908365518317E-2</c:v>
                </c:pt>
                <c:pt idx="762">
                  <c:v>-1.6577174585741261E-2</c:v>
                </c:pt>
                <c:pt idx="763">
                  <c:v>-2.9952135359199161E-2</c:v>
                </c:pt>
                <c:pt idx="764">
                  <c:v>-1.9094829145963388E-2</c:v>
                </c:pt>
                <c:pt idx="765">
                  <c:v>-1.472962398658062E-2</c:v>
                </c:pt>
                <c:pt idx="766">
                  <c:v>-2.9774933775923884E-2</c:v>
                </c:pt>
                <c:pt idx="767">
                  <c:v>-2.0394587421083799E-2</c:v>
                </c:pt>
                <c:pt idx="768">
                  <c:v>-2.3427408125138882E-2</c:v>
                </c:pt>
                <c:pt idx="769">
                  <c:v>-2.6709793579300367E-2</c:v>
                </c:pt>
                <c:pt idx="770">
                  <c:v>-2.6548169776287267E-2</c:v>
                </c:pt>
                <c:pt idx="771">
                  <c:v>-2.7562640182811293E-2</c:v>
                </c:pt>
                <c:pt idx="772">
                  <c:v>-1.5638058815826028E-2</c:v>
                </c:pt>
                <c:pt idx="773">
                  <c:v>-1.7495736232168824E-2</c:v>
                </c:pt>
                <c:pt idx="774">
                  <c:v>-3.1003260577612934E-2</c:v>
                </c:pt>
                <c:pt idx="775">
                  <c:v>-1.9377202774508717E-2</c:v>
                </c:pt>
                <c:pt idx="776">
                  <c:v>-1.8156076112026298E-2</c:v>
                </c:pt>
                <c:pt idx="777">
                  <c:v>-2.8279501439602228E-2</c:v>
                </c:pt>
                <c:pt idx="778">
                  <c:v>-2.2023323523843175E-2</c:v>
                </c:pt>
                <c:pt idx="779">
                  <c:v>-2.3242764470024824E-2</c:v>
                </c:pt>
                <c:pt idx="780">
                  <c:v>-2.3379710747544635E-2</c:v>
                </c:pt>
                <c:pt idx="781">
                  <c:v>-2.0529250207172112E-2</c:v>
                </c:pt>
                <c:pt idx="782">
                  <c:v>-1.88435693761555E-2</c:v>
                </c:pt>
                <c:pt idx="783">
                  <c:v>-2.0180374083160757E-2</c:v>
                </c:pt>
                <c:pt idx="784">
                  <c:v>-2.2571515578269086E-2</c:v>
                </c:pt>
                <c:pt idx="785">
                  <c:v>-2.9079888219866845E-2</c:v>
                </c:pt>
                <c:pt idx="786">
                  <c:v>-2.2389201070813769E-2</c:v>
                </c:pt>
                <c:pt idx="787">
                  <c:v>-2.9414165084043375E-2</c:v>
                </c:pt>
                <c:pt idx="788">
                  <c:v>-2.3007219168233561E-2</c:v>
                </c:pt>
                <c:pt idx="789">
                  <c:v>-2.2731724749714743E-2</c:v>
                </c:pt>
                <c:pt idx="790">
                  <c:v>-2.70469741556294E-2</c:v>
                </c:pt>
                <c:pt idx="791">
                  <c:v>-3.1364017654135878E-2</c:v>
                </c:pt>
                <c:pt idx="792">
                  <c:v>-2.8309572783587811E-2</c:v>
                </c:pt>
                <c:pt idx="793">
                  <c:v>-2.5669375275542805E-2</c:v>
                </c:pt>
                <c:pt idx="794">
                  <c:v>-2.1568121167430121E-2</c:v>
                </c:pt>
                <c:pt idx="795">
                  <c:v>-1.7181672161743933E-2</c:v>
                </c:pt>
                <c:pt idx="796">
                  <c:v>-2.0017529618982621E-2</c:v>
                </c:pt>
                <c:pt idx="797">
                  <c:v>-2.1130547095749463E-2</c:v>
                </c:pt>
                <c:pt idx="798">
                  <c:v>-2.8265249423927941E-2</c:v>
                </c:pt>
                <c:pt idx="799">
                  <c:v>-3.326197053043245E-2</c:v>
                </c:pt>
                <c:pt idx="800">
                  <c:v>-3.1173047453796343E-2</c:v>
                </c:pt>
                <c:pt idx="801">
                  <c:v>-1.0593106995322898E-2</c:v>
                </c:pt>
                <c:pt idx="802">
                  <c:v>-1.6761818348269841E-2</c:v>
                </c:pt>
                <c:pt idx="803">
                  <c:v>-2.3358109728610188E-2</c:v>
                </c:pt>
                <c:pt idx="804">
                  <c:v>-1.3861840392694447E-2</c:v>
                </c:pt>
                <c:pt idx="805">
                  <c:v>-1.8318840228566557E-2</c:v>
                </c:pt>
                <c:pt idx="806">
                  <c:v>-2.452703514694754E-2</c:v>
                </c:pt>
                <c:pt idx="807">
                  <c:v>-1.9628353170276114E-2</c:v>
                </c:pt>
                <c:pt idx="808">
                  <c:v>-2.0819920144843351E-2</c:v>
                </c:pt>
                <c:pt idx="809">
                  <c:v>-1.2299821690426427E-2</c:v>
                </c:pt>
                <c:pt idx="810">
                  <c:v>-1.6141696738941391E-2</c:v>
                </c:pt>
                <c:pt idx="811">
                  <c:v>-2.7501846883362546E-2</c:v>
                </c:pt>
                <c:pt idx="812">
                  <c:v>-2.3555657434769728E-2</c:v>
                </c:pt>
                <c:pt idx="813">
                  <c:v>-1.6471423053506129E-2</c:v>
                </c:pt>
                <c:pt idx="814">
                  <c:v>-2.4525355523168813E-2</c:v>
                </c:pt>
                <c:pt idx="815">
                  <c:v>-2.5916973842905477E-2</c:v>
                </c:pt>
                <c:pt idx="816">
                  <c:v>-2.2646070595515155E-2</c:v>
                </c:pt>
                <c:pt idx="817">
                  <c:v>-1.8654243786238922E-2</c:v>
                </c:pt>
                <c:pt idx="818">
                  <c:v>-1.8676226675063745E-2</c:v>
                </c:pt>
                <c:pt idx="819">
                  <c:v>-2.0527920390488674E-2</c:v>
                </c:pt>
                <c:pt idx="820">
                  <c:v>-1.8767404993660364E-2</c:v>
                </c:pt>
                <c:pt idx="821">
                  <c:v>-1.6602956188613405E-2</c:v>
                </c:pt>
                <c:pt idx="822">
                  <c:v>-2.7241036375853511E-2</c:v>
                </c:pt>
                <c:pt idx="823">
                  <c:v>-2.1402035640596395E-2</c:v>
                </c:pt>
                <c:pt idx="824">
                  <c:v>-2.5577786878281827E-2</c:v>
                </c:pt>
                <c:pt idx="825">
                  <c:v>-2.0936651535791384E-2</c:v>
                </c:pt>
                <c:pt idx="826">
                  <c:v>-2.6375196684702118E-2</c:v>
                </c:pt>
                <c:pt idx="827">
                  <c:v>-3.2902547443647734E-2</c:v>
                </c:pt>
                <c:pt idx="828">
                  <c:v>-2.7138151168417224E-2</c:v>
                </c:pt>
                <c:pt idx="829">
                  <c:v>-2.5142227787387839E-2</c:v>
                </c:pt>
                <c:pt idx="830">
                  <c:v>-2.0577721051212805E-2</c:v>
                </c:pt>
                <c:pt idx="831">
                  <c:v>-2.1380349430089041E-2</c:v>
                </c:pt>
                <c:pt idx="832">
                  <c:v>-2.8271341119534554E-2</c:v>
                </c:pt>
                <c:pt idx="833">
                  <c:v>-2.8806763902645471E-2</c:v>
                </c:pt>
                <c:pt idx="834">
                  <c:v>-2.1375782647050201E-2</c:v>
                </c:pt>
                <c:pt idx="835">
                  <c:v>-2.149742870827609E-2</c:v>
                </c:pt>
                <c:pt idx="836">
                  <c:v>-2.2559380029504084E-2</c:v>
                </c:pt>
                <c:pt idx="837">
                  <c:v>-2.848322560272365E-2</c:v>
                </c:pt>
                <c:pt idx="838">
                  <c:v>-2.8279676603281345E-2</c:v>
                </c:pt>
                <c:pt idx="839">
                  <c:v>-2.7191661868483763E-2</c:v>
                </c:pt>
                <c:pt idx="840">
                  <c:v>-2.3254081998912213E-2</c:v>
                </c:pt>
                <c:pt idx="841">
                  <c:v>-2.8376114006562148E-2</c:v>
                </c:pt>
                <c:pt idx="842">
                  <c:v>-2.2825572243277747E-2</c:v>
                </c:pt>
                <c:pt idx="843">
                  <c:v>-1.8616929890189482E-2</c:v>
                </c:pt>
                <c:pt idx="844">
                  <c:v>-2.3773801749449319E-2</c:v>
                </c:pt>
                <c:pt idx="845">
                  <c:v>-1.9768861579350983E-2</c:v>
                </c:pt>
                <c:pt idx="846">
                  <c:v>-2.6205726025837706E-2</c:v>
                </c:pt>
                <c:pt idx="847">
                  <c:v>-2.4932190512700458E-2</c:v>
                </c:pt>
                <c:pt idx="848">
                  <c:v>-2.2520971921048627E-2</c:v>
                </c:pt>
                <c:pt idx="849">
                  <c:v>-2.3523310422794097E-2</c:v>
                </c:pt>
                <c:pt idx="850">
                  <c:v>-2.6699471870117009E-2</c:v>
                </c:pt>
                <c:pt idx="851">
                  <c:v>-2.1899331781767728E-2</c:v>
                </c:pt>
                <c:pt idx="852">
                  <c:v>-2.5865897884711941E-2</c:v>
                </c:pt>
                <c:pt idx="853">
                  <c:v>-2.2622356534224508E-2</c:v>
                </c:pt>
                <c:pt idx="854">
                  <c:v>-2.8228676522232377E-2</c:v>
                </c:pt>
                <c:pt idx="855">
                  <c:v>-2.0155507910917692E-2</c:v>
                </c:pt>
                <c:pt idx="856">
                  <c:v>-2.0300275143013025E-2</c:v>
                </c:pt>
                <c:pt idx="857">
                  <c:v>-2.4412241784061095E-2</c:v>
                </c:pt>
                <c:pt idx="858">
                  <c:v>-2.0302322289619923E-2</c:v>
                </c:pt>
                <c:pt idx="859">
                  <c:v>-1.8463583762057922E-2</c:v>
                </c:pt>
                <c:pt idx="860">
                  <c:v>-2.5779569071396224E-2</c:v>
                </c:pt>
                <c:pt idx="861">
                  <c:v>-2.8192607022981875E-2</c:v>
                </c:pt>
                <c:pt idx="862">
                  <c:v>-2.7293378051997053E-2</c:v>
                </c:pt>
                <c:pt idx="863">
                  <c:v>-2.2759614126281136E-2</c:v>
                </c:pt>
                <c:pt idx="864">
                  <c:v>-2.2329252655545417E-2</c:v>
                </c:pt>
                <c:pt idx="865">
                  <c:v>-2.8788318289379333E-2</c:v>
                </c:pt>
                <c:pt idx="866">
                  <c:v>-2.2857074822624668E-2</c:v>
                </c:pt>
                <c:pt idx="867">
                  <c:v>-2.5244243771766151E-2</c:v>
                </c:pt>
                <c:pt idx="868">
                  <c:v>-2.7114476576040047E-2</c:v>
                </c:pt>
                <c:pt idx="869">
                  <c:v>-2.3388820669161703E-2</c:v>
                </c:pt>
                <c:pt idx="870">
                  <c:v>-2.3975348590596468E-2</c:v>
                </c:pt>
                <c:pt idx="871">
                  <c:v>-2.4693303361111418E-2</c:v>
                </c:pt>
                <c:pt idx="872">
                  <c:v>-2.0545680132435962E-2</c:v>
                </c:pt>
                <c:pt idx="873">
                  <c:v>-2.20216127090751E-2</c:v>
                </c:pt>
                <c:pt idx="874">
                  <c:v>-2.1471810006431724E-2</c:v>
                </c:pt>
                <c:pt idx="875">
                  <c:v>-1.8897193463963902E-2</c:v>
                </c:pt>
                <c:pt idx="876">
                  <c:v>-1.7813107095996372E-2</c:v>
                </c:pt>
                <c:pt idx="877">
                  <c:v>-1.9733175769394151E-2</c:v>
                </c:pt>
                <c:pt idx="878">
                  <c:v>-2.7651132335471118E-2</c:v>
                </c:pt>
                <c:pt idx="879">
                  <c:v>-2.842881973215583E-2</c:v>
                </c:pt>
                <c:pt idx="880">
                  <c:v>-1.5833276089903592E-2</c:v>
                </c:pt>
                <c:pt idx="881">
                  <c:v>-3.0203795712534287E-2</c:v>
                </c:pt>
                <c:pt idx="882">
                  <c:v>-3.0500435014689131E-2</c:v>
                </c:pt>
                <c:pt idx="883">
                  <c:v>-1.6905051498961043E-2</c:v>
                </c:pt>
                <c:pt idx="884">
                  <c:v>-2.1258224527354486E-2</c:v>
                </c:pt>
                <c:pt idx="885">
                  <c:v>-2.1939033930634011E-2</c:v>
                </c:pt>
                <c:pt idx="886">
                  <c:v>-2.3713285155576358E-2</c:v>
                </c:pt>
                <c:pt idx="887">
                  <c:v>-2.233100111379116E-2</c:v>
                </c:pt>
                <c:pt idx="888">
                  <c:v>-2.166824699536285E-2</c:v>
                </c:pt>
                <c:pt idx="889">
                  <c:v>-2.1607409065163452E-2</c:v>
                </c:pt>
                <c:pt idx="890">
                  <c:v>-2.8546214724899599E-2</c:v>
                </c:pt>
                <c:pt idx="891">
                  <c:v>-2.2656825483284848E-2</c:v>
                </c:pt>
                <c:pt idx="892">
                  <c:v>-2.0483684120776502E-2</c:v>
                </c:pt>
                <c:pt idx="893">
                  <c:v>-1.9484292564987626E-2</c:v>
                </c:pt>
                <c:pt idx="894">
                  <c:v>-2.4132555024349855E-2</c:v>
                </c:pt>
                <c:pt idx="895">
                  <c:v>-1.9478537309845834E-2</c:v>
                </c:pt>
                <c:pt idx="896">
                  <c:v>-2.7106060544042521E-2</c:v>
                </c:pt>
                <c:pt idx="897">
                  <c:v>-2.3194378367387358E-2</c:v>
                </c:pt>
                <c:pt idx="898">
                  <c:v>-2.1682958286181275E-2</c:v>
                </c:pt>
                <c:pt idx="899">
                  <c:v>-2.8050218283649286E-2</c:v>
                </c:pt>
                <c:pt idx="900">
                  <c:v>-2.4202817517293695E-2</c:v>
                </c:pt>
                <c:pt idx="901">
                  <c:v>-2.3236331104300234E-2</c:v>
                </c:pt>
                <c:pt idx="902">
                  <c:v>-2.2824217930487833E-2</c:v>
                </c:pt>
                <c:pt idx="903">
                  <c:v>-2.657927967908158E-2</c:v>
                </c:pt>
                <c:pt idx="904">
                  <c:v>-2.091595197544116E-2</c:v>
                </c:pt>
                <c:pt idx="905">
                  <c:v>-2.2016591017216314E-2</c:v>
                </c:pt>
                <c:pt idx="906">
                  <c:v>-2.6882072659395462E-2</c:v>
                </c:pt>
                <c:pt idx="907">
                  <c:v>-2.0074663284852079E-2</c:v>
                </c:pt>
                <c:pt idx="908">
                  <c:v>-2.1803887123917676E-2</c:v>
                </c:pt>
                <c:pt idx="909">
                  <c:v>-1.9339968772762006E-2</c:v>
                </c:pt>
                <c:pt idx="910">
                  <c:v>-2.0990717973145223E-2</c:v>
                </c:pt>
                <c:pt idx="911">
                  <c:v>-2.4228871387810713E-2</c:v>
                </c:pt>
                <c:pt idx="912">
                  <c:v>-2.5336868170256821E-2</c:v>
                </c:pt>
                <c:pt idx="913">
                  <c:v>-2.3467561775502688E-2</c:v>
                </c:pt>
                <c:pt idx="914">
                  <c:v>-2.0638751777443787E-2</c:v>
                </c:pt>
                <c:pt idx="915">
                  <c:v>-1.3846700528324263E-2</c:v>
                </c:pt>
                <c:pt idx="916">
                  <c:v>-2.1675776316401496E-2</c:v>
                </c:pt>
                <c:pt idx="917">
                  <c:v>-2.5629898049333022E-2</c:v>
                </c:pt>
                <c:pt idx="918">
                  <c:v>-2.020175934686641E-2</c:v>
                </c:pt>
                <c:pt idx="919">
                  <c:v>-2.850698039443067E-2</c:v>
                </c:pt>
                <c:pt idx="920">
                  <c:v>-2.5880708897954463E-2</c:v>
                </c:pt>
                <c:pt idx="921">
                  <c:v>-2.3591973180760561E-2</c:v>
                </c:pt>
                <c:pt idx="922">
                  <c:v>-2.5890249814541022E-2</c:v>
                </c:pt>
                <c:pt idx="923">
                  <c:v>-2.7348539669754146E-2</c:v>
                </c:pt>
                <c:pt idx="924">
                  <c:v>-2.5033276413624961E-2</c:v>
                </c:pt>
                <c:pt idx="925">
                  <c:v>-2.3991191247549892E-2</c:v>
                </c:pt>
                <c:pt idx="926">
                  <c:v>-1.9651491165252111E-2</c:v>
                </c:pt>
                <c:pt idx="927">
                  <c:v>-1.625085720717756E-2</c:v>
                </c:pt>
                <c:pt idx="928">
                  <c:v>-2.8511694040950886E-2</c:v>
                </c:pt>
                <c:pt idx="929">
                  <c:v>-1.2435562488573026E-2</c:v>
                </c:pt>
                <c:pt idx="930">
                  <c:v>-2.7922524337299137E-2</c:v>
                </c:pt>
                <c:pt idx="931">
                  <c:v>-2.4612863369306126E-2</c:v>
                </c:pt>
                <c:pt idx="932">
                  <c:v>-2.1711643556143301E-2</c:v>
                </c:pt>
                <c:pt idx="933">
                  <c:v>-1.686254949704491E-2</c:v>
                </c:pt>
                <c:pt idx="934">
                  <c:v>-1.6872346455384601E-2</c:v>
                </c:pt>
                <c:pt idx="935">
                  <c:v>-1.9112038278763066E-2</c:v>
                </c:pt>
                <c:pt idx="936">
                  <c:v>-2.0315561495612755E-2</c:v>
                </c:pt>
                <c:pt idx="937">
                  <c:v>-3.138637725197313E-2</c:v>
                </c:pt>
                <c:pt idx="938">
                  <c:v>-2.0734151455672034E-2</c:v>
                </c:pt>
                <c:pt idx="939">
                  <c:v>-1.9166262508038656E-2</c:v>
                </c:pt>
                <c:pt idx="940">
                  <c:v>-1.7690342056036812E-2</c:v>
                </c:pt>
                <c:pt idx="941">
                  <c:v>-1.7924314456241319E-2</c:v>
                </c:pt>
                <c:pt idx="942">
                  <c:v>-2.7581715440650356E-2</c:v>
                </c:pt>
                <c:pt idx="943">
                  <c:v>-1.8938731743093129E-2</c:v>
                </c:pt>
                <c:pt idx="944">
                  <c:v>-2.3456382866413605E-2</c:v>
                </c:pt>
                <c:pt idx="945">
                  <c:v>-2.6650383643804787E-2</c:v>
                </c:pt>
                <c:pt idx="946">
                  <c:v>-1.6962108084284111E-2</c:v>
                </c:pt>
                <c:pt idx="947">
                  <c:v>-2.3427511780443666E-2</c:v>
                </c:pt>
                <c:pt idx="948">
                  <c:v>-2.2415033480278623E-2</c:v>
                </c:pt>
                <c:pt idx="949">
                  <c:v>-2.6422194036783253E-2</c:v>
                </c:pt>
                <c:pt idx="950">
                  <c:v>-1.9666857800624271E-2</c:v>
                </c:pt>
                <c:pt idx="951">
                  <c:v>-2.5291306994001062E-2</c:v>
                </c:pt>
                <c:pt idx="952">
                  <c:v>-2.7015222729909638E-2</c:v>
                </c:pt>
                <c:pt idx="953">
                  <c:v>-2.1975170616009621E-2</c:v>
                </c:pt>
                <c:pt idx="954">
                  <c:v>-2.1283656975349174E-2</c:v>
                </c:pt>
                <c:pt idx="955">
                  <c:v>-2.0192388960008856E-2</c:v>
                </c:pt>
                <c:pt idx="956">
                  <c:v>-2.5861682869118496E-2</c:v>
                </c:pt>
                <c:pt idx="957">
                  <c:v>-2.4098538700997096E-2</c:v>
                </c:pt>
                <c:pt idx="958">
                  <c:v>-1.7356949132986799E-2</c:v>
                </c:pt>
                <c:pt idx="959">
                  <c:v>-1.6938083492343381E-2</c:v>
                </c:pt>
                <c:pt idx="960">
                  <c:v>-2.2708211806680367E-2</c:v>
                </c:pt>
                <c:pt idx="961">
                  <c:v>-1.8577442108917097E-2</c:v>
                </c:pt>
                <c:pt idx="962">
                  <c:v>-2.7578474006178411E-2</c:v>
                </c:pt>
                <c:pt idx="963">
                  <c:v>-2.3910041768875345E-2</c:v>
                </c:pt>
                <c:pt idx="964">
                  <c:v>-2.5731713578162285E-2</c:v>
                </c:pt>
                <c:pt idx="965">
                  <c:v>-2.6846020828402928E-2</c:v>
                </c:pt>
                <c:pt idx="966">
                  <c:v>-2.1580166277896495E-2</c:v>
                </c:pt>
                <c:pt idx="967">
                  <c:v>-2.1155502089301947E-2</c:v>
                </c:pt>
                <c:pt idx="968">
                  <c:v>-2.2578232427026279E-2</c:v>
                </c:pt>
                <c:pt idx="969">
                  <c:v>-1.6648595227193752E-2</c:v>
                </c:pt>
                <c:pt idx="970">
                  <c:v>-2.2336170028138369E-2</c:v>
                </c:pt>
                <c:pt idx="971">
                  <c:v>-2.0797416834422933E-2</c:v>
                </c:pt>
                <c:pt idx="972">
                  <c:v>-1.5029067288322651E-2</c:v>
                </c:pt>
                <c:pt idx="973">
                  <c:v>-2.7418573119328826E-2</c:v>
                </c:pt>
                <c:pt idx="974">
                  <c:v>-1.8825429843042585E-2</c:v>
                </c:pt>
                <c:pt idx="975">
                  <c:v>-2.1710989096863642E-2</c:v>
                </c:pt>
                <c:pt idx="976">
                  <c:v>-1.9063379759741039E-2</c:v>
                </c:pt>
                <c:pt idx="977">
                  <c:v>-2.2727697893502707E-2</c:v>
                </c:pt>
                <c:pt idx="978">
                  <c:v>-2.4170656813785385E-2</c:v>
                </c:pt>
                <c:pt idx="979">
                  <c:v>-2.6680373560177273E-2</c:v>
                </c:pt>
                <c:pt idx="980">
                  <c:v>-2.7055008566010841E-2</c:v>
                </c:pt>
                <c:pt idx="981">
                  <c:v>-3.1710054846868729E-2</c:v>
                </c:pt>
                <c:pt idx="982">
                  <c:v>-1.7380104845122091E-2</c:v>
                </c:pt>
                <c:pt idx="983">
                  <c:v>-2.4625732852406657E-2</c:v>
                </c:pt>
                <c:pt idx="984">
                  <c:v>-2.6710472010016417E-2</c:v>
                </c:pt>
                <c:pt idx="985">
                  <c:v>-3.464281417042514E-2</c:v>
                </c:pt>
                <c:pt idx="986">
                  <c:v>-3.196039891045821E-2</c:v>
                </c:pt>
                <c:pt idx="987">
                  <c:v>-2.4325080663174958E-2</c:v>
                </c:pt>
                <c:pt idx="988">
                  <c:v>-2.872094179011242E-2</c:v>
                </c:pt>
                <c:pt idx="989">
                  <c:v>-2.5192205780664167E-2</c:v>
                </c:pt>
                <c:pt idx="990">
                  <c:v>-2.3057630831178955E-2</c:v>
                </c:pt>
                <c:pt idx="991">
                  <c:v>-1.8707504709047029E-2</c:v>
                </c:pt>
                <c:pt idx="992">
                  <c:v>-1.7604471360705531E-2</c:v>
                </c:pt>
                <c:pt idx="993">
                  <c:v>-2.941512891078446E-2</c:v>
                </c:pt>
                <c:pt idx="994">
                  <c:v>-2.4905575374857492E-2</c:v>
                </c:pt>
                <c:pt idx="995">
                  <c:v>-1.8963105581482509E-2</c:v>
                </c:pt>
                <c:pt idx="996">
                  <c:v>-2.3707186313950857E-2</c:v>
                </c:pt>
                <c:pt idx="997">
                  <c:v>-2.056398718291419E-2</c:v>
                </c:pt>
                <c:pt idx="998">
                  <c:v>-3.1253554258215743E-2</c:v>
                </c:pt>
                <c:pt idx="999">
                  <c:v>-2.1649907267832447E-2</c:v>
                </c:pt>
              </c:numCache>
            </c:numRef>
          </c:xVal>
          <c:yVal>
            <c:numRef>
              <c:f>'PSA results'!$AM$26:$AM$5026</c:f>
              <c:numCache>
                <c:formatCode>0.00</c:formatCode>
                <c:ptCount val="5001"/>
                <c:pt idx="0">
                  <c:v>-674.09047746864735</c:v>
                </c:pt>
                <c:pt idx="1">
                  <c:v>-679.85846731937204</c:v>
                </c:pt>
                <c:pt idx="2">
                  <c:v>-675.61314426665285</c:v>
                </c:pt>
                <c:pt idx="3">
                  <c:v>-627.18037006185455</c:v>
                </c:pt>
                <c:pt idx="4">
                  <c:v>-699.39278823117911</c:v>
                </c:pt>
                <c:pt idx="5">
                  <c:v>-610.36234409089707</c:v>
                </c:pt>
                <c:pt idx="6">
                  <c:v>-684.09842101246772</c:v>
                </c:pt>
                <c:pt idx="7">
                  <c:v>-652.2498130347908</c:v>
                </c:pt>
                <c:pt idx="8">
                  <c:v>-718.53005737473131</c:v>
                </c:pt>
                <c:pt idx="9">
                  <c:v>-678.41049592384229</c:v>
                </c:pt>
                <c:pt idx="10">
                  <c:v>-705.05543136808183</c:v>
                </c:pt>
                <c:pt idx="11">
                  <c:v>-718.86669992110114</c:v>
                </c:pt>
                <c:pt idx="12">
                  <c:v>-640.19533369697251</c:v>
                </c:pt>
                <c:pt idx="13">
                  <c:v>-614.08622445783135</c:v>
                </c:pt>
                <c:pt idx="14">
                  <c:v>-668.12089141595402</c:v>
                </c:pt>
                <c:pt idx="15">
                  <c:v>-664.04465872610012</c:v>
                </c:pt>
                <c:pt idx="16">
                  <c:v>-604.15028830218944</c:v>
                </c:pt>
                <c:pt idx="17">
                  <c:v>-698.84389731037891</c:v>
                </c:pt>
                <c:pt idx="18">
                  <c:v>-645.70415014631408</c:v>
                </c:pt>
                <c:pt idx="19">
                  <c:v>-647.43381376728507</c:v>
                </c:pt>
                <c:pt idx="20">
                  <c:v>-669.44208453119927</c:v>
                </c:pt>
                <c:pt idx="21">
                  <c:v>-691.07654019705365</c:v>
                </c:pt>
                <c:pt idx="22">
                  <c:v>-653.94837801399603</c:v>
                </c:pt>
                <c:pt idx="23">
                  <c:v>-665.87643492899815</c:v>
                </c:pt>
                <c:pt idx="24">
                  <c:v>-637.74988609802699</c:v>
                </c:pt>
                <c:pt idx="25">
                  <c:v>-665.79373516952001</c:v>
                </c:pt>
                <c:pt idx="26">
                  <c:v>-692.25665907212647</c:v>
                </c:pt>
                <c:pt idx="27">
                  <c:v>-663.93522160644329</c:v>
                </c:pt>
                <c:pt idx="28">
                  <c:v>-726.7879070034237</c:v>
                </c:pt>
                <c:pt idx="29">
                  <c:v>-655.88589955853945</c:v>
                </c:pt>
                <c:pt idx="30">
                  <c:v>-652.0444344626269</c:v>
                </c:pt>
                <c:pt idx="31">
                  <c:v>-730.57374864391795</c:v>
                </c:pt>
                <c:pt idx="32">
                  <c:v>-641.55608733590429</c:v>
                </c:pt>
                <c:pt idx="33">
                  <c:v>-618.3029685158981</c:v>
                </c:pt>
                <c:pt idx="34">
                  <c:v>-682.79168391990152</c:v>
                </c:pt>
                <c:pt idx="35">
                  <c:v>-701.66474032665701</c:v>
                </c:pt>
                <c:pt idx="36">
                  <c:v>-700.52777613268813</c:v>
                </c:pt>
                <c:pt idx="37">
                  <c:v>-691.14779223277401</c:v>
                </c:pt>
                <c:pt idx="38">
                  <c:v>-662.83767187509329</c:v>
                </c:pt>
                <c:pt idx="39">
                  <c:v>-638.82814822287992</c:v>
                </c:pt>
                <c:pt idx="40">
                  <c:v>-685.84957491005252</c:v>
                </c:pt>
                <c:pt idx="41">
                  <c:v>-668.71876755985818</c:v>
                </c:pt>
                <c:pt idx="42">
                  <c:v>-693.83711141283788</c:v>
                </c:pt>
                <c:pt idx="43">
                  <c:v>-666.91444435799349</c:v>
                </c:pt>
                <c:pt idx="44">
                  <c:v>-679.80294323227008</c:v>
                </c:pt>
                <c:pt idx="45">
                  <c:v>-628.33947189630044</c:v>
                </c:pt>
                <c:pt idx="46">
                  <c:v>-676.03861643619643</c:v>
                </c:pt>
                <c:pt idx="47">
                  <c:v>-701.30600073449432</c:v>
                </c:pt>
                <c:pt idx="48">
                  <c:v>-672.74852302452564</c:v>
                </c:pt>
                <c:pt idx="49">
                  <c:v>-679.00526492428162</c:v>
                </c:pt>
                <c:pt idx="50">
                  <c:v>-695.31528986794501</c:v>
                </c:pt>
                <c:pt idx="51">
                  <c:v>-625.83285972071417</c:v>
                </c:pt>
                <c:pt idx="52">
                  <c:v>-689.51923167222412</c:v>
                </c:pt>
                <c:pt idx="53">
                  <c:v>-703.45376826606662</c:v>
                </c:pt>
                <c:pt idx="54">
                  <c:v>-688.39460546906457</c:v>
                </c:pt>
                <c:pt idx="55">
                  <c:v>-720.30138187762418</c:v>
                </c:pt>
                <c:pt idx="56">
                  <c:v>-685.15967577947822</c:v>
                </c:pt>
                <c:pt idx="57">
                  <c:v>-695.68689158404868</c:v>
                </c:pt>
                <c:pt idx="58">
                  <c:v>-698.42830312489696</c:v>
                </c:pt>
                <c:pt idx="59">
                  <c:v>-690.24835220426326</c:v>
                </c:pt>
                <c:pt idx="60">
                  <c:v>-682.4552460058419</c:v>
                </c:pt>
                <c:pt idx="61">
                  <c:v>-746.50146905046404</c:v>
                </c:pt>
                <c:pt idx="62">
                  <c:v>-740.22685294247663</c:v>
                </c:pt>
                <c:pt idx="63">
                  <c:v>-682.48028505412526</c:v>
                </c:pt>
                <c:pt idx="64">
                  <c:v>-658.82802015762445</c:v>
                </c:pt>
                <c:pt idx="65">
                  <c:v>-699.50922108181521</c:v>
                </c:pt>
                <c:pt idx="66">
                  <c:v>-671.29710913666918</c:v>
                </c:pt>
                <c:pt idx="67">
                  <c:v>-687.06983798163378</c:v>
                </c:pt>
                <c:pt idx="68">
                  <c:v>-610.94679077119395</c:v>
                </c:pt>
                <c:pt idx="69">
                  <c:v>-690.96380007930088</c:v>
                </c:pt>
                <c:pt idx="70">
                  <c:v>-642.97151291417367</c:v>
                </c:pt>
                <c:pt idx="71">
                  <c:v>-647.27221300343331</c:v>
                </c:pt>
                <c:pt idx="72">
                  <c:v>-651.50870022055824</c:v>
                </c:pt>
                <c:pt idx="73">
                  <c:v>-687.2166215846396</c:v>
                </c:pt>
                <c:pt idx="74">
                  <c:v>-667.10865493043161</c:v>
                </c:pt>
                <c:pt idx="75">
                  <c:v>-665.0301114182148</c:v>
                </c:pt>
                <c:pt idx="76">
                  <c:v>-626.08624088082388</c:v>
                </c:pt>
                <c:pt idx="77">
                  <c:v>-683.78405309589652</c:v>
                </c:pt>
                <c:pt idx="78">
                  <c:v>-653.1408263150247</c:v>
                </c:pt>
                <c:pt idx="79">
                  <c:v>-670.62623649773536</c:v>
                </c:pt>
                <c:pt idx="80">
                  <c:v>-704.13232167179376</c:v>
                </c:pt>
                <c:pt idx="81">
                  <c:v>-688.13849995840064</c:v>
                </c:pt>
                <c:pt idx="82">
                  <c:v>-653.36617993454729</c:v>
                </c:pt>
                <c:pt idx="83">
                  <c:v>-660.89894486328376</c:v>
                </c:pt>
                <c:pt idx="84">
                  <c:v>-637.11476063965006</c:v>
                </c:pt>
                <c:pt idx="85">
                  <c:v>-687.22672731034208</c:v>
                </c:pt>
                <c:pt idx="86">
                  <c:v>-715.10776014042608</c:v>
                </c:pt>
                <c:pt idx="87">
                  <c:v>-634.28476695449126</c:v>
                </c:pt>
                <c:pt idx="88">
                  <c:v>-693.98003500364212</c:v>
                </c:pt>
                <c:pt idx="89">
                  <c:v>-687.36317521920978</c:v>
                </c:pt>
                <c:pt idx="90">
                  <c:v>-682.90623705224539</c:v>
                </c:pt>
                <c:pt idx="91">
                  <c:v>-651.48159521078401</c:v>
                </c:pt>
                <c:pt idx="92">
                  <c:v>-657.73733613683294</c:v>
                </c:pt>
                <c:pt idx="93">
                  <c:v>-608.85741465193905</c:v>
                </c:pt>
                <c:pt idx="94">
                  <c:v>-637.30142316979618</c:v>
                </c:pt>
                <c:pt idx="95">
                  <c:v>-689.1220014009964</c:v>
                </c:pt>
                <c:pt idx="96">
                  <c:v>-696.18842011098377</c:v>
                </c:pt>
                <c:pt idx="97">
                  <c:v>-649.33006939290294</c:v>
                </c:pt>
                <c:pt idx="98">
                  <c:v>-712.16889852689837</c:v>
                </c:pt>
                <c:pt idx="99">
                  <c:v>-637.99400748154949</c:v>
                </c:pt>
                <c:pt idx="100">
                  <c:v>-688.39729228759211</c:v>
                </c:pt>
                <c:pt idx="101">
                  <c:v>-680.78648506419927</c:v>
                </c:pt>
                <c:pt idx="102">
                  <c:v>-697.85807306134666</c:v>
                </c:pt>
                <c:pt idx="103">
                  <c:v>-646.84019943021349</c:v>
                </c:pt>
                <c:pt idx="104">
                  <c:v>-691.67501898049227</c:v>
                </c:pt>
                <c:pt idx="105">
                  <c:v>-645.64521250134635</c:v>
                </c:pt>
                <c:pt idx="106">
                  <c:v>-682.73735588670888</c:v>
                </c:pt>
                <c:pt idx="107">
                  <c:v>-679.94090468890272</c:v>
                </c:pt>
                <c:pt idx="108">
                  <c:v>-706.9724476503427</c:v>
                </c:pt>
                <c:pt idx="109">
                  <c:v>-746.82494104708667</c:v>
                </c:pt>
                <c:pt idx="110">
                  <c:v>-694.18850004354204</c:v>
                </c:pt>
                <c:pt idx="111">
                  <c:v>-713.79286657503985</c:v>
                </c:pt>
                <c:pt idx="112">
                  <c:v>-738.15221649638306</c:v>
                </c:pt>
                <c:pt idx="113">
                  <c:v>-691.03736858239313</c:v>
                </c:pt>
                <c:pt idx="114">
                  <c:v>-620.87923199840429</c:v>
                </c:pt>
                <c:pt idx="115">
                  <c:v>-642.51172480720243</c:v>
                </c:pt>
                <c:pt idx="116">
                  <c:v>-683.77462868919338</c:v>
                </c:pt>
                <c:pt idx="117">
                  <c:v>-705.03134637019548</c:v>
                </c:pt>
                <c:pt idx="118">
                  <c:v>-686.57525886559893</c:v>
                </c:pt>
                <c:pt idx="119">
                  <c:v>-679.51058507908169</c:v>
                </c:pt>
                <c:pt idx="120">
                  <c:v>-666.80974714724425</c:v>
                </c:pt>
                <c:pt idx="121">
                  <c:v>-688.91658587837651</c:v>
                </c:pt>
                <c:pt idx="122">
                  <c:v>-649.08948486244276</c:v>
                </c:pt>
                <c:pt idx="123">
                  <c:v>-715.82077691869199</c:v>
                </c:pt>
                <c:pt idx="124">
                  <c:v>-669.8331463702807</c:v>
                </c:pt>
                <c:pt idx="125">
                  <c:v>-745.31655758558782</c:v>
                </c:pt>
                <c:pt idx="126">
                  <c:v>-630.70327425288951</c:v>
                </c:pt>
                <c:pt idx="127">
                  <c:v>-652.11947589759393</c:v>
                </c:pt>
                <c:pt idx="128">
                  <c:v>-668.56437840919966</c:v>
                </c:pt>
                <c:pt idx="129">
                  <c:v>-672.86665146431142</c:v>
                </c:pt>
                <c:pt idx="130">
                  <c:v>-674.81156144068814</c:v>
                </c:pt>
                <c:pt idx="131">
                  <c:v>-682.13251148906693</c:v>
                </c:pt>
                <c:pt idx="132">
                  <c:v>-665.74303826155096</c:v>
                </c:pt>
                <c:pt idx="133">
                  <c:v>-666.06172757473746</c:v>
                </c:pt>
                <c:pt idx="134">
                  <c:v>-709.77520907638359</c:v>
                </c:pt>
                <c:pt idx="135">
                  <c:v>-674.3219303288854</c:v>
                </c:pt>
                <c:pt idx="136">
                  <c:v>-660.96160668499715</c:v>
                </c:pt>
                <c:pt idx="137">
                  <c:v>-677.45733643738845</c:v>
                </c:pt>
                <c:pt idx="138">
                  <c:v>-684.41923783911466</c:v>
                </c:pt>
                <c:pt idx="139">
                  <c:v>-684.12938230507325</c:v>
                </c:pt>
                <c:pt idx="140">
                  <c:v>-696.4017050574007</c:v>
                </c:pt>
                <c:pt idx="141">
                  <c:v>-686.35668917205589</c:v>
                </c:pt>
                <c:pt idx="142">
                  <c:v>-694.00171060651405</c:v>
                </c:pt>
                <c:pt idx="143">
                  <c:v>-671.87429308776268</c:v>
                </c:pt>
                <c:pt idx="144">
                  <c:v>-620.80026467783932</c:v>
                </c:pt>
                <c:pt idx="145">
                  <c:v>-707.85732549099248</c:v>
                </c:pt>
                <c:pt idx="146">
                  <c:v>-693.1093119282491</c:v>
                </c:pt>
                <c:pt idx="147">
                  <c:v>-708.26214133127996</c:v>
                </c:pt>
                <c:pt idx="148">
                  <c:v>-649.32303136118958</c:v>
                </c:pt>
                <c:pt idx="149">
                  <c:v>-686.57369920916994</c:v>
                </c:pt>
                <c:pt idx="150">
                  <c:v>-602.2846195508007</c:v>
                </c:pt>
                <c:pt idx="151">
                  <c:v>-642.25328618789013</c:v>
                </c:pt>
                <c:pt idx="152">
                  <c:v>-633.43349311158636</c:v>
                </c:pt>
                <c:pt idx="153">
                  <c:v>-692.53340835209519</c:v>
                </c:pt>
                <c:pt idx="154">
                  <c:v>-695.69427843665903</c:v>
                </c:pt>
                <c:pt idx="155">
                  <c:v>-643.70428054539229</c:v>
                </c:pt>
                <c:pt idx="156">
                  <c:v>-657.92768630645992</c:v>
                </c:pt>
                <c:pt idx="157">
                  <c:v>-609.28525294681481</c:v>
                </c:pt>
                <c:pt idx="158">
                  <c:v>-672.06621383602169</c:v>
                </c:pt>
                <c:pt idx="159">
                  <c:v>-666.84741294584956</c:v>
                </c:pt>
                <c:pt idx="160">
                  <c:v>-740.81971279235108</c:v>
                </c:pt>
                <c:pt idx="161">
                  <c:v>-633.59956711103223</c:v>
                </c:pt>
                <c:pt idx="162">
                  <c:v>-697.78182609493092</c:v>
                </c:pt>
                <c:pt idx="163">
                  <c:v>-708.80441799429241</c:v>
                </c:pt>
                <c:pt idx="164">
                  <c:v>-656.19418192141893</c:v>
                </c:pt>
                <c:pt idx="165">
                  <c:v>-606.63280345026305</c:v>
                </c:pt>
                <c:pt idx="166">
                  <c:v>-757.18200166578458</c:v>
                </c:pt>
                <c:pt idx="167">
                  <c:v>-680.59610771361304</c:v>
                </c:pt>
                <c:pt idx="168">
                  <c:v>-733.75747857931856</c:v>
                </c:pt>
                <c:pt idx="169">
                  <c:v>-623.9304678262356</c:v>
                </c:pt>
                <c:pt idx="170">
                  <c:v>-659.80199540262652</c:v>
                </c:pt>
                <c:pt idx="171">
                  <c:v>-655.9957290785942</c:v>
                </c:pt>
                <c:pt idx="172">
                  <c:v>-639.70917882266599</c:v>
                </c:pt>
                <c:pt idx="173">
                  <c:v>-735.01678797968634</c:v>
                </c:pt>
                <c:pt idx="174">
                  <c:v>-641.48113300099408</c:v>
                </c:pt>
                <c:pt idx="175">
                  <c:v>-635.84931200546521</c:v>
                </c:pt>
                <c:pt idx="176">
                  <c:v>-672.76271553052538</c:v>
                </c:pt>
                <c:pt idx="177">
                  <c:v>-668.57272150101608</c:v>
                </c:pt>
                <c:pt idx="178">
                  <c:v>-698.04516187891909</c:v>
                </c:pt>
                <c:pt idx="179">
                  <c:v>-665.78498044427511</c:v>
                </c:pt>
                <c:pt idx="180">
                  <c:v>-716.27816519372959</c:v>
                </c:pt>
                <c:pt idx="181">
                  <c:v>-670.44577836970939</c:v>
                </c:pt>
                <c:pt idx="182">
                  <c:v>-714.48405080456496</c:v>
                </c:pt>
                <c:pt idx="183">
                  <c:v>-685.36701998747981</c:v>
                </c:pt>
                <c:pt idx="184">
                  <c:v>-691.29678291352775</c:v>
                </c:pt>
                <c:pt idx="185">
                  <c:v>-650.70031816113533</c:v>
                </c:pt>
                <c:pt idx="186">
                  <c:v>-687.52615618914842</c:v>
                </c:pt>
                <c:pt idx="187">
                  <c:v>-684.25870983202935</c:v>
                </c:pt>
                <c:pt idx="188">
                  <c:v>-601.31099162885766</c:v>
                </c:pt>
                <c:pt idx="189">
                  <c:v>-662.42885596006522</c:v>
                </c:pt>
                <c:pt idx="190">
                  <c:v>-718.34360736910617</c:v>
                </c:pt>
                <c:pt idx="191">
                  <c:v>-706.40930863568292</c:v>
                </c:pt>
                <c:pt idx="192">
                  <c:v>-706.48916360075259</c:v>
                </c:pt>
                <c:pt idx="193">
                  <c:v>-691.0043365839806</c:v>
                </c:pt>
                <c:pt idx="194">
                  <c:v>-685.17073573601306</c:v>
                </c:pt>
                <c:pt idx="195">
                  <c:v>-653.42508713295274</c:v>
                </c:pt>
                <c:pt idx="196">
                  <c:v>-676.95114015816307</c:v>
                </c:pt>
                <c:pt idx="197">
                  <c:v>-658.97537534124194</c:v>
                </c:pt>
                <c:pt idx="198">
                  <c:v>-727.56498200284204</c:v>
                </c:pt>
                <c:pt idx="199">
                  <c:v>-661.99555678986962</c:v>
                </c:pt>
                <c:pt idx="200">
                  <c:v>-632.86057819858115</c:v>
                </c:pt>
                <c:pt idx="201">
                  <c:v>-681.20324380840816</c:v>
                </c:pt>
                <c:pt idx="202">
                  <c:v>-657.34482174952132</c:v>
                </c:pt>
                <c:pt idx="203">
                  <c:v>-753.61529667962964</c:v>
                </c:pt>
                <c:pt idx="204">
                  <c:v>-637.01150537788703</c:v>
                </c:pt>
                <c:pt idx="205">
                  <c:v>-673.86228809924569</c:v>
                </c:pt>
                <c:pt idx="206">
                  <c:v>-707.13045501127931</c:v>
                </c:pt>
                <c:pt idx="207">
                  <c:v>-626.48477580009171</c:v>
                </c:pt>
                <c:pt idx="208">
                  <c:v>-651.49136430983503</c:v>
                </c:pt>
                <c:pt idx="209">
                  <c:v>-742.39010025720086</c:v>
                </c:pt>
                <c:pt idx="210">
                  <c:v>-731.45470123735231</c:v>
                </c:pt>
                <c:pt idx="211">
                  <c:v>-640.45408372827569</c:v>
                </c:pt>
                <c:pt idx="212">
                  <c:v>-660.74422643658545</c:v>
                </c:pt>
                <c:pt idx="213">
                  <c:v>-686.86875947277622</c:v>
                </c:pt>
                <c:pt idx="214">
                  <c:v>-678.31925515482976</c:v>
                </c:pt>
                <c:pt idx="215">
                  <c:v>-701.08804407555567</c:v>
                </c:pt>
                <c:pt idx="216">
                  <c:v>-629.05065965677522</c:v>
                </c:pt>
                <c:pt idx="217">
                  <c:v>-642.22994355397964</c:v>
                </c:pt>
                <c:pt idx="218">
                  <c:v>-667.47009835517656</c:v>
                </c:pt>
                <c:pt idx="219">
                  <c:v>-705.0985802683856</c:v>
                </c:pt>
                <c:pt idx="220">
                  <c:v>-642.5364281412094</c:v>
                </c:pt>
                <c:pt idx="221">
                  <c:v>-708.55576419739668</c:v>
                </c:pt>
                <c:pt idx="222">
                  <c:v>-677.09893631016394</c:v>
                </c:pt>
                <c:pt idx="223">
                  <c:v>-681.16474409562602</c:v>
                </c:pt>
                <c:pt idx="224">
                  <c:v>-613.70080953618549</c:v>
                </c:pt>
                <c:pt idx="225">
                  <c:v>-719.85294102523881</c:v>
                </c:pt>
                <c:pt idx="226">
                  <c:v>-644.87845276333678</c:v>
                </c:pt>
                <c:pt idx="227">
                  <c:v>-680.8246813552048</c:v>
                </c:pt>
                <c:pt idx="228">
                  <c:v>-652.60044599657203</c:v>
                </c:pt>
                <c:pt idx="229">
                  <c:v>-706.10571339222133</c:v>
                </c:pt>
                <c:pt idx="230">
                  <c:v>-673.57309394527419</c:v>
                </c:pt>
                <c:pt idx="231">
                  <c:v>-674.4572223450773</c:v>
                </c:pt>
                <c:pt idx="232">
                  <c:v>-606.27959162287448</c:v>
                </c:pt>
                <c:pt idx="233">
                  <c:v>-687.12937975801083</c:v>
                </c:pt>
                <c:pt idx="234">
                  <c:v>-647.66617878330862</c:v>
                </c:pt>
                <c:pt idx="235">
                  <c:v>-599.86310389046048</c:v>
                </c:pt>
                <c:pt idx="236">
                  <c:v>-673.94533670435612</c:v>
                </c:pt>
                <c:pt idx="237">
                  <c:v>-699.72163159375373</c:v>
                </c:pt>
                <c:pt idx="238">
                  <c:v>-681.73451383669408</c:v>
                </c:pt>
                <c:pt idx="239">
                  <c:v>-632.05948574563467</c:v>
                </c:pt>
                <c:pt idx="240">
                  <c:v>-700.37772114058316</c:v>
                </c:pt>
                <c:pt idx="241">
                  <c:v>-668.27476444020635</c:v>
                </c:pt>
                <c:pt idx="242">
                  <c:v>-688.85798683602525</c:v>
                </c:pt>
                <c:pt idx="243">
                  <c:v>-694.35727242294161</c:v>
                </c:pt>
                <c:pt idx="244">
                  <c:v>-634.29914583001641</c:v>
                </c:pt>
                <c:pt idx="245">
                  <c:v>-683.80203431469749</c:v>
                </c:pt>
                <c:pt idx="246">
                  <c:v>-628.0902352574019</c:v>
                </c:pt>
                <c:pt idx="247">
                  <c:v>-660.22945511181865</c:v>
                </c:pt>
                <c:pt idx="248">
                  <c:v>-675.55785903840865</c:v>
                </c:pt>
                <c:pt idx="249">
                  <c:v>-649.38125626176043</c:v>
                </c:pt>
                <c:pt idx="250">
                  <c:v>-682.76343133800901</c:v>
                </c:pt>
                <c:pt idx="251">
                  <c:v>-711.60511238471713</c:v>
                </c:pt>
                <c:pt idx="252">
                  <c:v>-605.97677717292027</c:v>
                </c:pt>
                <c:pt idx="253">
                  <c:v>-688.62015089143347</c:v>
                </c:pt>
                <c:pt idx="254">
                  <c:v>-676.12651123314322</c:v>
                </c:pt>
                <c:pt idx="255">
                  <c:v>-702.50679355223338</c:v>
                </c:pt>
                <c:pt idx="256">
                  <c:v>-673.02593773979311</c:v>
                </c:pt>
                <c:pt idx="257">
                  <c:v>-646.49117601494208</c:v>
                </c:pt>
                <c:pt idx="258">
                  <c:v>-639.82896125434695</c:v>
                </c:pt>
                <c:pt idx="259">
                  <c:v>-676.62839437459161</c:v>
                </c:pt>
                <c:pt idx="260">
                  <c:v>-618.02748912718357</c:v>
                </c:pt>
                <c:pt idx="261">
                  <c:v>-666.26447772693336</c:v>
                </c:pt>
                <c:pt idx="262">
                  <c:v>-629.41258490887117</c:v>
                </c:pt>
                <c:pt idx="263">
                  <c:v>-623.32866531703826</c:v>
                </c:pt>
                <c:pt idx="264">
                  <c:v>-660.84010010930319</c:v>
                </c:pt>
                <c:pt idx="265">
                  <c:v>-640.57461135143831</c:v>
                </c:pt>
                <c:pt idx="266">
                  <c:v>-624.4093599966543</c:v>
                </c:pt>
                <c:pt idx="267">
                  <c:v>-680.24934046447288</c:v>
                </c:pt>
                <c:pt idx="268">
                  <c:v>-655.2010416249766</c:v>
                </c:pt>
                <c:pt idx="269">
                  <c:v>-705.01335135952695</c:v>
                </c:pt>
                <c:pt idx="270">
                  <c:v>-692.0158325216421</c:v>
                </c:pt>
                <c:pt idx="271">
                  <c:v>-633.95437034193105</c:v>
                </c:pt>
                <c:pt idx="272">
                  <c:v>-662.99167776334411</c:v>
                </c:pt>
                <c:pt idx="273">
                  <c:v>-639.3258214957541</c:v>
                </c:pt>
                <c:pt idx="274">
                  <c:v>-644.817040382286</c:v>
                </c:pt>
                <c:pt idx="275">
                  <c:v>-626.1683834720709</c:v>
                </c:pt>
                <c:pt idx="276">
                  <c:v>-617.89668644496987</c:v>
                </c:pt>
                <c:pt idx="277">
                  <c:v>-704.42361302402082</c:v>
                </c:pt>
                <c:pt idx="278">
                  <c:v>-645.88632523643491</c:v>
                </c:pt>
                <c:pt idx="279">
                  <c:v>-712.20989248071783</c:v>
                </c:pt>
                <c:pt idx="280">
                  <c:v>-661.4960048035764</c:v>
                </c:pt>
                <c:pt idx="281">
                  <c:v>-710.86560487455222</c:v>
                </c:pt>
                <c:pt idx="282">
                  <c:v>-699.73336882895387</c:v>
                </c:pt>
                <c:pt idx="283">
                  <c:v>-646.49284979503432</c:v>
                </c:pt>
                <c:pt idx="284">
                  <c:v>-630.36621130936123</c:v>
                </c:pt>
                <c:pt idx="285">
                  <c:v>-704.86585311379827</c:v>
                </c:pt>
                <c:pt idx="286">
                  <c:v>-679.64498154048692</c:v>
                </c:pt>
                <c:pt idx="287">
                  <c:v>-714.44376286616557</c:v>
                </c:pt>
                <c:pt idx="288">
                  <c:v>-727.46697558115716</c:v>
                </c:pt>
                <c:pt idx="289">
                  <c:v>-625.8622980742623</c:v>
                </c:pt>
                <c:pt idx="290">
                  <c:v>-674.9236725681385</c:v>
                </c:pt>
                <c:pt idx="291">
                  <c:v>-658.88137424961496</c:v>
                </c:pt>
                <c:pt idx="292">
                  <c:v>-655.28376581638508</c:v>
                </c:pt>
                <c:pt idx="293">
                  <c:v>-664.64914116158343</c:v>
                </c:pt>
                <c:pt idx="294">
                  <c:v>-627.58575241323251</c:v>
                </c:pt>
                <c:pt idx="295">
                  <c:v>-653.86672868296137</c:v>
                </c:pt>
                <c:pt idx="296">
                  <c:v>-714.45590080173861</c:v>
                </c:pt>
                <c:pt idx="297">
                  <c:v>-717.74109739618848</c:v>
                </c:pt>
                <c:pt idx="298">
                  <c:v>-685.9663907906945</c:v>
                </c:pt>
                <c:pt idx="299">
                  <c:v>-679.06617258630422</c:v>
                </c:pt>
                <c:pt idx="300">
                  <c:v>-671.63107501727018</c:v>
                </c:pt>
                <c:pt idx="301">
                  <c:v>-631.8318501392032</c:v>
                </c:pt>
                <c:pt idx="302">
                  <c:v>-625.64867977046538</c:v>
                </c:pt>
                <c:pt idx="303">
                  <c:v>-677.3767146205746</c:v>
                </c:pt>
                <c:pt idx="304">
                  <c:v>-658.84684340836475</c:v>
                </c:pt>
                <c:pt idx="305">
                  <c:v>-624.62269996452324</c:v>
                </c:pt>
                <c:pt idx="306">
                  <c:v>-708.71729283691502</c:v>
                </c:pt>
                <c:pt idx="307">
                  <c:v>-672.46433890961794</c:v>
                </c:pt>
                <c:pt idx="308">
                  <c:v>-696.63639410700102</c:v>
                </c:pt>
                <c:pt idx="309">
                  <c:v>-630.80390662280365</c:v>
                </c:pt>
                <c:pt idx="310">
                  <c:v>-703.97294790047704</c:v>
                </c:pt>
                <c:pt idx="311">
                  <c:v>-691.08316692178687</c:v>
                </c:pt>
                <c:pt idx="312">
                  <c:v>-648.95114532959133</c:v>
                </c:pt>
                <c:pt idx="313">
                  <c:v>-657.23991245961452</c:v>
                </c:pt>
                <c:pt idx="314">
                  <c:v>-667.50943052411071</c:v>
                </c:pt>
                <c:pt idx="315">
                  <c:v>-694.50623799668574</c:v>
                </c:pt>
                <c:pt idx="316">
                  <c:v>-679.5179742776063</c:v>
                </c:pt>
                <c:pt idx="317">
                  <c:v>-659.19123660398463</c:v>
                </c:pt>
                <c:pt idx="318">
                  <c:v>-682.72025401120504</c:v>
                </c:pt>
                <c:pt idx="319">
                  <c:v>-663.53522984314577</c:v>
                </c:pt>
                <c:pt idx="320">
                  <c:v>-687.65609892094631</c:v>
                </c:pt>
                <c:pt idx="321">
                  <c:v>-712.30796156517135</c:v>
                </c:pt>
                <c:pt idx="322">
                  <c:v>-631.13816527833524</c:v>
                </c:pt>
                <c:pt idx="323">
                  <c:v>-670.99412720476789</c:v>
                </c:pt>
                <c:pt idx="324">
                  <c:v>-674.25707271914189</c:v>
                </c:pt>
                <c:pt idx="325">
                  <c:v>-610.71963979385669</c:v>
                </c:pt>
                <c:pt idx="326">
                  <c:v>-604.01496839071046</c:v>
                </c:pt>
                <c:pt idx="327">
                  <c:v>-725.23131108793814</c:v>
                </c:pt>
                <c:pt idx="328">
                  <c:v>-695.72262458402633</c:v>
                </c:pt>
                <c:pt idx="329">
                  <c:v>-662.36663882513267</c:v>
                </c:pt>
                <c:pt idx="330">
                  <c:v>-687.4128950468978</c:v>
                </c:pt>
                <c:pt idx="331">
                  <c:v>-625.66584587614125</c:v>
                </c:pt>
                <c:pt idx="332">
                  <c:v>-658.18772824854659</c:v>
                </c:pt>
                <c:pt idx="333">
                  <c:v>-659.91532586285257</c:v>
                </c:pt>
                <c:pt idx="334">
                  <c:v>-619.89717319727561</c:v>
                </c:pt>
                <c:pt idx="335">
                  <c:v>-682.37121628479167</c:v>
                </c:pt>
                <c:pt idx="336">
                  <c:v>-729.30570860256239</c:v>
                </c:pt>
                <c:pt idx="337">
                  <c:v>-643.48200639351626</c:v>
                </c:pt>
                <c:pt idx="338">
                  <c:v>-724.94954393190528</c:v>
                </c:pt>
                <c:pt idx="339">
                  <c:v>-669.11254608514218</c:v>
                </c:pt>
                <c:pt idx="340">
                  <c:v>-644.50591384006202</c:v>
                </c:pt>
                <c:pt idx="341">
                  <c:v>-676.79692558752663</c:v>
                </c:pt>
                <c:pt idx="342">
                  <c:v>-654.87118550430137</c:v>
                </c:pt>
                <c:pt idx="343">
                  <c:v>-627.09321324840221</c:v>
                </c:pt>
                <c:pt idx="344">
                  <c:v>-668.08087000844625</c:v>
                </c:pt>
                <c:pt idx="345">
                  <c:v>-668.84762742980433</c:v>
                </c:pt>
                <c:pt idx="346">
                  <c:v>-665.29319494384868</c:v>
                </c:pt>
                <c:pt idx="347">
                  <c:v>-617.97257866477321</c:v>
                </c:pt>
                <c:pt idx="348">
                  <c:v>-669.7012603013477</c:v>
                </c:pt>
                <c:pt idx="349">
                  <c:v>-656.15273158400441</c:v>
                </c:pt>
                <c:pt idx="350">
                  <c:v>-656.47118179801919</c:v>
                </c:pt>
                <c:pt idx="351">
                  <c:v>-704.14674504227628</c:v>
                </c:pt>
                <c:pt idx="352">
                  <c:v>-736.26766486528027</c:v>
                </c:pt>
                <c:pt idx="353">
                  <c:v>-694.82086007308772</c:v>
                </c:pt>
                <c:pt idx="354">
                  <c:v>-660.88675667205598</c:v>
                </c:pt>
                <c:pt idx="355">
                  <c:v>-682.04304416079253</c:v>
                </c:pt>
                <c:pt idx="356">
                  <c:v>-703.44760589943166</c:v>
                </c:pt>
                <c:pt idx="357">
                  <c:v>-628.31885565123935</c:v>
                </c:pt>
                <c:pt idx="358">
                  <c:v>-665.09976190402654</c:v>
                </c:pt>
                <c:pt idx="359">
                  <c:v>-662.88161083173873</c:v>
                </c:pt>
                <c:pt idx="360">
                  <c:v>-718.41283545779447</c:v>
                </c:pt>
                <c:pt idx="361">
                  <c:v>-728.10812746781335</c:v>
                </c:pt>
                <c:pt idx="362">
                  <c:v>-622.5957834927226</c:v>
                </c:pt>
                <c:pt idx="363">
                  <c:v>-622.54929346384438</c:v>
                </c:pt>
                <c:pt idx="364">
                  <c:v>-665.42493460802621</c:v>
                </c:pt>
                <c:pt idx="365">
                  <c:v>-665.83168705770458</c:v>
                </c:pt>
                <c:pt idx="366">
                  <c:v>-680.27341942227577</c:v>
                </c:pt>
                <c:pt idx="367">
                  <c:v>-601.71877579591455</c:v>
                </c:pt>
                <c:pt idx="368">
                  <c:v>-665.89779712822587</c:v>
                </c:pt>
                <c:pt idx="369">
                  <c:v>-678.60651449331635</c:v>
                </c:pt>
                <c:pt idx="370">
                  <c:v>-646.87532142214013</c:v>
                </c:pt>
                <c:pt idx="371">
                  <c:v>-652.4503158615812</c:v>
                </c:pt>
                <c:pt idx="372">
                  <c:v>-617.14718442620551</c:v>
                </c:pt>
                <c:pt idx="373">
                  <c:v>-635.5296007697375</c:v>
                </c:pt>
                <c:pt idx="374">
                  <c:v>-681.75594287810054</c:v>
                </c:pt>
                <c:pt idx="375">
                  <c:v>-711.08057456224719</c:v>
                </c:pt>
                <c:pt idx="376">
                  <c:v>-615.80537893485757</c:v>
                </c:pt>
                <c:pt idx="377">
                  <c:v>-705.34120373930796</c:v>
                </c:pt>
                <c:pt idx="378">
                  <c:v>-723.29274021264337</c:v>
                </c:pt>
                <c:pt idx="379">
                  <c:v>-664.00652132913592</c:v>
                </c:pt>
                <c:pt idx="380">
                  <c:v>-663.93965323116367</c:v>
                </c:pt>
                <c:pt idx="381">
                  <c:v>-592.39508692010054</c:v>
                </c:pt>
                <c:pt idx="382">
                  <c:v>-664.2212213409482</c:v>
                </c:pt>
                <c:pt idx="383">
                  <c:v>-688.25608191528067</c:v>
                </c:pt>
                <c:pt idx="384">
                  <c:v>-671.38286280448165</c:v>
                </c:pt>
                <c:pt idx="385">
                  <c:v>-685.68315235100658</c:v>
                </c:pt>
                <c:pt idx="386">
                  <c:v>-640.38426277679537</c:v>
                </c:pt>
                <c:pt idx="387">
                  <c:v>-704.24798638125208</c:v>
                </c:pt>
                <c:pt idx="388">
                  <c:v>-715.17607157068323</c:v>
                </c:pt>
                <c:pt idx="389">
                  <c:v>-624.16281641413684</c:v>
                </c:pt>
                <c:pt idx="390">
                  <c:v>-645.45738110770162</c:v>
                </c:pt>
                <c:pt idx="391">
                  <c:v>-692.04132849728217</c:v>
                </c:pt>
                <c:pt idx="392">
                  <c:v>-589.26821712553146</c:v>
                </c:pt>
                <c:pt idx="393">
                  <c:v>-736.65293622120134</c:v>
                </c:pt>
                <c:pt idx="394">
                  <c:v>-661.99914038338807</c:v>
                </c:pt>
                <c:pt idx="395">
                  <c:v>-652.22186717486852</c:v>
                </c:pt>
                <c:pt idx="396">
                  <c:v>-716.52405120828712</c:v>
                </c:pt>
                <c:pt idx="397">
                  <c:v>-653.15194944663926</c:v>
                </c:pt>
                <c:pt idx="398">
                  <c:v>-691.34730322048949</c:v>
                </c:pt>
                <c:pt idx="399">
                  <c:v>-662.71120557873428</c:v>
                </c:pt>
                <c:pt idx="400">
                  <c:v>-656.33200741577548</c:v>
                </c:pt>
                <c:pt idx="401">
                  <c:v>-686.05024991212395</c:v>
                </c:pt>
                <c:pt idx="402">
                  <c:v>-645.41184910689412</c:v>
                </c:pt>
                <c:pt idx="403">
                  <c:v>-667.05874007239572</c:v>
                </c:pt>
                <c:pt idx="404">
                  <c:v>-697.26115466816464</c:v>
                </c:pt>
                <c:pt idx="405">
                  <c:v>-740.87602521204985</c:v>
                </c:pt>
                <c:pt idx="406">
                  <c:v>-707.81086617105007</c:v>
                </c:pt>
                <c:pt idx="407">
                  <c:v>-670.78672416949598</c:v>
                </c:pt>
                <c:pt idx="408">
                  <c:v>-674.99570265498824</c:v>
                </c:pt>
                <c:pt idx="409">
                  <c:v>-697.73098440803733</c:v>
                </c:pt>
                <c:pt idx="410">
                  <c:v>-666.31768121614505</c:v>
                </c:pt>
                <c:pt idx="411">
                  <c:v>-659.36866464833679</c:v>
                </c:pt>
                <c:pt idx="412">
                  <c:v>-703.00822955032186</c:v>
                </c:pt>
                <c:pt idx="413">
                  <c:v>-681.162176387503</c:v>
                </c:pt>
                <c:pt idx="414">
                  <c:v>-681.30816869496903</c:v>
                </c:pt>
                <c:pt idx="415">
                  <c:v>-668.31922999897211</c:v>
                </c:pt>
                <c:pt idx="416">
                  <c:v>-640.90481518519323</c:v>
                </c:pt>
                <c:pt idx="417">
                  <c:v>-675.77250343356127</c:v>
                </c:pt>
                <c:pt idx="418">
                  <c:v>-702.69565895644087</c:v>
                </c:pt>
                <c:pt idx="419">
                  <c:v>-675.17901841352227</c:v>
                </c:pt>
                <c:pt idx="420">
                  <c:v>-644.10893753121491</c:v>
                </c:pt>
                <c:pt idx="421">
                  <c:v>-633.85406434315837</c:v>
                </c:pt>
                <c:pt idx="422">
                  <c:v>-694.36192703846814</c:v>
                </c:pt>
                <c:pt idx="423">
                  <c:v>-680.66890768385724</c:v>
                </c:pt>
                <c:pt idx="424">
                  <c:v>-672.4664968445511</c:v>
                </c:pt>
                <c:pt idx="425">
                  <c:v>-666.04210813470218</c:v>
                </c:pt>
                <c:pt idx="426">
                  <c:v>-696.14184193513506</c:v>
                </c:pt>
                <c:pt idx="427">
                  <c:v>-635.85839211368784</c:v>
                </c:pt>
                <c:pt idx="428">
                  <c:v>-642.72595877368462</c:v>
                </c:pt>
                <c:pt idx="429">
                  <c:v>-672.65514777816406</c:v>
                </c:pt>
                <c:pt idx="430">
                  <c:v>-668.23269957017624</c:v>
                </c:pt>
                <c:pt idx="431">
                  <c:v>-709.57445456783103</c:v>
                </c:pt>
                <c:pt idx="432">
                  <c:v>-662.10797909609573</c:v>
                </c:pt>
                <c:pt idx="433">
                  <c:v>-634.93189051073705</c:v>
                </c:pt>
                <c:pt idx="434">
                  <c:v>-625.34021041178221</c:v>
                </c:pt>
                <c:pt idx="435">
                  <c:v>-692.56513294827391</c:v>
                </c:pt>
                <c:pt idx="436">
                  <c:v>-579.19744641118132</c:v>
                </c:pt>
                <c:pt idx="437">
                  <c:v>-634.92628235504571</c:v>
                </c:pt>
                <c:pt idx="438">
                  <c:v>-645.30660017394325</c:v>
                </c:pt>
                <c:pt idx="439">
                  <c:v>-623.56160509989331</c:v>
                </c:pt>
                <c:pt idx="440">
                  <c:v>-662.79824420088676</c:v>
                </c:pt>
                <c:pt idx="441">
                  <c:v>-669.92293988096344</c:v>
                </c:pt>
                <c:pt idx="442">
                  <c:v>-669.61110166218964</c:v>
                </c:pt>
                <c:pt idx="443">
                  <c:v>-662.29761076869181</c:v>
                </c:pt>
                <c:pt idx="444">
                  <c:v>-682.87998743405979</c:v>
                </c:pt>
                <c:pt idx="445">
                  <c:v>-651.83349611401286</c:v>
                </c:pt>
                <c:pt idx="446">
                  <c:v>-717.94419246881944</c:v>
                </c:pt>
                <c:pt idx="447">
                  <c:v>-701.46799371432257</c:v>
                </c:pt>
                <c:pt idx="448">
                  <c:v>-662.17430174359174</c:v>
                </c:pt>
                <c:pt idx="449">
                  <c:v>-669.62773914697027</c:v>
                </c:pt>
                <c:pt idx="450">
                  <c:v>-752.46683015746839</c:v>
                </c:pt>
                <c:pt idx="451">
                  <c:v>-653.07630732920688</c:v>
                </c:pt>
                <c:pt idx="452">
                  <c:v>-688.12855395860265</c:v>
                </c:pt>
                <c:pt idx="453">
                  <c:v>-674.26936084390013</c:v>
                </c:pt>
                <c:pt idx="454">
                  <c:v>-577.37772115725556</c:v>
                </c:pt>
                <c:pt idx="455">
                  <c:v>-694.12814162687005</c:v>
                </c:pt>
                <c:pt idx="456">
                  <c:v>-614.56947765548057</c:v>
                </c:pt>
                <c:pt idx="457">
                  <c:v>-679.45847078775887</c:v>
                </c:pt>
                <c:pt idx="458">
                  <c:v>-637.43424063267571</c:v>
                </c:pt>
                <c:pt idx="459">
                  <c:v>-657.88095385307884</c:v>
                </c:pt>
                <c:pt idx="460">
                  <c:v>-704.79445689139584</c:v>
                </c:pt>
                <c:pt idx="461">
                  <c:v>-678.30075424561414</c:v>
                </c:pt>
                <c:pt idx="462">
                  <c:v>-726.48008048915858</c:v>
                </c:pt>
                <c:pt idx="463">
                  <c:v>-661.36936952493966</c:v>
                </c:pt>
                <c:pt idx="464">
                  <c:v>-688.17123383376497</c:v>
                </c:pt>
                <c:pt idx="465">
                  <c:v>-647.43018786719176</c:v>
                </c:pt>
                <c:pt idx="466">
                  <c:v>-650.05418057283509</c:v>
                </c:pt>
                <c:pt idx="467">
                  <c:v>-661.21601504045861</c:v>
                </c:pt>
                <c:pt idx="468">
                  <c:v>-644.83688858738628</c:v>
                </c:pt>
                <c:pt idx="469">
                  <c:v>-663.42248723382477</c:v>
                </c:pt>
                <c:pt idx="470">
                  <c:v>-678.26855988032457</c:v>
                </c:pt>
                <c:pt idx="471">
                  <c:v>-599.9611242720091</c:v>
                </c:pt>
                <c:pt idx="472">
                  <c:v>-699.51382137477867</c:v>
                </c:pt>
                <c:pt idx="473">
                  <c:v>-646.47095965726749</c:v>
                </c:pt>
                <c:pt idx="474">
                  <c:v>-705.56033245246226</c:v>
                </c:pt>
                <c:pt idx="475">
                  <c:v>-670.64896227440977</c:v>
                </c:pt>
                <c:pt idx="476">
                  <c:v>-721.3845273530776</c:v>
                </c:pt>
                <c:pt idx="477">
                  <c:v>-709.29557399828605</c:v>
                </c:pt>
                <c:pt idx="478">
                  <c:v>-663.15150632213522</c:v>
                </c:pt>
                <c:pt idx="479">
                  <c:v>-654.50126971848408</c:v>
                </c:pt>
                <c:pt idx="480">
                  <c:v>-659.19391330295093</c:v>
                </c:pt>
                <c:pt idx="481">
                  <c:v>-653.26295780326132</c:v>
                </c:pt>
                <c:pt idx="482">
                  <c:v>-651.34163222505845</c:v>
                </c:pt>
                <c:pt idx="483">
                  <c:v>-681.28538405929248</c:v>
                </c:pt>
                <c:pt idx="484">
                  <c:v>-717.64012185557999</c:v>
                </c:pt>
                <c:pt idx="485">
                  <c:v>-628.02864048066886</c:v>
                </c:pt>
                <c:pt idx="486">
                  <c:v>-651.85626545982791</c:v>
                </c:pt>
                <c:pt idx="487">
                  <c:v>-691.30343866489989</c:v>
                </c:pt>
                <c:pt idx="488">
                  <c:v>-681.1410107674667</c:v>
                </c:pt>
                <c:pt idx="489">
                  <c:v>-724.34305953991907</c:v>
                </c:pt>
                <c:pt idx="490">
                  <c:v>-721.65961945932645</c:v>
                </c:pt>
                <c:pt idx="491">
                  <c:v>-632.34587480776122</c:v>
                </c:pt>
                <c:pt idx="492">
                  <c:v>-679.75655991044732</c:v>
                </c:pt>
                <c:pt idx="493">
                  <c:v>-691.69260972238476</c:v>
                </c:pt>
                <c:pt idx="494">
                  <c:v>-676.93173898826944</c:v>
                </c:pt>
                <c:pt idx="495">
                  <c:v>-673.65462647056142</c:v>
                </c:pt>
                <c:pt idx="496">
                  <c:v>-659.91827245048671</c:v>
                </c:pt>
                <c:pt idx="497">
                  <c:v>-672.58014887843729</c:v>
                </c:pt>
                <c:pt idx="498">
                  <c:v>-669.38988118657721</c:v>
                </c:pt>
                <c:pt idx="499">
                  <c:v>-692.22630715558557</c:v>
                </c:pt>
                <c:pt idx="500">
                  <c:v>-675.946945763332</c:v>
                </c:pt>
                <c:pt idx="501">
                  <c:v>-706.1925857617066</c:v>
                </c:pt>
                <c:pt idx="502">
                  <c:v>-682.54588313594763</c:v>
                </c:pt>
                <c:pt idx="503">
                  <c:v>-628.43897302047685</c:v>
                </c:pt>
                <c:pt idx="504">
                  <c:v>-717.40859359453816</c:v>
                </c:pt>
                <c:pt idx="505">
                  <c:v>-674.07081378510497</c:v>
                </c:pt>
                <c:pt idx="506">
                  <c:v>-672.86012612495074</c:v>
                </c:pt>
                <c:pt idx="507">
                  <c:v>-665.48566167764102</c:v>
                </c:pt>
                <c:pt idx="508">
                  <c:v>-710.15745270426532</c:v>
                </c:pt>
                <c:pt idx="509">
                  <c:v>-645.30818473517684</c:v>
                </c:pt>
                <c:pt idx="510">
                  <c:v>-667.80191847188053</c:v>
                </c:pt>
                <c:pt idx="511">
                  <c:v>-717.17161596564756</c:v>
                </c:pt>
                <c:pt idx="512">
                  <c:v>-650.27202591612127</c:v>
                </c:pt>
                <c:pt idx="513">
                  <c:v>-635.13965544588223</c:v>
                </c:pt>
                <c:pt idx="514">
                  <c:v>-614.8790997414917</c:v>
                </c:pt>
                <c:pt idx="515">
                  <c:v>-684.85042553776725</c:v>
                </c:pt>
                <c:pt idx="516">
                  <c:v>-678.6413354523238</c:v>
                </c:pt>
                <c:pt idx="517">
                  <c:v>-661.43621129827852</c:v>
                </c:pt>
                <c:pt idx="518">
                  <c:v>-688.41548870680708</c:v>
                </c:pt>
                <c:pt idx="519">
                  <c:v>-659.10678663640056</c:v>
                </c:pt>
                <c:pt idx="520">
                  <c:v>-706.64631802717258</c:v>
                </c:pt>
                <c:pt idx="521">
                  <c:v>-680.72212979066671</c:v>
                </c:pt>
                <c:pt idx="522">
                  <c:v>-628.40128892881216</c:v>
                </c:pt>
                <c:pt idx="523">
                  <c:v>-626.41062471593523</c:v>
                </c:pt>
                <c:pt idx="524">
                  <c:v>-654.21135821082635</c:v>
                </c:pt>
                <c:pt idx="525">
                  <c:v>-652.71585758717401</c:v>
                </c:pt>
                <c:pt idx="526">
                  <c:v>-639.64972236989843</c:v>
                </c:pt>
                <c:pt idx="527">
                  <c:v>-658.37826391789622</c:v>
                </c:pt>
                <c:pt idx="528">
                  <c:v>-672.40566406587232</c:v>
                </c:pt>
                <c:pt idx="529">
                  <c:v>-662.13931738901488</c:v>
                </c:pt>
                <c:pt idx="530">
                  <c:v>-649.56900134243915</c:v>
                </c:pt>
                <c:pt idx="531">
                  <c:v>-617.33973105998393</c:v>
                </c:pt>
                <c:pt idx="532">
                  <c:v>-659.88175710113342</c:v>
                </c:pt>
                <c:pt idx="533">
                  <c:v>-667.02380603158031</c:v>
                </c:pt>
                <c:pt idx="534">
                  <c:v>-658.10025041646145</c:v>
                </c:pt>
                <c:pt idx="535">
                  <c:v>-731.95184658169296</c:v>
                </c:pt>
                <c:pt idx="536">
                  <c:v>-708.27609735139572</c:v>
                </c:pt>
                <c:pt idx="537">
                  <c:v>-695.66358670532099</c:v>
                </c:pt>
                <c:pt idx="538">
                  <c:v>-648.21350894898205</c:v>
                </c:pt>
                <c:pt idx="539">
                  <c:v>-665.12981443173589</c:v>
                </c:pt>
                <c:pt idx="540">
                  <c:v>-679.0104244798863</c:v>
                </c:pt>
                <c:pt idx="541">
                  <c:v>-688.21413075861301</c:v>
                </c:pt>
                <c:pt idx="542">
                  <c:v>-612.7985717452932</c:v>
                </c:pt>
                <c:pt idx="543">
                  <c:v>-668.25357083550489</c:v>
                </c:pt>
                <c:pt idx="544">
                  <c:v>-641.13642572526169</c:v>
                </c:pt>
                <c:pt idx="545">
                  <c:v>-660.82779568298497</c:v>
                </c:pt>
                <c:pt idx="546">
                  <c:v>-670.22174011403217</c:v>
                </c:pt>
                <c:pt idx="547">
                  <c:v>-653.22392388883645</c:v>
                </c:pt>
                <c:pt idx="548">
                  <c:v>-660.55304968459745</c:v>
                </c:pt>
                <c:pt idx="549">
                  <c:v>-720.24700643929805</c:v>
                </c:pt>
                <c:pt idx="550">
                  <c:v>-686.79917564100629</c:v>
                </c:pt>
                <c:pt idx="551">
                  <c:v>-699.83807409987276</c:v>
                </c:pt>
                <c:pt idx="552">
                  <c:v>-681.6278580631606</c:v>
                </c:pt>
                <c:pt idx="553">
                  <c:v>-739.64840643240655</c:v>
                </c:pt>
                <c:pt idx="554">
                  <c:v>-646.31426324341442</c:v>
                </c:pt>
                <c:pt idx="555">
                  <c:v>-631.43458749982415</c:v>
                </c:pt>
                <c:pt idx="556">
                  <c:v>-616.10745920119098</c:v>
                </c:pt>
                <c:pt idx="557">
                  <c:v>-658.15351118556009</c:v>
                </c:pt>
                <c:pt idx="558">
                  <c:v>-678.02460062382852</c:v>
                </c:pt>
                <c:pt idx="559">
                  <c:v>-694.20743522049861</c:v>
                </c:pt>
                <c:pt idx="560">
                  <c:v>-664.8218759206602</c:v>
                </c:pt>
                <c:pt idx="561">
                  <c:v>-654.75717652867183</c:v>
                </c:pt>
                <c:pt idx="562">
                  <c:v>-667.91317925226258</c:v>
                </c:pt>
                <c:pt idx="563">
                  <c:v>-644.96059812695194</c:v>
                </c:pt>
                <c:pt idx="564">
                  <c:v>-634.18277696508721</c:v>
                </c:pt>
                <c:pt idx="565">
                  <c:v>-645.08964781649706</c:v>
                </c:pt>
                <c:pt idx="566">
                  <c:v>-650.85711610542489</c:v>
                </c:pt>
                <c:pt idx="567">
                  <c:v>-680.078364045238</c:v>
                </c:pt>
                <c:pt idx="568">
                  <c:v>-701.16280489285509</c:v>
                </c:pt>
                <c:pt idx="569">
                  <c:v>-705.99192176963538</c:v>
                </c:pt>
                <c:pt idx="570">
                  <c:v>-719.00337099985904</c:v>
                </c:pt>
                <c:pt idx="571">
                  <c:v>-719.28808097746514</c:v>
                </c:pt>
                <c:pt idx="572">
                  <c:v>-705.06690059008201</c:v>
                </c:pt>
                <c:pt idx="573">
                  <c:v>-697.47360749448558</c:v>
                </c:pt>
                <c:pt idx="574">
                  <c:v>-644.25089013850788</c:v>
                </c:pt>
                <c:pt idx="575">
                  <c:v>-651.51044381926795</c:v>
                </c:pt>
                <c:pt idx="576">
                  <c:v>-684.71391718084715</c:v>
                </c:pt>
                <c:pt idx="577">
                  <c:v>-626.40956129289725</c:v>
                </c:pt>
                <c:pt idx="578">
                  <c:v>-704.11616878807922</c:v>
                </c:pt>
                <c:pt idx="579">
                  <c:v>-715.50191006756518</c:v>
                </c:pt>
                <c:pt idx="580">
                  <c:v>-681.85873648524785</c:v>
                </c:pt>
                <c:pt idx="581">
                  <c:v>-655.86063629621458</c:v>
                </c:pt>
                <c:pt idx="582">
                  <c:v>-672.48334975121065</c:v>
                </c:pt>
                <c:pt idx="583">
                  <c:v>-696.72600444743875</c:v>
                </c:pt>
                <c:pt idx="584">
                  <c:v>-696.60282807131125</c:v>
                </c:pt>
                <c:pt idx="585">
                  <c:v>-702.47403337866263</c:v>
                </c:pt>
                <c:pt idx="586">
                  <c:v>-695.04802267555647</c:v>
                </c:pt>
                <c:pt idx="587">
                  <c:v>-701.97806551308327</c:v>
                </c:pt>
                <c:pt idx="588">
                  <c:v>-656.57170611345532</c:v>
                </c:pt>
                <c:pt idx="589">
                  <c:v>-669.73259867433353</c:v>
                </c:pt>
                <c:pt idx="590">
                  <c:v>-660.9828840112084</c:v>
                </c:pt>
                <c:pt idx="591">
                  <c:v>-630.63494851664746</c:v>
                </c:pt>
                <c:pt idx="592">
                  <c:v>-659.44526592820534</c:v>
                </c:pt>
                <c:pt idx="593">
                  <c:v>-754.44462030154227</c:v>
                </c:pt>
                <c:pt idx="594">
                  <c:v>-673.94737579852062</c:v>
                </c:pt>
                <c:pt idx="595">
                  <c:v>-639.3603630906548</c:v>
                </c:pt>
                <c:pt idx="596">
                  <c:v>-645.54556803387277</c:v>
                </c:pt>
                <c:pt idx="597">
                  <c:v>-719.47304390850672</c:v>
                </c:pt>
                <c:pt idx="598">
                  <c:v>-669.35755109834804</c:v>
                </c:pt>
                <c:pt idx="599">
                  <c:v>-621.57740648638128</c:v>
                </c:pt>
                <c:pt idx="600">
                  <c:v>-714.62631719352771</c:v>
                </c:pt>
                <c:pt idx="601">
                  <c:v>-682.83416251513768</c:v>
                </c:pt>
                <c:pt idx="602">
                  <c:v>-659.47416760568058</c:v>
                </c:pt>
                <c:pt idx="603">
                  <c:v>-699.46517731376616</c:v>
                </c:pt>
                <c:pt idx="604">
                  <c:v>-640.84763930375175</c:v>
                </c:pt>
                <c:pt idx="605">
                  <c:v>-703.13481614728812</c:v>
                </c:pt>
                <c:pt idx="606">
                  <c:v>-671.60113827359442</c:v>
                </c:pt>
                <c:pt idx="607">
                  <c:v>-679.67893640567604</c:v>
                </c:pt>
                <c:pt idx="608">
                  <c:v>-661.240195700193</c:v>
                </c:pt>
                <c:pt idx="609">
                  <c:v>-649.85527922006372</c:v>
                </c:pt>
                <c:pt idx="610">
                  <c:v>-690.09608123810858</c:v>
                </c:pt>
                <c:pt idx="611">
                  <c:v>-624.79746683426742</c:v>
                </c:pt>
                <c:pt idx="612">
                  <c:v>-668.27598580852168</c:v>
                </c:pt>
                <c:pt idx="613">
                  <c:v>-655.83425783010352</c:v>
                </c:pt>
                <c:pt idx="614">
                  <c:v>-675.94731804921116</c:v>
                </c:pt>
                <c:pt idx="615">
                  <c:v>-705.42961522045971</c:v>
                </c:pt>
                <c:pt idx="616">
                  <c:v>-646.53804506942242</c:v>
                </c:pt>
                <c:pt idx="617">
                  <c:v>-688.78457605371682</c:v>
                </c:pt>
                <c:pt idx="618">
                  <c:v>-713.454612665995</c:v>
                </c:pt>
                <c:pt idx="619">
                  <c:v>-637.46050639511668</c:v>
                </c:pt>
                <c:pt idx="620">
                  <c:v>-681.35180876089748</c:v>
                </c:pt>
                <c:pt idx="621">
                  <c:v>-660.96205942681831</c:v>
                </c:pt>
                <c:pt idx="622">
                  <c:v>-685.52708701315805</c:v>
                </c:pt>
                <c:pt idx="623">
                  <c:v>-697.58666143380196</c:v>
                </c:pt>
                <c:pt idx="624">
                  <c:v>-712.24128305082604</c:v>
                </c:pt>
                <c:pt idx="625">
                  <c:v>-639.64789506737839</c:v>
                </c:pt>
                <c:pt idx="626">
                  <c:v>-693.34660703793679</c:v>
                </c:pt>
                <c:pt idx="627">
                  <c:v>-676.79528801978267</c:v>
                </c:pt>
                <c:pt idx="628">
                  <c:v>-683.28860066471088</c:v>
                </c:pt>
                <c:pt idx="629">
                  <c:v>-717.65365131115209</c:v>
                </c:pt>
                <c:pt idx="630">
                  <c:v>-689.5259222550967</c:v>
                </c:pt>
                <c:pt idx="631">
                  <c:v>-720.52619896852866</c:v>
                </c:pt>
                <c:pt idx="632">
                  <c:v>-717.21621400699269</c:v>
                </c:pt>
                <c:pt idx="633">
                  <c:v>-705.35521709043496</c:v>
                </c:pt>
                <c:pt idx="634">
                  <c:v>-670.59691525822564</c:v>
                </c:pt>
                <c:pt idx="635">
                  <c:v>-686.77329809769003</c:v>
                </c:pt>
                <c:pt idx="636">
                  <c:v>-690.06771287966399</c:v>
                </c:pt>
                <c:pt idx="637">
                  <c:v>-641.1762410797985</c:v>
                </c:pt>
                <c:pt idx="638">
                  <c:v>-699.93370953899398</c:v>
                </c:pt>
                <c:pt idx="639">
                  <c:v>-723.81397907985252</c:v>
                </c:pt>
                <c:pt idx="640">
                  <c:v>-630.40696225074316</c:v>
                </c:pt>
                <c:pt idx="641">
                  <c:v>-646.32650631168781</c:v>
                </c:pt>
                <c:pt idx="642">
                  <c:v>-709.84625251636112</c:v>
                </c:pt>
                <c:pt idx="643">
                  <c:v>-684.80706519652222</c:v>
                </c:pt>
                <c:pt idx="644">
                  <c:v>-650.33697949110069</c:v>
                </c:pt>
                <c:pt idx="645">
                  <c:v>-653.2616010573206</c:v>
                </c:pt>
                <c:pt idx="646">
                  <c:v>-670.34927101991457</c:v>
                </c:pt>
                <c:pt idx="647">
                  <c:v>-676.60417008179252</c:v>
                </c:pt>
                <c:pt idx="648">
                  <c:v>-703.05389385968533</c:v>
                </c:pt>
                <c:pt idx="649">
                  <c:v>-676.82152387877886</c:v>
                </c:pt>
                <c:pt idx="650">
                  <c:v>-684.07923842752257</c:v>
                </c:pt>
                <c:pt idx="651">
                  <c:v>-716.85334529611578</c:v>
                </c:pt>
                <c:pt idx="652">
                  <c:v>-674.61303423086565</c:v>
                </c:pt>
                <c:pt idx="653">
                  <c:v>-674.48962374186317</c:v>
                </c:pt>
                <c:pt idx="654">
                  <c:v>-729.24802837487914</c:v>
                </c:pt>
                <c:pt idx="655">
                  <c:v>-685.18233557484405</c:v>
                </c:pt>
                <c:pt idx="656">
                  <c:v>-640.14055876843872</c:v>
                </c:pt>
                <c:pt idx="657">
                  <c:v>-715.18927486068878</c:v>
                </c:pt>
                <c:pt idx="658">
                  <c:v>-670.01839557637777</c:v>
                </c:pt>
                <c:pt idx="659">
                  <c:v>-647.11560693790989</c:v>
                </c:pt>
                <c:pt idx="660">
                  <c:v>-711.96118084714976</c:v>
                </c:pt>
                <c:pt idx="661">
                  <c:v>-689.82717516459275</c:v>
                </c:pt>
                <c:pt idx="662">
                  <c:v>-696.18875679673511</c:v>
                </c:pt>
                <c:pt idx="663">
                  <c:v>-699.31109247303129</c:v>
                </c:pt>
                <c:pt idx="664">
                  <c:v>-635.93922375787542</c:v>
                </c:pt>
                <c:pt idx="665">
                  <c:v>-638.85308570943994</c:v>
                </c:pt>
                <c:pt idx="666">
                  <c:v>-694.86984488263192</c:v>
                </c:pt>
                <c:pt idx="667">
                  <c:v>-654.35370036545874</c:v>
                </c:pt>
                <c:pt idx="668">
                  <c:v>-679.50174398876402</c:v>
                </c:pt>
                <c:pt idx="669">
                  <c:v>-696.13231302904296</c:v>
                </c:pt>
                <c:pt idx="670">
                  <c:v>-600.44178520395326</c:v>
                </c:pt>
                <c:pt idx="671">
                  <c:v>-629.30641420964685</c:v>
                </c:pt>
                <c:pt idx="672">
                  <c:v>-713.30328566119306</c:v>
                </c:pt>
                <c:pt idx="673">
                  <c:v>-659.9084723883509</c:v>
                </c:pt>
                <c:pt idx="674">
                  <c:v>-660.70244047643928</c:v>
                </c:pt>
                <c:pt idx="675">
                  <c:v>-673.57050495927774</c:v>
                </c:pt>
                <c:pt idx="676">
                  <c:v>-678.68550867747126</c:v>
                </c:pt>
                <c:pt idx="677">
                  <c:v>-669.68864748730311</c:v>
                </c:pt>
                <c:pt idx="678">
                  <c:v>-699.88899712165266</c:v>
                </c:pt>
                <c:pt idx="679">
                  <c:v>-654.38499571900888</c:v>
                </c:pt>
                <c:pt idx="680">
                  <c:v>-693.06164440830207</c:v>
                </c:pt>
                <c:pt idx="681">
                  <c:v>-626.20279587601726</c:v>
                </c:pt>
                <c:pt idx="682">
                  <c:v>-638.41301569348161</c:v>
                </c:pt>
                <c:pt idx="683">
                  <c:v>-702.46386846503947</c:v>
                </c:pt>
                <c:pt idx="684">
                  <c:v>-628.50088954069656</c:v>
                </c:pt>
                <c:pt idx="685">
                  <c:v>-688.91383070171901</c:v>
                </c:pt>
                <c:pt idx="686">
                  <c:v>-615.65107229246973</c:v>
                </c:pt>
                <c:pt idx="687">
                  <c:v>-694.12118773256338</c:v>
                </c:pt>
                <c:pt idx="688">
                  <c:v>-637.112941427446</c:v>
                </c:pt>
                <c:pt idx="689">
                  <c:v>-671.79041142409801</c:v>
                </c:pt>
                <c:pt idx="690">
                  <c:v>-704.26106636670102</c:v>
                </c:pt>
                <c:pt idx="691">
                  <c:v>-663.93853150087534</c:v>
                </c:pt>
                <c:pt idx="692">
                  <c:v>-710.594838840482</c:v>
                </c:pt>
                <c:pt idx="693">
                  <c:v>-673.40956979121029</c:v>
                </c:pt>
                <c:pt idx="694">
                  <c:v>-639.25806374577064</c:v>
                </c:pt>
                <c:pt idx="695">
                  <c:v>-666.4608068382563</c:v>
                </c:pt>
                <c:pt idx="696">
                  <c:v>-681.10053863055555</c:v>
                </c:pt>
                <c:pt idx="697">
                  <c:v>-661.15030539491272</c:v>
                </c:pt>
                <c:pt idx="698">
                  <c:v>-698.71696942129779</c:v>
                </c:pt>
                <c:pt idx="699">
                  <c:v>-668.76944122796931</c:v>
                </c:pt>
                <c:pt idx="700">
                  <c:v>-648.06004549996555</c:v>
                </c:pt>
                <c:pt idx="701">
                  <c:v>-671.74626037686562</c:v>
                </c:pt>
                <c:pt idx="702">
                  <c:v>-683.35283116853907</c:v>
                </c:pt>
                <c:pt idx="703">
                  <c:v>-748.48200764473609</c:v>
                </c:pt>
                <c:pt idx="704">
                  <c:v>-627.95042680546089</c:v>
                </c:pt>
                <c:pt idx="705">
                  <c:v>-653.11367558705365</c:v>
                </c:pt>
                <c:pt idx="706">
                  <c:v>-698.84259071778706</c:v>
                </c:pt>
                <c:pt idx="707">
                  <c:v>-677.52572833316708</c:v>
                </c:pt>
                <c:pt idx="708">
                  <c:v>-600.36763121170293</c:v>
                </c:pt>
                <c:pt idx="709">
                  <c:v>-664.73674952203942</c:v>
                </c:pt>
                <c:pt idx="710">
                  <c:v>-640.18411360076789</c:v>
                </c:pt>
                <c:pt idx="711">
                  <c:v>-664.89046983871367</c:v>
                </c:pt>
                <c:pt idx="712">
                  <c:v>-701.87740103983356</c:v>
                </c:pt>
                <c:pt idx="713">
                  <c:v>-633.99053034430017</c:v>
                </c:pt>
                <c:pt idx="714">
                  <c:v>-687.27055366440686</c:v>
                </c:pt>
                <c:pt idx="715">
                  <c:v>-627.7999846562418</c:v>
                </c:pt>
                <c:pt idx="716">
                  <c:v>-695.5257559837903</c:v>
                </c:pt>
                <c:pt idx="717">
                  <c:v>-627.12410000460272</c:v>
                </c:pt>
                <c:pt idx="718">
                  <c:v>-691.08552624730896</c:v>
                </c:pt>
                <c:pt idx="719">
                  <c:v>-652.78777183127181</c:v>
                </c:pt>
                <c:pt idx="720">
                  <c:v>-681.67872953962956</c:v>
                </c:pt>
                <c:pt idx="721">
                  <c:v>-685.0291162867461</c:v>
                </c:pt>
                <c:pt idx="722">
                  <c:v>-708.96184602674202</c:v>
                </c:pt>
                <c:pt idx="723">
                  <c:v>-604.19239449421593</c:v>
                </c:pt>
                <c:pt idx="724">
                  <c:v>-650.16006667733427</c:v>
                </c:pt>
                <c:pt idx="725">
                  <c:v>-667.38862213900347</c:v>
                </c:pt>
                <c:pt idx="726">
                  <c:v>-665.15713125173147</c:v>
                </c:pt>
                <c:pt idx="727">
                  <c:v>-698.66361903048369</c:v>
                </c:pt>
                <c:pt idx="728">
                  <c:v>-659.78302494549939</c:v>
                </c:pt>
                <c:pt idx="729">
                  <c:v>-661.48792846043671</c:v>
                </c:pt>
                <c:pt idx="730">
                  <c:v>-644.43008826119694</c:v>
                </c:pt>
                <c:pt idx="731">
                  <c:v>-666.87766211351163</c:v>
                </c:pt>
                <c:pt idx="732">
                  <c:v>-625.58477063960686</c:v>
                </c:pt>
                <c:pt idx="733">
                  <c:v>-630.04482262033753</c:v>
                </c:pt>
                <c:pt idx="734">
                  <c:v>-683.28600991004419</c:v>
                </c:pt>
                <c:pt idx="735">
                  <c:v>-683.60586023619953</c:v>
                </c:pt>
                <c:pt idx="736">
                  <c:v>-630.74662341382464</c:v>
                </c:pt>
                <c:pt idx="737">
                  <c:v>-734.04503395349843</c:v>
                </c:pt>
                <c:pt idx="738">
                  <c:v>-612.89561664658549</c:v>
                </c:pt>
                <c:pt idx="739">
                  <c:v>-696.60049977959261</c:v>
                </c:pt>
                <c:pt idx="740">
                  <c:v>-672.55874887483947</c:v>
                </c:pt>
                <c:pt idx="741">
                  <c:v>-643.78913213257147</c:v>
                </c:pt>
                <c:pt idx="742">
                  <c:v>-646.50750850684017</c:v>
                </c:pt>
                <c:pt idx="743">
                  <c:v>-678.66211421170169</c:v>
                </c:pt>
                <c:pt idx="744">
                  <c:v>-642.9479681153357</c:v>
                </c:pt>
                <c:pt idx="745">
                  <c:v>-649.21218718933528</c:v>
                </c:pt>
                <c:pt idx="746">
                  <c:v>-671.01169092869077</c:v>
                </c:pt>
                <c:pt idx="747">
                  <c:v>-694.74870266086918</c:v>
                </c:pt>
                <c:pt idx="748">
                  <c:v>-659.99563419099627</c:v>
                </c:pt>
                <c:pt idx="749">
                  <c:v>-697.85278748403971</c:v>
                </c:pt>
                <c:pt idx="750">
                  <c:v>-691.70129300210397</c:v>
                </c:pt>
                <c:pt idx="751">
                  <c:v>-649.41878616167082</c:v>
                </c:pt>
                <c:pt idx="752">
                  <c:v>-674.13190064789001</c:v>
                </c:pt>
                <c:pt idx="753">
                  <c:v>-584.40080315790874</c:v>
                </c:pt>
                <c:pt idx="754">
                  <c:v>-634.64701383642387</c:v>
                </c:pt>
                <c:pt idx="755">
                  <c:v>-673.33865128453522</c:v>
                </c:pt>
                <c:pt idx="756">
                  <c:v>-666.66489979218022</c:v>
                </c:pt>
                <c:pt idx="757">
                  <c:v>-645.58531347651501</c:v>
                </c:pt>
                <c:pt idx="758">
                  <c:v>-739.81938899093075</c:v>
                </c:pt>
                <c:pt idx="759">
                  <c:v>-723.43433614467608</c:v>
                </c:pt>
                <c:pt idx="760">
                  <c:v>-669.81815650900899</c:v>
                </c:pt>
                <c:pt idx="761">
                  <c:v>-693.34671730743366</c:v>
                </c:pt>
                <c:pt idx="762">
                  <c:v>-719.70678155527457</c:v>
                </c:pt>
                <c:pt idx="763">
                  <c:v>-631.49145686519228</c:v>
                </c:pt>
                <c:pt idx="764">
                  <c:v>-701.4904122017972</c:v>
                </c:pt>
                <c:pt idx="765">
                  <c:v>-736.42536781994022</c:v>
                </c:pt>
                <c:pt idx="766">
                  <c:v>-625.33065952470452</c:v>
                </c:pt>
                <c:pt idx="767">
                  <c:v>-689.59774088064864</c:v>
                </c:pt>
                <c:pt idx="768">
                  <c:v>-667.01044455046804</c:v>
                </c:pt>
                <c:pt idx="769">
                  <c:v>-654.29953425430722</c:v>
                </c:pt>
                <c:pt idx="770">
                  <c:v>-650.08346378644455</c:v>
                </c:pt>
                <c:pt idx="771">
                  <c:v>-632.29389836062546</c:v>
                </c:pt>
                <c:pt idx="772">
                  <c:v>-726.41670662055344</c:v>
                </c:pt>
                <c:pt idx="773">
                  <c:v>-710.41458214182103</c:v>
                </c:pt>
                <c:pt idx="774">
                  <c:v>-620.62057650331053</c:v>
                </c:pt>
                <c:pt idx="775">
                  <c:v>-694.26018890407704</c:v>
                </c:pt>
                <c:pt idx="776">
                  <c:v>-709.49175372640707</c:v>
                </c:pt>
                <c:pt idx="777">
                  <c:v>-632.06185827962668</c:v>
                </c:pt>
                <c:pt idx="778">
                  <c:v>-669.00392556200427</c:v>
                </c:pt>
                <c:pt idx="779">
                  <c:v>-666.46751397203752</c:v>
                </c:pt>
                <c:pt idx="780">
                  <c:v>-663.36917793912744</c:v>
                </c:pt>
                <c:pt idx="781">
                  <c:v>-694.91422732426668</c:v>
                </c:pt>
                <c:pt idx="782">
                  <c:v>-702.93304986706244</c:v>
                </c:pt>
                <c:pt idx="783">
                  <c:v>-694.50087064538343</c:v>
                </c:pt>
                <c:pt idx="784">
                  <c:v>-679.16293204794601</c:v>
                </c:pt>
                <c:pt idx="785">
                  <c:v>-630.67287847035459</c:v>
                </c:pt>
                <c:pt idx="786">
                  <c:v>-674.05245789163064</c:v>
                </c:pt>
                <c:pt idx="787">
                  <c:v>-630.80102890170383</c:v>
                </c:pt>
                <c:pt idx="788">
                  <c:v>-676.15317255818627</c:v>
                </c:pt>
                <c:pt idx="789">
                  <c:v>-662.91563273659472</c:v>
                </c:pt>
                <c:pt idx="790">
                  <c:v>-636.38510500775647</c:v>
                </c:pt>
                <c:pt idx="791">
                  <c:v>-626.30666910726609</c:v>
                </c:pt>
                <c:pt idx="792">
                  <c:v>-635.49213052373057</c:v>
                </c:pt>
                <c:pt idx="793">
                  <c:v>-662.70368021495369</c:v>
                </c:pt>
                <c:pt idx="794">
                  <c:v>-685.55823640527842</c:v>
                </c:pt>
                <c:pt idx="795">
                  <c:v>-718.18065775163495</c:v>
                </c:pt>
                <c:pt idx="796">
                  <c:v>-691.09840375604699</c:v>
                </c:pt>
                <c:pt idx="797">
                  <c:v>-685.49833690576111</c:v>
                </c:pt>
                <c:pt idx="798">
                  <c:v>-637.00372000899915</c:v>
                </c:pt>
                <c:pt idx="799">
                  <c:v>-587.60035981396572</c:v>
                </c:pt>
                <c:pt idx="800">
                  <c:v>-623.76275313936731</c:v>
                </c:pt>
                <c:pt idx="801">
                  <c:v>-761.9403701511626</c:v>
                </c:pt>
                <c:pt idx="802">
                  <c:v>-722.52271679502383</c:v>
                </c:pt>
                <c:pt idx="803">
                  <c:v>-666.92306606505576</c:v>
                </c:pt>
                <c:pt idx="804">
                  <c:v>-741.03308586741264</c:v>
                </c:pt>
                <c:pt idx="805">
                  <c:v>-709.4888112113772</c:v>
                </c:pt>
                <c:pt idx="806">
                  <c:v>-666.38253672672477</c:v>
                </c:pt>
                <c:pt idx="807">
                  <c:v>-690.90052561136122</c:v>
                </c:pt>
                <c:pt idx="808">
                  <c:v>-677.76063442637519</c:v>
                </c:pt>
                <c:pt idx="809">
                  <c:v>-743.40188393875769</c:v>
                </c:pt>
                <c:pt idx="810">
                  <c:v>-729.67991205686121</c:v>
                </c:pt>
                <c:pt idx="811">
                  <c:v>-654.88563519257855</c:v>
                </c:pt>
                <c:pt idx="812">
                  <c:v>-671.96736023815788</c:v>
                </c:pt>
                <c:pt idx="813">
                  <c:v>-717.24115947440441</c:v>
                </c:pt>
                <c:pt idx="814">
                  <c:v>-680.46371604941805</c:v>
                </c:pt>
                <c:pt idx="815">
                  <c:v>-647.05197605700164</c:v>
                </c:pt>
                <c:pt idx="816">
                  <c:v>-661.45414456333106</c:v>
                </c:pt>
                <c:pt idx="817">
                  <c:v>-694.50575992948143</c:v>
                </c:pt>
                <c:pt idx="818">
                  <c:v>-700.94949208370213</c:v>
                </c:pt>
                <c:pt idx="819">
                  <c:v>-689.03538803959032</c:v>
                </c:pt>
                <c:pt idx="820">
                  <c:v>-697.07253148996938</c:v>
                </c:pt>
                <c:pt idx="821">
                  <c:v>-723.44976986447068</c:v>
                </c:pt>
                <c:pt idx="822">
                  <c:v>-638.99084645731796</c:v>
                </c:pt>
                <c:pt idx="823">
                  <c:v>-681.27692766281166</c:v>
                </c:pt>
                <c:pt idx="824">
                  <c:v>-657.95041135489532</c:v>
                </c:pt>
                <c:pt idx="825">
                  <c:v>-685.08160249595539</c:v>
                </c:pt>
                <c:pt idx="826">
                  <c:v>-647.81498922562218</c:v>
                </c:pt>
                <c:pt idx="827">
                  <c:v>-597.32742485163112</c:v>
                </c:pt>
                <c:pt idx="828">
                  <c:v>-649.98616471664377</c:v>
                </c:pt>
                <c:pt idx="829">
                  <c:v>-664.60514862722789</c:v>
                </c:pt>
                <c:pt idx="830">
                  <c:v>-683.68956935100687</c:v>
                </c:pt>
                <c:pt idx="831">
                  <c:v>-669.50073834181376</c:v>
                </c:pt>
                <c:pt idx="832">
                  <c:v>-630.27250646388779</c:v>
                </c:pt>
                <c:pt idx="833">
                  <c:v>-638.42885011671933</c:v>
                </c:pt>
                <c:pt idx="834">
                  <c:v>-689.81659512459964</c:v>
                </c:pt>
                <c:pt idx="835">
                  <c:v>-689.78387394810716</c:v>
                </c:pt>
                <c:pt idx="836">
                  <c:v>-684.20907744705482</c:v>
                </c:pt>
                <c:pt idx="837">
                  <c:v>-642.16314812021756</c:v>
                </c:pt>
                <c:pt idx="838">
                  <c:v>-629.33400540737534</c:v>
                </c:pt>
                <c:pt idx="839">
                  <c:v>-654.40699839565946</c:v>
                </c:pt>
                <c:pt idx="840">
                  <c:v>-677.12746659915933</c:v>
                </c:pt>
                <c:pt idx="841">
                  <c:v>-636.3701724389357</c:v>
                </c:pt>
                <c:pt idx="842">
                  <c:v>-666.98670531416815</c:v>
                </c:pt>
                <c:pt idx="843">
                  <c:v>-701.96015331144963</c:v>
                </c:pt>
                <c:pt idx="844">
                  <c:v>-654.56739987210449</c:v>
                </c:pt>
                <c:pt idx="845">
                  <c:v>-698.87949015596178</c:v>
                </c:pt>
                <c:pt idx="846">
                  <c:v>-650.97158637842836</c:v>
                </c:pt>
                <c:pt idx="847">
                  <c:v>-660.72944394963633</c:v>
                </c:pt>
                <c:pt idx="848">
                  <c:v>-677.70367409496907</c:v>
                </c:pt>
                <c:pt idx="849">
                  <c:v>-676.89844699545415</c:v>
                </c:pt>
                <c:pt idx="850">
                  <c:v>-659.52051066243075</c:v>
                </c:pt>
                <c:pt idx="851">
                  <c:v>-679.45160074662772</c:v>
                </c:pt>
                <c:pt idx="852">
                  <c:v>-655.40648447758122</c:v>
                </c:pt>
                <c:pt idx="853">
                  <c:v>-671.3339517490158</c:v>
                </c:pt>
                <c:pt idx="854">
                  <c:v>-638.92494243666579</c:v>
                </c:pt>
                <c:pt idx="855">
                  <c:v>-703.37152147479605</c:v>
                </c:pt>
                <c:pt idx="856">
                  <c:v>-688.60344447627335</c:v>
                </c:pt>
                <c:pt idx="857">
                  <c:v>-658.52728448465609</c:v>
                </c:pt>
                <c:pt idx="858">
                  <c:v>-695.30759407950768</c:v>
                </c:pt>
                <c:pt idx="859">
                  <c:v>-704.7797664981872</c:v>
                </c:pt>
                <c:pt idx="860">
                  <c:v>-659.4194339146477</c:v>
                </c:pt>
                <c:pt idx="861">
                  <c:v>-648.70325681932172</c:v>
                </c:pt>
                <c:pt idx="862">
                  <c:v>-630.90069678731743</c:v>
                </c:pt>
                <c:pt idx="863">
                  <c:v>-685.99097617874281</c:v>
                </c:pt>
                <c:pt idx="864">
                  <c:v>-654.8122224688957</c:v>
                </c:pt>
                <c:pt idx="865">
                  <c:v>-622.42481867022548</c:v>
                </c:pt>
                <c:pt idx="866">
                  <c:v>-670.11361621449896</c:v>
                </c:pt>
                <c:pt idx="867">
                  <c:v>-652.61000109633665</c:v>
                </c:pt>
                <c:pt idx="868">
                  <c:v>-647.73375329511828</c:v>
                </c:pt>
                <c:pt idx="869">
                  <c:v>-677.04307951847113</c:v>
                </c:pt>
                <c:pt idx="870">
                  <c:v>-671.42153298121093</c:v>
                </c:pt>
                <c:pt idx="871">
                  <c:v>-665.90555181642299</c:v>
                </c:pt>
                <c:pt idx="872">
                  <c:v>-696.25076168224314</c:v>
                </c:pt>
                <c:pt idx="873">
                  <c:v>-673.82069382039185</c:v>
                </c:pt>
                <c:pt idx="874">
                  <c:v>-697.4934003658766</c:v>
                </c:pt>
                <c:pt idx="875">
                  <c:v>-701.90137079709984</c:v>
                </c:pt>
                <c:pt idx="876">
                  <c:v>-712.56045635211422</c:v>
                </c:pt>
                <c:pt idx="877">
                  <c:v>-703.71770742496233</c:v>
                </c:pt>
                <c:pt idx="878">
                  <c:v>-638.29472611027609</c:v>
                </c:pt>
                <c:pt idx="879">
                  <c:v>-641.95575881323816</c:v>
                </c:pt>
                <c:pt idx="880">
                  <c:v>-726.92950785743164</c:v>
                </c:pt>
                <c:pt idx="881">
                  <c:v>-634.43316717799439</c:v>
                </c:pt>
                <c:pt idx="882">
                  <c:v>-610.30684572473456</c:v>
                </c:pt>
                <c:pt idx="883">
                  <c:v>-715.04737050017252</c:v>
                </c:pt>
                <c:pt idx="884">
                  <c:v>-696.31577317191636</c:v>
                </c:pt>
                <c:pt idx="885">
                  <c:v>-684.51674302862011</c:v>
                </c:pt>
                <c:pt idx="886">
                  <c:v>-668.28608728254494</c:v>
                </c:pt>
                <c:pt idx="887">
                  <c:v>-681.67830796944168</c:v>
                </c:pt>
                <c:pt idx="888">
                  <c:v>-681.03214011327668</c:v>
                </c:pt>
                <c:pt idx="889">
                  <c:v>-687.19808198367059</c:v>
                </c:pt>
                <c:pt idx="890">
                  <c:v>-613.38979769723278</c:v>
                </c:pt>
                <c:pt idx="891">
                  <c:v>-652.69980266463517</c:v>
                </c:pt>
                <c:pt idx="892">
                  <c:v>-699.01902209301056</c:v>
                </c:pt>
                <c:pt idx="893">
                  <c:v>-701.63515780297485</c:v>
                </c:pt>
                <c:pt idx="894">
                  <c:v>-660.12455607167954</c:v>
                </c:pt>
                <c:pt idx="895">
                  <c:v>-687.64380507389274</c:v>
                </c:pt>
                <c:pt idx="896">
                  <c:v>-625.09834898495501</c:v>
                </c:pt>
                <c:pt idx="897">
                  <c:v>-667.63893559580083</c:v>
                </c:pt>
                <c:pt idx="898">
                  <c:v>-688.580367188624</c:v>
                </c:pt>
                <c:pt idx="899">
                  <c:v>-632.15204626854484</c:v>
                </c:pt>
                <c:pt idx="900">
                  <c:v>-675.08487337162364</c:v>
                </c:pt>
                <c:pt idx="901">
                  <c:v>-678.64559329593635</c:v>
                </c:pt>
                <c:pt idx="902">
                  <c:v>-661.2825838451854</c:v>
                </c:pt>
                <c:pt idx="903">
                  <c:v>-651.28287227190208</c:v>
                </c:pt>
                <c:pt idx="904">
                  <c:v>-686.74777755014702</c:v>
                </c:pt>
                <c:pt idx="905">
                  <c:v>-681.32219510295954</c:v>
                </c:pt>
                <c:pt idx="906">
                  <c:v>-655.78257801384734</c:v>
                </c:pt>
                <c:pt idx="907">
                  <c:v>-696.67923440039726</c:v>
                </c:pt>
                <c:pt idx="908">
                  <c:v>-674.43390798775977</c:v>
                </c:pt>
                <c:pt idx="909">
                  <c:v>-701.67007246510548</c:v>
                </c:pt>
                <c:pt idx="910">
                  <c:v>-685.56423869510581</c:v>
                </c:pt>
                <c:pt idx="911">
                  <c:v>-668.31000574547693</c:v>
                </c:pt>
                <c:pt idx="912">
                  <c:v>-665.80146801120054</c:v>
                </c:pt>
                <c:pt idx="913">
                  <c:v>-673.59179174928886</c:v>
                </c:pt>
                <c:pt idx="914">
                  <c:v>-702.96963277555847</c:v>
                </c:pt>
                <c:pt idx="915">
                  <c:v>-735.29023025686706</c:v>
                </c:pt>
                <c:pt idx="916">
                  <c:v>-683.66301036297568</c:v>
                </c:pt>
                <c:pt idx="917">
                  <c:v>-660.70024697477334</c:v>
                </c:pt>
                <c:pt idx="918">
                  <c:v>-692.25866102547661</c:v>
                </c:pt>
                <c:pt idx="919">
                  <c:v>-639.55119916334593</c:v>
                </c:pt>
                <c:pt idx="920">
                  <c:v>-651.20673340903318</c:v>
                </c:pt>
                <c:pt idx="921">
                  <c:v>-653.3366293183758</c:v>
                </c:pt>
                <c:pt idx="922">
                  <c:v>-644.8324091336101</c:v>
                </c:pt>
                <c:pt idx="923">
                  <c:v>-646.17859647836872</c:v>
                </c:pt>
                <c:pt idx="924">
                  <c:v>-648.3423661402669</c:v>
                </c:pt>
                <c:pt idx="925">
                  <c:v>-658.01968943900397</c:v>
                </c:pt>
                <c:pt idx="926">
                  <c:v>-709.25058182185194</c:v>
                </c:pt>
                <c:pt idx="927">
                  <c:v>-714.40662996163087</c:v>
                </c:pt>
                <c:pt idx="928">
                  <c:v>-643.50459498176315</c:v>
                </c:pt>
                <c:pt idx="929">
                  <c:v>-751.85017254314926</c:v>
                </c:pt>
                <c:pt idx="930">
                  <c:v>-631.81282670314977</c:v>
                </c:pt>
                <c:pt idx="931">
                  <c:v>-672.33260309142543</c:v>
                </c:pt>
                <c:pt idx="932">
                  <c:v>-688.02633541796013</c:v>
                </c:pt>
                <c:pt idx="933">
                  <c:v>-704.66380530730498</c:v>
                </c:pt>
                <c:pt idx="934">
                  <c:v>-725.74676483018493</c:v>
                </c:pt>
                <c:pt idx="935">
                  <c:v>-696.03012465303095</c:v>
                </c:pt>
                <c:pt idx="936">
                  <c:v>-685.51532821283831</c:v>
                </c:pt>
                <c:pt idx="937">
                  <c:v>-629.98035860292271</c:v>
                </c:pt>
                <c:pt idx="938">
                  <c:v>-688.84305594689772</c:v>
                </c:pt>
                <c:pt idx="939">
                  <c:v>-691.27422638313124</c:v>
                </c:pt>
                <c:pt idx="940">
                  <c:v>-712.84476325565356</c:v>
                </c:pt>
                <c:pt idx="941">
                  <c:v>-708.96996827670728</c:v>
                </c:pt>
                <c:pt idx="942">
                  <c:v>-641.99389975320628</c:v>
                </c:pt>
                <c:pt idx="943">
                  <c:v>-704.68143216582303</c:v>
                </c:pt>
                <c:pt idx="944">
                  <c:v>-662.38785621015245</c:v>
                </c:pt>
                <c:pt idx="945">
                  <c:v>-656.68556940248936</c:v>
                </c:pt>
                <c:pt idx="946">
                  <c:v>-714.10426720810142</c:v>
                </c:pt>
                <c:pt idx="947">
                  <c:v>-671.26506164506873</c:v>
                </c:pt>
                <c:pt idx="948">
                  <c:v>-676.66180379783395</c:v>
                </c:pt>
                <c:pt idx="949">
                  <c:v>-649.17237737583469</c:v>
                </c:pt>
                <c:pt idx="950">
                  <c:v>-707.01686852626563</c:v>
                </c:pt>
                <c:pt idx="951">
                  <c:v>-660.03856105157365</c:v>
                </c:pt>
                <c:pt idx="952">
                  <c:v>-630.97476429455992</c:v>
                </c:pt>
                <c:pt idx="953">
                  <c:v>-670.80803674455115</c:v>
                </c:pt>
                <c:pt idx="954">
                  <c:v>-677.17337542703353</c:v>
                </c:pt>
                <c:pt idx="955">
                  <c:v>-699.71655629257612</c:v>
                </c:pt>
                <c:pt idx="956">
                  <c:v>-657.49622654202062</c:v>
                </c:pt>
                <c:pt idx="957">
                  <c:v>-668.30399263954678</c:v>
                </c:pt>
                <c:pt idx="958">
                  <c:v>-719.77468741538064</c:v>
                </c:pt>
                <c:pt idx="959">
                  <c:v>-716.49263567626122</c:v>
                </c:pt>
                <c:pt idx="960">
                  <c:v>-654.1348265333886</c:v>
                </c:pt>
                <c:pt idx="961">
                  <c:v>-707.39646724266777</c:v>
                </c:pt>
                <c:pt idx="962">
                  <c:v>-635.35800001731127</c:v>
                </c:pt>
                <c:pt idx="963">
                  <c:v>-674.34582187340925</c:v>
                </c:pt>
                <c:pt idx="964">
                  <c:v>-652.48432467137786</c:v>
                </c:pt>
                <c:pt idx="965">
                  <c:v>-645.16986785756512</c:v>
                </c:pt>
                <c:pt idx="966">
                  <c:v>-685.53774799257803</c:v>
                </c:pt>
                <c:pt idx="967">
                  <c:v>-680.93583769218162</c:v>
                </c:pt>
                <c:pt idx="968">
                  <c:v>-673.46043947973908</c:v>
                </c:pt>
                <c:pt idx="969">
                  <c:v>-726.03251737009373</c:v>
                </c:pt>
                <c:pt idx="970">
                  <c:v>-675.11788586040257</c:v>
                </c:pt>
                <c:pt idx="971">
                  <c:v>-684.520979736139</c:v>
                </c:pt>
                <c:pt idx="972">
                  <c:v>-713.78688081509699</c:v>
                </c:pt>
                <c:pt idx="973">
                  <c:v>-639.5009524884365</c:v>
                </c:pt>
                <c:pt idx="974">
                  <c:v>-708.15025632258312</c:v>
                </c:pt>
                <c:pt idx="975">
                  <c:v>-668.94307406357802</c:v>
                </c:pt>
                <c:pt idx="976">
                  <c:v>-702.34915477717936</c:v>
                </c:pt>
                <c:pt idx="977">
                  <c:v>-676.05806722667535</c:v>
                </c:pt>
                <c:pt idx="978">
                  <c:v>-669.24034856389812</c:v>
                </c:pt>
                <c:pt idx="979">
                  <c:v>-655.85559825795167</c:v>
                </c:pt>
                <c:pt idx="980">
                  <c:v>-635.45883037327599</c:v>
                </c:pt>
                <c:pt idx="981">
                  <c:v>-611.42800279095013</c:v>
                </c:pt>
                <c:pt idx="982">
                  <c:v>-711.625816780891</c:v>
                </c:pt>
                <c:pt idx="983">
                  <c:v>-661.45792731311531</c:v>
                </c:pt>
                <c:pt idx="984">
                  <c:v>-639.79374310398111</c:v>
                </c:pt>
                <c:pt idx="985">
                  <c:v>-610.94483989043988</c:v>
                </c:pt>
                <c:pt idx="986">
                  <c:v>-612.81664886766089</c:v>
                </c:pt>
                <c:pt idx="987">
                  <c:v>-666.93890119893081</c:v>
                </c:pt>
                <c:pt idx="988">
                  <c:v>-620.62393421796651</c:v>
                </c:pt>
                <c:pt idx="989">
                  <c:v>-652.48110736473473</c:v>
                </c:pt>
                <c:pt idx="990">
                  <c:v>-684.52126191082652</c:v>
                </c:pt>
                <c:pt idx="991">
                  <c:v>-705.93328212162987</c:v>
                </c:pt>
                <c:pt idx="992">
                  <c:v>-709.41392148772707</c:v>
                </c:pt>
                <c:pt idx="993">
                  <c:v>-636.02048831637762</c:v>
                </c:pt>
                <c:pt idx="994">
                  <c:v>-668.62103887560875</c:v>
                </c:pt>
                <c:pt idx="995">
                  <c:v>-705.7310422672067</c:v>
                </c:pt>
                <c:pt idx="996">
                  <c:v>-668.05570327489295</c:v>
                </c:pt>
                <c:pt idx="997">
                  <c:v>-690.13448647866358</c:v>
                </c:pt>
                <c:pt idx="998">
                  <c:v>-622.24708455543669</c:v>
                </c:pt>
                <c:pt idx="999">
                  <c:v>-685.0803204305812</c:v>
                </c:pt>
              </c:numCache>
            </c:numRef>
          </c:yVal>
          <c:smooth val="0"/>
          <c:extLst>
            <c:ext xmlns:c16="http://schemas.microsoft.com/office/drawing/2014/chart" uri="{C3380CC4-5D6E-409C-BE32-E72D297353CC}">
              <c16:uniqueId val="{00000000-0207-4137-9E50-07AB2640D097}"/>
            </c:ext>
          </c:extLst>
        </c:ser>
        <c:ser>
          <c:idx val="2"/>
          <c:order val="1"/>
          <c:tx>
            <c:strRef>
              <c:f>'PSA results'!$BU$20</c:f>
              <c:strCache>
                <c:ptCount val="1"/>
                <c:pt idx="0">
                  <c:v>WTP threshold lines</c:v>
                </c:pt>
              </c:strCache>
            </c:strRef>
          </c:tx>
          <c:spPr>
            <a:ln w="25400" cap="rnd">
              <a:noFill/>
              <a:round/>
            </a:ln>
            <a:effectLst/>
          </c:spPr>
          <c:marker>
            <c:symbol val="circle"/>
            <c:size val="5"/>
            <c:spPr>
              <a:noFill/>
              <a:ln w="9525">
                <a:noFill/>
              </a:ln>
              <a:effectLst/>
            </c:spPr>
          </c:marker>
          <c:trendline>
            <c:spPr>
              <a:ln w="19050" cap="rnd">
                <a:solidFill>
                  <a:schemeClr val="accent3"/>
                </a:solidFill>
                <a:prstDash val="sysDot"/>
              </a:ln>
              <a:effectLst/>
            </c:spPr>
            <c:trendlineType val="linear"/>
            <c:dispRSqr val="0"/>
            <c:dispEq val="0"/>
          </c:trendline>
          <c:xVal>
            <c:numRef>
              <c:f>'PSA results'!$CI$31:$CI$32</c:f>
              <c:numCache>
                <c:formatCode>0.00</c:formatCode>
                <c:ptCount val="2"/>
                <c:pt idx="0">
                  <c:v>-3.6605659494195919E-2</c:v>
                </c:pt>
                <c:pt idx="1">
                  <c:v>3.6605659494195919E-2</c:v>
                </c:pt>
              </c:numCache>
            </c:numRef>
          </c:xVal>
          <c:yVal>
            <c:numRef>
              <c:f>'PSA results'!$CH$31:$CH$32</c:f>
              <c:numCache>
                <c:formatCode>0</c:formatCode>
                <c:ptCount val="2"/>
                <c:pt idx="0">
                  <c:v>-761.9403701511626</c:v>
                </c:pt>
                <c:pt idx="1">
                  <c:v>761.9403701511626</c:v>
                </c:pt>
              </c:numCache>
            </c:numRef>
          </c:yVal>
          <c:smooth val="0"/>
          <c:extLst>
            <c:ext xmlns:c16="http://schemas.microsoft.com/office/drawing/2014/chart" uri="{C3380CC4-5D6E-409C-BE32-E72D297353CC}">
              <c16:uniqueId val="{00000001-CF96-42E7-8F1A-8ED67FED9F3A}"/>
            </c:ext>
          </c:extLst>
        </c:ser>
        <c:ser>
          <c:idx val="3"/>
          <c:order val="2"/>
          <c:tx>
            <c:strRef>
              <c:f>'PSA results'!$AP$19:$AP$20</c:f>
              <c:strCache>
                <c:ptCount val="2"/>
                <c:pt idx="0">
                  <c:v>Hybrid</c:v>
                </c:pt>
                <c:pt idx="1">
                  <c:v>vs Uncemented</c:v>
                </c:pt>
              </c:strCache>
            </c:strRef>
          </c:tx>
          <c:spPr>
            <a:ln w="25400" cap="rnd">
              <a:noFill/>
              <a:round/>
            </a:ln>
            <a:effectLst/>
          </c:spPr>
          <c:marker>
            <c:symbol val="circle"/>
            <c:size val="5"/>
            <c:spPr>
              <a:solidFill>
                <a:schemeClr val="accent4"/>
              </a:solidFill>
              <a:ln w="9525">
                <a:solidFill>
                  <a:schemeClr val="accent4"/>
                </a:solidFill>
              </a:ln>
              <a:effectLst/>
            </c:spPr>
          </c:marker>
          <c:xVal>
            <c:numRef>
              <c:f>'PSA results'!$AQ$26:$AQ$5026</c:f>
              <c:numCache>
                <c:formatCode>0.00</c:formatCode>
                <c:ptCount val="5001"/>
                <c:pt idx="0">
                  <c:v>1.3196066293538422E-2</c:v>
                </c:pt>
                <c:pt idx="1">
                  <c:v>1.2727425128648662E-2</c:v>
                </c:pt>
                <c:pt idx="2">
                  <c:v>1.610242890837732E-2</c:v>
                </c:pt>
                <c:pt idx="3">
                  <c:v>5.5982136542649386E-3</c:v>
                </c:pt>
                <c:pt idx="4">
                  <c:v>1.3447823373665457E-2</c:v>
                </c:pt>
                <c:pt idx="5">
                  <c:v>1.7306209012259544E-2</c:v>
                </c:pt>
                <c:pt idx="6">
                  <c:v>1.8993022014562655E-2</c:v>
                </c:pt>
                <c:pt idx="7">
                  <c:v>1.8119199068372893E-2</c:v>
                </c:pt>
                <c:pt idx="8">
                  <c:v>1.740028781789249E-2</c:v>
                </c:pt>
                <c:pt idx="9">
                  <c:v>1.7317495626027579E-2</c:v>
                </c:pt>
                <c:pt idx="10">
                  <c:v>1.9973699341825579E-2</c:v>
                </c:pt>
                <c:pt idx="11">
                  <c:v>1.7774546722126416E-2</c:v>
                </c:pt>
                <c:pt idx="12">
                  <c:v>8.7959624661770874E-3</c:v>
                </c:pt>
                <c:pt idx="13">
                  <c:v>1.0267952488391074E-2</c:v>
                </c:pt>
                <c:pt idx="14">
                  <c:v>1.4885125168921931E-2</c:v>
                </c:pt>
                <c:pt idx="15">
                  <c:v>1.5258794731497716E-2</c:v>
                </c:pt>
                <c:pt idx="16">
                  <c:v>1.6056934110226351E-2</c:v>
                </c:pt>
                <c:pt idx="17">
                  <c:v>1.6597970099480719E-2</c:v>
                </c:pt>
                <c:pt idx="18">
                  <c:v>1.5194018426324618E-2</c:v>
                </c:pt>
                <c:pt idx="19">
                  <c:v>1.6150684185893383E-2</c:v>
                </c:pt>
                <c:pt idx="20">
                  <c:v>1.6140924184519179E-2</c:v>
                </c:pt>
                <c:pt idx="21">
                  <c:v>1.819491202067347E-2</c:v>
                </c:pt>
                <c:pt idx="22">
                  <c:v>1.9642381820411003E-2</c:v>
                </c:pt>
                <c:pt idx="23">
                  <c:v>1.6280769811690021E-2</c:v>
                </c:pt>
                <c:pt idx="24">
                  <c:v>1.8316297710207152E-2</c:v>
                </c:pt>
                <c:pt idx="25">
                  <c:v>1.6541003134950216E-2</c:v>
                </c:pt>
                <c:pt idx="26">
                  <c:v>1.5068851008102513E-2</c:v>
                </c:pt>
                <c:pt idx="27">
                  <c:v>1.7926132603662381E-2</c:v>
                </c:pt>
                <c:pt idx="28">
                  <c:v>1.4257704935067395E-2</c:v>
                </c:pt>
                <c:pt idx="29">
                  <c:v>9.3065180150713189E-3</c:v>
                </c:pt>
                <c:pt idx="30">
                  <c:v>1.7119940268562672E-2</c:v>
                </c:pt>
                <c:pt idx="31">
                  <c:v>2.2272761318250289E-2</c:v>
                </c:pt>
                <c:pt idx="32">
                  <c:v>1.4416804910561964E-2</c:v>
                </c:pt>
                <c:pt idx="33">
                  <c:v>1.4454527464399902E-2</c:v>
                </c:pt>
                <c:pt idx="34">
                  <c:v>1.3504485206221162E-2</c:v>
                </c:pt>
                <c:pt idx="35">
                  <c:v>1.9823896383206474E-2</c:v>
                </c:pt>
                <c:pt idx="36">
                  <c:v>1.6130808743289649E-2</c:v>
                </c:pt>
                <c:pt idx="37">
                  <c:v>1.6185640005287993E-2</c:v>
                </c:pt>
                <c:pt idx="38">
                  <c:v>1.7186936187995272E-2</c:v>
                </c:pt>
                <c:pt idx="39">
                  <c:v>1.7367552604925507E-2</c:v>
                </c:pt>
                <c:pt idx="40">
                  <c:v>1.4593295015989938E-2</c:v>
                </c:pt>
                <c:pt idx="41">
                  <c:v>1.9634175022135381E-2</c:v>
                </c:pt>
                <c:pt idx="42">
                  <c:v>1.7817904659665373E-2</c:v>
                </c:pt>
                <c:pt idx="43">
                  <c:v>1.079958161479766E-2</c:v>
                </c:pt>
                <c:pt idx="44">
                  <c:v>1.5695015176644844E-2</c:v>
                </c:pt>
                <c:pt idx="45">
                  <c:v>1.4093681492610699E-2</c:v>
                </c:pt>
                <c:pt idx="46">
                  <c:v>1.4892759839439051E-2</c:v>
                </c:pt>
                <c:pt idx="47">
                  <c:v>2.2107412379542168E-2</c:v>
                </c:pt>
                <c:pt idx="48">
                  <c:v>1.2259147992216057E-2</c:v>
                </c:pt>
                <c:pt idx="49">
                  <c:v>1.9570336914256359E-2</c:v>
                </c:pt>
                <c:pt idx="50">
                  <c:v>1.708117828977862E-2</c:v>
                </c:pt>
                <c:pt idx="51">
                  <c:v>1.4502343070724066E-2</c:v>
                </c:pt>
                <c:pt idx="52">
                  <c:v>1.6165100552600009E-2</c:v>
                </c:pt>
                <c:pt idx="53">
                  <c:v>2.1833268206043144E-2</c:v>
                </c:pt>
                <c:pt idx="54">
                  <c:v>1.1050761598472292E-2</c:v>
                </c:pt>
                <c:pt idx="55">
                  <c:v>1.7967843085141766E-2</c:v>
                </c:pt>
                <c:pt idx="56">
                  <c:v>1.8050695851879794E-2</c:v>
                </c:pt>
                <c:pt idx="57">
                  <c:v>1.8407315893943732E-2</c:v>
                </c:pt>
                <c:pt idx="58">
                  <c:v>1.1212270236537591E-2</c:v>
                </c:pt>
                <c:pt idx="59">
                  <c:v>1.8237673445840485E-2</c:v>
                </c:pt>
                <c:pt idx="60">
                  <c:v>1.3245632806848207E-2</c:v>
                </c:pt>
                <c:pt idx="61">
                  <c:v>1.7756843516808729E-2</c:v>
                </c:pt>
                <c:pt idx="62">
                  <c:v>2.3449611472862841E-2</c:v>
                </c:pt>
                <c:pt idx="63">
                  <c:v>1.6566689814325741E-2</c:v>
                </c:pt>
                <c:pt idx="64">
                  <c:v>1.083433311109161E-2</c:v>
                </c:pt>
                <c:pt idx="65">
                  <c:v>1.4100237577221009E-2</c:v>
                </c:pt>
                <c:pt idx="66">
                  <c:v>1.0652962287448275E-2</c:v>
                </c:pt>
                <c:pt idx="67">
                  <c:v>1.7858165543453097E-2</c:v>
                </c:pt>
                <c:pt idx="68">
                  <c:v>1.049856493629342E-2</c:v>
                </c:pt>
                <c:pt idx="69">
                  <c:v>2.4439991590195831E-2</c:v>
                </c:pt>
                <c:pt idx="70">
                  <c:v>1.2495863109474925E-2</c:v>
                </c:pt>
                <c:pt idx="71">
                  <c:v>1.5842618556913379E-2</c:v>
                </c:pt>
                <c:pt idx="72">
                  <c:v>1.400811831418558E-2</c:v>
                </c:pt>
                <c:pt idx="73">
                  <c:v>1.7222869226575455E-2</c:v>
                </c:pt>
                <c:pt idx="74">
                  <c:v>1.0997846320844218E-2</c:v>
                </c:pt>
                <c:pt idx="75">
                  <c:v>1.4284100974983005E-2</c:v>
                </c:pt>
                <c:pt idx="76">
                  <c:v>1.2895926966939086E-2</c:v>
                </c:pt>
                <c:pt idx="77">
                  <c:v>1.4344393598221927E-2</c:v>
                </c:pt>
                <c:pt idx="78">
                  <c:v>1.6103874163251319E-2</c:v>
                </c:pt>
                <c:pt idx="79">
                  <c:v>1.7567216845579381E-2</c:v>
                </c:pt>
                <c:pt idx="80">
                  <c:v>1.6115110527927357E-2</c:v>
                </c:pt>
                <c:pt idx="81">
                  <c:v>1.8208457972386682E-2</c:v>
                </c:pt>
                <c:pt idx="82">
                  <c:v>1.5876347742672436E-2</c:v>
                </c:pt>
                <c:pt idx="83">
                  <c:v>1.2385098042077658E-2</c:v>
                </c:pt>
                <c:pt idx="84">
                  <c:v>9.6492245515023001E-3</c:v>
                </c:pt>
                <c:pt idx="85">
                  <c:v>1.6835847679375959E-2</c:v>
                </c:pt>
                <c:pt idx="86">
                  <c:v>2.1923735873505379E-2</c:v>
                </c:pt>
                <c:pt idx="87">
                  <c:v>1.4856863965478695E-2</c:v>
                </c:pt>
                <c:pt idx="88">
                  <c:v>1.963021622055372E-2</c:v>
                </c:pt>
                <c:pt idx="89">
                  <c:v>1.9993324340187968E-2</c:v>
                </c:pt>
                <c:pt idx="90">
                  <c:v>2.2154347082867787E-2</c:v>
                </c:pt>
                <c:pt idx="91">
                  <c:v>1.2619848054223226E-2</c:v>
                </c:pt>
                <c:pt idx="92">
                  <c:v>1.0778254098164908E-2</c:v>
                </c:pt>
                <c:pt idx="93">
                  <c:v>6.6254441837561018E-3</c:v>
                </c:pt>
                <c:pt idx="94">
                  <c:v>1.8001908232818664E-2</c:v>
                </c:pt>
                <c:pt idx="95">
                  <c:v>1.7337134913878671E-2</c:v>
                </c:pt>
                <c:pt idx="96">
                  <c:v>2.2279728848864977E-2</c:v>
                </c:pt>
                <c:pt idx="97">
                  <c:v>1.7246646045354197E-2</c:v>
                </c:pt>
                <c:pt idx="98">
                  <c:v>1.7596274100746712E-2</c:v>
                </c:pt>
                <c:pt idx="99">
                  <c:v>1.3809669845578298E-2</c:v>
                </c:pt>
                <c:pt idx="100">
                  <c:v>2.5416198867244333E-2</c:v>
                </c:pt>
                <c:pt idx="101">
                  <c:v>2.4666608567386561E-2</c:v>
                </c:pt>
                <c:pt idx="102">
                  <c:v>1.4815599111500433E-2</c:v>
                </c:pt>
                <c:pt idx="103">
                  <c:v>1.2520577180959336E-2</c:v>
                </c:pt>
                <c:pt idx="104">
                  <c:v>1.9320403072562442E-2</c:v>
                </c:pt>
                <c:pt idx="105">
                  <c:v>1.6016338657109941E-2</c:v>
                </c:pt>
                <c:pt idx="106">
                  <c:v>1.2444162755658184E-2</c:v>
                </c:pt>
                <c:pt idx="107">
                  <c:v>2.1982040002454184E-2</c:v>
                </c:pt>
                <c:pt idx="108">
                  <c:v>1.7754124632094914E-2</c:v>
                </c:pt>
                <c:pt idx="109">
                  <c:v>1.9184197442001505E-2</c:v>
                </c:pt>
                <c:pt idx="110">
                  <c:v>1.4447773084400595E-2</c:v>
                </c:pt>
                <c:pt idx="111">
                  <c:v>1.4986154965550114E-2</c:v>
                </c:pt>
                <c:pt idx="112">
                  <c:v>1.6188711085767693E-2</c:v>
                </c:pt>
                <c:pt idx="113">
                  <c:v>1.5038928259986761E-2</c:v>
                </c:pt>
                <c:pt idx="114">
                  <c:v>1.0518309498026568E-2</c:v>
                </c:pt>
                <c:pt idx="115">
                  <c:v>1.6934693419587532E-2</c:v>
                </c:pt>
                <c:pt idx="116">
                  <c:v>1.4112660055404902E-2</c:v>
                </c:pt>
                <c:pt idx="117">
                  <c:v>1.6612302713044258E-2</c:v>
                </c:pt>
                <c:pt idx="118">
                  <c:v>1.9471545206442897E-2</c:v>
                </c:pt>
                <c:pt idx="119">
                  <c:v>1.1876860382248111E-2</c:v>
                </c:pt>
                <c:pt idx="120">
                  <c:v>1.715298878043825E-2</c:v>
                </c:pt>
                <c:pt idx="121">
                  <c:v>1.144771920708898E-2</c:v>
                </c:pt>
                <c:pt idx="122">
                  <c:v>6.8792096014291815E-3</c:v>
                </c:pt>
                <c:pt idx="123">
                  <c:v>1.6363950223865942E-2</c:v>
                </c:pt>
                <c:pt idx="124">
                  <c:v>1.7699485513945845E-2</c:v>
                </c:pt>
                <c:pt idx="125">
                  <c:v>1.8706010982366905E-2</c:v>
                </c:pt>
                <c:pt idx="126">
                  <c:v>1.5463416887556036E-2</c:v>
                </c:pt>
                <c:pt idx="127">
                  <c:v>1.3921373674744331E-2</c:v>
                </c:pt>
                <c:pt idx="128">
                  <c:v>1.0736649215175476E-2</c:v>
                </c:pt>
                <c:pt idx="129">
                  <c:v>1.51950141831243E-2</c:v>
                </c:pt>
                <c:pt idx="130">
                  <c:v>1.4714096829118617E-2</c:v>
                </c:pt>
                <c:pt idx="131">
                  <c:v>1.3403130547802178E-2</c:v>
                </c:pt>
                <c:pt idx="132">
                  <c:v>1.1092352148084572E-2</c:v>
                </c:pt>
                <c:pt idx="133">
                  <c:v>1.0969641639697159E-2</c:v>
                </c:pt>
                <c:pt idx="134">
                  <c:v>1.8996986684895134E-2</c:v>
                </c:pt>
                <c:pt idx="135">
                  <c:v>1.3403068500080551E-2</c:v>
                </c:pt>
                <c:pt idx="136">
                  <c:v>1.36586022026286E-2</c:v>
                </c:pt>
                <c:pt idx="137">
                  <c:v>1.4027720248540376E-2</c:v>
                </c:pt>
                <c:pt idx="138">
                  <c:v>1.5410734407947047E-2</c:v>
                </c:pt>
                <c:pt idx="139">
                  <c:v>1.6402110351320331E-2</c:v>
                </c:pt>
                <c:pt idx="140">
                  <c:v>2.0294171801712224E-2</c:v>
                </c:pt>
                <c:pt idx="141">
                  <c:v>1.6035259991054929E-2</c:v>
                </c:pt>
                <c:pt idx="142">
                  <c:v>1.8372737570517828E-2</c:v>
                </c:pt>
                <c:pt idx="143">
                  <c:v>2.2120330205323668E-2</c:v>
                </c:pt>
                <c:pt idx="144">
                  <c:v>1.4227070720172819E-2</c:v>
                </c:pt>
                <c:pt idx="145">
                  <c:v>2.2180692821935466E-2</c:v>
                </c:pt>
                <c:pt idx="146">
                  <c:v>1.7108921043027081E-2</c:v>
                </c:pt>
                <c:pt idx="147">
                  <c:v>1.3674293410385729E-2</c:v>
                </c:pt>
                <c:pt idx="148">
                  <c:v>1.6470671873536347E-2</c:v>
                </c:pt>
                <c:pt idx="149">
                  <c:v>1.3905051578921857E-2</c:v>
                </c:pt>
                <c:pt idx="150">
                  <c:v>9.4989714162281302E-3</c:v>
                </c:pt>
                <c:pt idx="151">
                  <c:v>1.3102538856143653E-2</c:v>
                </c:pt>
                <c:pt idx="152">
                  <c:v>1.8260855939109533E-2</c:v>
                </c:pt>
                <c:pt idx="153">
                  <c:v>1.9737083948163203E-2</c:v>
                </c:pt>
                <c:pt idx="154">
                  <c:v>1.3300822009636448E-2</c:v>
                </c:pt>
                <c:pt idx="155">
                  <c:v>1.5708095629980434E-2</c:v>
                </c:pt>
                <c:pt idx="156">
                  <c:v>1.6222606209245427E-2</c:v>
                </c:pt>
                <c:pt idx="157">
                  <c:v>1.3706420318447599E-2</c:v>
                </c:pt>
                <c:pt idx="158">
                  <c:v>1.6789419340346612E-2</c:v>
                </c:pt>
                <c:pt idx="159">
                  <c:v>1.2616884724190314E-2</c:v>
                </c:pt>
                <c:pt idx="160">
                  <c:v>2.1569889830646005E-2</c:v>
                </c:pt>
                <c:pt idx="161">
                  <c:v>1.3095930185402338E-2</c:v>
                </c:pt>
                <c:pt idx="162">
                  <c:v>1.8074150095285901E-2</c:v>
                </c:pt>
                <c:pt idx="163">
                  <c:v>1.8072970999263305E-2</c:v>
                </c:pt>
                <c:pt idx="164">
                  <c:v>1.4383284632783599E-2</c:v>
                </c:pt>
                <c:pt idx="165">
                  <c:v>1.0920892802841919E-2</c:v>
                </c:pt>
                <c:pt idx="166">
                  <c:v>2.5442325219483308E-2</c:v>
                </c:pt>
                <c:pt idx="167">
                  <c:v>1.8170498402247048E-2</c:v>
                </c:pt>
                <c:pt idx="168">
                  <c:v>1.8671762135104686E-2</c:v>
                </c:pt>
                <c:pt idx="169">
                  <c:v>1.1643213445136524E-2</c:v>
                </c:pt>
                <c:pt idx="170">
                  <c:v>1.504516912457099E-2</c:v>
                </c:pt>
                <c:pt idx="171">
                  <c:v>1.0940511300617572E-2</c:v>
                </c:pt>
                <c:pt idx="172">
                  <c:v>1.274694605125859E-2</c:v>
                </c:pt>
                <c:pt idx="173">
                  <c:v>1.3240139214167002E-2</c:v>
                </c:pt>
                <c:pt idx="174">
                  <c:v>1.4950253964629567E-2</c:v>
                </c:pt>
                <c:pt idx="175">
                  <c:v>1.6868799158695325E-2</c:v>
                </c:pt>
                <c:pt idx="176">
                  <c:v>1.6646766719821571E-2</c:v>
                </c:pt>
                <c:pt idx="177">
                  <c:v>1.5707824977654994E-2</c:v>
                </c:pt>
                <c:pt idx="178">
                  <c:v>1.6773794053616342E-2</c:v>
                </c:pt>
                <c:pt idx="179">
                  <c:v>2.0056661286311339E-2</c:v>
                </c:pt>
                <c:pt idx="180">
                  <c:v>1.7784677889261857E-2</c:v>
                </c:pt>
                <c:pt idx="181">
                  <c:v>1.3726725686863617E-2</c:v>
                </c:pt>
                <c:pt idx="182">
                  <c:v>1.6021512338955546E-2</c:v>
                </c:pt>
                <c:pt idx="183">
                  <c:v>1.3596281746121264E-2</c:v>
                </c:pt>
                <c:pt idx="184">
                  <c:v>1.3839315861762458E-2</c:v>
                </c:pt>
                <c:pt idx="185">
                  <c:v>1.1234709164208212E-2</c:v>
                </c:pt>
                <c:pt idx="186">
                  <c:v>2.1722257637097897E-2</c:v>
                </c:pt>
                <c:pt idx="187">
                  <c:v>1.6464709976453662E-2</c:v>
                </c:pt>
                <c:pt idx="188">
                  <c:v>1.5281178611580515E-2</c:v>
                </c:pt>
                <c:pt idx="189">
                  <c:v>1.2584911515034491E-2</c:v>
                </c:pt>
                <c:pt idx="190">
                  <c:v>1.9479503714615376E-2</c:v>
                </c:pt>
                <c:pt idx="191">
                  <c:v>2.0560554774931461E-2</c:v>
                </c:pt>
                <c:pt idx="192">
                  <c:v>1.9364553464848555E-2</c:v>
                </c:pt>
                <c:pt idx="193">
                  <c:v>1.6375461281612047E-2</c:v>
                </c:pt>
                <c:pt idx="194">
                  <c:v>1.4797201159217011E-2</c:v>
                </c:pt>
                <c:pt idx="195">
                  <c:v>1.5626012610299611E-2</c:v>
                </c:pt>
                <c:pt idx="196">
                  <c:v>1.9191184195262778E-2</c:v>
                </c:pt>
                <c:pt idx="197">
                  <c:v>1.0914953208724043E-2</c:v>
                </c:pt>
                <c:pt idx="198">
                  <c:v>2.0920158168371117E-2</c:v>
                </c:pt>
                <c:pt idx="199">
                  <c:v>2.0564160513776741E-2</c:v>
                </c:pt>
                <c:pt idx="200">
                  <c:v>1.1114355354138183E-2</c:v>
                </c:pt>
                <c:pt idx="201">
                  <c:v>1.7661523833819359E-2</c:v>
                </c:pt>
                <c:pt idx="202">
                  <c:v>1.165008517372712E-2</c:v>
                </c:pt>
                <c:pt idx="203">
                  <c:v>2.0795679156771385E-2</c:v>
                </c:pt>
                <c:pt idx="204">
                  <c:v>1.2377961952418914E-2</c:v>
                </c:pt>
                <c:pt idx="205">
                  <c:v>1.8113016927630454E-2</c:v>
                </c:pt>
                <c:pt idx="206">
                  <c:v>1.0477973720059097E-2</c:v>
                </c:pt>
                <c:pt idx="207">
                  <c:v>1.4793608685684134E-2</c:v>
                </c:pt>
                <c:pt idx="208">
                  <c:v>1.4466372648145764E-2</c:v>
                </c:pt>
                <c:pt idx="209">
                  <c:v>2.2987906700187466E-2</c:v>
                </c:pt>
                <c:pt idx="210">
                  <c:v>1.9000974482176858E-2</c:v>
                </c:pt>
                <c:pt idx="211">
                  <c:v>1.0185492561628706E-2</c:v>
                </c:pt>
                <c:pt idx="212">
                  <c:v>1.4116153520049579E-2</c:v>
                </c:pt>
                <c:pt idx="213">
                  <c:v>1.110634613143624E-2</c:v>
                </c:pt>
                <c:pt idx="214">
                  <c:v>1.5721887765598908E-2</c:v>
                </c:pt>
                <c:pt idx="215">
                  <c:v>1.858463656408027E-2</c:v>
                </c:pt>
                <c:pt idx="216">
                  <c:v>1.9465143365152926E-2</c:v>
                </c:pt>
                <c:pt idx="217">
                  <c:v>1.3128302140156478E-2</c:v>
                </c:pt>
                <c:pt idx="218">
                  <c:v>1.0974205058131403E-2</c:v>
                </c:pt>
                <c:pt idx="219">
                  <c:v>1.5455863821316029E-2</c:v>
                </c:pt>
                <c:pt idx="220">
                  <c:v>7.4889633107293463E-3</c:v>
                </c:pt>
                <c:pt idx="221">
                  <c:v>1.6301772725089592E-2</c:v>
                </c:pt>
                <c:pt idx="222">
                  <c:v>1.4728049434623358E-2</c:v>
                </c:pt>
                <c:pt idx="223">
                  <c:v>1.6703151661555893E-2</c:v>
                </c:pt>
                <c:pt idx="224">
                  <c:v>1.5054907662600314E-2</c:v>
                </c:pt>
                <c:pt idx="225">
                  <c:v>2.1842620685314174E-2</c:v>
                </c:pt>
                <c:pt idx="226">
                  <c:v>1.4526072082874819E-2</c:v>
                </c:pt>
                <c:pt idx="227">
                  <c:v>1.6010135019183025E-2</c:v>
                </c:pt>
                <c:pt idx="228">
                  <c:v>1.0775570580253913E-2</c:v>
                </c:pt>
                <c:pt idx="229">
                  <c:v>9.8469315505571586E-3</c:v>
                </c:pt>
                <c:pt idx="230">
                  <c:v>2.1573983125080076E-2</c:v>
                </c:pt>
                <c:pt idx="231">
                  <c:v>1.5038140162136671E-2</c:v>
                </c:pt>
                <c:pt idx="232">
                  <c:v>1.524817473514517E-2</c:v>
                </c:pt>
                <c:pt idx="233">
                  <c:v>1.646951753510173E-2</c:v>
                </c:pt>
                <c:pt idx="234">
                  <c:v>1.6406425902593114E-2</c:v>
                </c:pt>
                <c:pt idx="235">
                  <c:v>1.0487927872942393E-2</c:v>
                </c:pt>
                <c:pt idx="236">
                  <c:v>1.6457135290433911E-2</c:v>
                </c:pt>
                <c:pt idx="237">
                  <c:v>1.7090499564609729E-2</c:v>
                </c:pt>
                <c:pt idx="238">
                  <c:v>1.6281398456058582E-2</c:v>
                </c:pt>
                <c:pt idx="239">
                  <c:v>1.622599381028067E-2</c:v>
                </c:pt>
                <c:pt idx="240">
                  <c:v>1.6849252435143569E-2</c:v>
                </c:pt>
                <c:pt idx="241">
                  <c:v>1.8097709534643514E-2</c:v>
                </c:pt>
                <c:pt idx="242">
                  <c:v>1.2946493957652905E-2</c:v>
                </c:pt>
                <c:pt idx="243">
                  <c:v>1.7237985297164471E-2</c:v>
                </c:pt>
                <c:pt idx="244">
                  <c:v>1.5555376291525036E-2</c:v>
                </c:pt>
                <c:pt idx="245">
                  <c:v>1.4837457426907008E-2</c:v>
                </c:pt>
                <c:pt idx="246">
                  <c:v>1.6231012542533563E-2</c:v>
                </c:pt>
                <c:pt idx="247">
                  <c:v>1.4746193236437222E-2</c:v>
                </c:pt>
                <c:pt idx="248">
                  <c:v>8.4987633421196307E-3</c:v>
                </c:pt>
                <c:pt idx="249">
                  <c:v>1.2977433844650221E-2</c:v>
                </c:pt>
                <c:pt idx="250">
                  <c:v>1.1217472024455333E-2</c:v>
                </c:pt>
                <c:pt idx="251">
                  <c:v>1.6470330398334454E-2</c:v>
                </c:pt>
                <c:pt idx="252">
                  <c:v>1.5004110325154585E-2</c:v>
                </c:pt>
                <c:pt idx="253">
                  <c:v>1.4717896916286222E-2</c:v>
                </c:pt>
                <c:pt idx="254">
                  <c:v>1.4860464699262721E-2</c:v>
                </c:pt>
                <c:pt idx="255">
                  <c:v>1.801675942979486E-2</c:v>
                </c:pt>
                <c:pt idx="256">
                  <c:v>1.408402462160474E-2</c:v>
                </c:pt>
                <c:pt idx="257">
                  <c:v>1.4407618681538281E-2</c:v>
                </c:pt>
                <c:pt idx="258">
                  <c:v>1.7388998801113331E-2</c:v>
                </c:pt>
                <c:pt idx="259">
                  <c:v>1.4013737712298635E-2</c:v>
                </c:pt>
                <c:pt idx="260">
                  <c:v>1.5446194944058078E-2</c:v>
                </c:pt>
                <c:pt idx="261">
                  <c:v>2.0903488145577853E-2</c:v>
                </c:pt>
                <c:pt idx="262">
                  <c:v>1.1552366696346184E-2</c:v>
                </c:pt>
                <c:pt idx="263">
                  <c:v>1.7252791250719213E-2</c:v>
                </c:pt>
                <c:pt idx="264">
                  <c:v>1.7436601259065654E-2</c:v>
                </c:pt>
                <c:pt idx="265">
                  <c:v>1.4601173573133508E-2</c:v>
                </c:pt>
                <c:pt idx="266">
                  <c:v>1.102334767077906E-2</c:v>
                </c:pt>
                <c:pt idx="267">
                  <c:v>1.9088030925939137E-2</c:v>
                </c:pt>
                <c:pt idx="268">
                  <c:v>1.5623731955610509E-2</c:v>
                </c:pt>
                <c:pt idx="269">
                  <c:v>1.8723121849355095E-2</c:v>
                </c:pt>
                <c:pt idx="270">
                  <c:v>1.8748970694810296E-2</c:v>
                </c:pt>
                <c:pt idx="271">
                  <c:v>1.4712732123046024E-2</c:v>
                </c:pt>
                <c:pt idx="272">
                  <c:v>1.5517549000680475E-2</c:v>
                </c:pt>
                <c:pt idx="273">
                  <c:v>1.9211576898435112E-2</c:v>
                </c:pt>
                <c:pt idx="274">
                  <c:v>1.4716213816981849E-2</c:v>
                </c:pt>
                <c:pt idx="275">
                  <c:v>1.3614163249998867E-2</c:v>
                </c:pt>
                <c:pt idx="276">
                  <c:v>1.6504816442102666E-2</c:v>
                </c:pt>
                <c:pt idx="277">
                  <c:v>1.081366316124388E-2</c:v>
                </c:pt>
                <c:pt idx="278">
                  <c:v>1.2569679752351348E-2</c:v>
                </c:pt>
                <c:pt idx="279">
                  <c:v>1.6595326199061233E-2</c:v>
                </c:pt>
                <c:pt idx="280">
                  <c:v>1.614851554826835E-2</c:v>
                </c:pt>
                <c:pt idx="281">
                  <c:v>2.0548156391528849E-2</c:v>
                </c:pt>
                <c:pt idx="282">
                  <c:v>1.3526568766625502E-2</c:v>
                </c:pt>
                <c:pt idx="283">
                  <c:v>1.0315115669262909E-2</c:v>
                </c:pt>
                <c:pt idx="284">
                  <c:v>1.0829182578138585E-2</c:v>
                </c:pt>
                <c:pt idx="285">
                  <c:v>1.7416986081597585E-2</c:v>
                </c:pt>
                <c:pt idx="286">
                  <c:v>1.6050156196333987E-2</c:v>
                </c:pt>
                <c:pt idx="287">
                  <c:v>1.2052444194623035E-2</c:v>
                </c:pt>
                <c:pt idx="288">
                  <c:v>2.0677219665948599E-2</c:v>
                </c:pt>
                <c:pt idx="289">
                  <c:v>1.2636859555694713E-2</c:v>
                </c:pt>
                <c:pt idx="290">
                  <c:v>1.7331712094105001E-2</c:v>
                </c:pt>
                <c:pt idx="291">
                  <c:v>1.2923653299459659E-2</c:v>
                </c:pt>
                <c:pt idx="292">
                  <c:v>1.1781489137673518E-2</c:v>
                </c:pt>
                <c:pt idx="293">
                  <c:v>1.6444561075433128E-2</c:v>
                </c:pt>
                <c:pt idx="294">
                  <c:v>1.4807987706323189E-2</c:v>
                </c:pt>
                <c:pt idx="295">
                  <c:v>1.3262491539830279E-2</c:v>
                </c:pt>
                <c:pt idx="296">
                  <c:v>2.1687416108681745E-2</c:v>
                </c:pt>
                <c:pt idx="297">
                  <c:v>1.8380053449421396E-2</c:v>
                </c:pt>
                <c:pt idx="298">
                  <c:v>1.845049289019407E-2</c:v>
                </c:pt>
                <c:pt idx="299">
                  <c:v>1.1846018876934039E-2</c:v>
                </c:pt>
                <c:pt idx="300">
                  <c:v>1.24829117644083E-2</c:v>
                </c:pt>
                <c:pt idx="301">
                  <c:v>1.2578714634377874E-2</c:v>
                </c:pt>
                <c:pt idx="302">
                  <c:v>1.2570519855877649E-2</c:v>
                </c:pt>
                <c:pt idx="303">
                  <c:v>1.1062906654787596E-2</c:v>
                </c:pt>
                <c:pt idx="304">
                  <c:v>1.6927421627082495E-2</c:v>
                </c:pt>
                <c:pt idx="305">
                  <c:v>1.1125277748931239E-2</c:v>
                </c:pt>
                <c:pt idx="306">
                  <c:v>1.604110669618386E-2</c:v>
                </c:pt>
                <c:pt idx="307">
                  <c:v>1.7300909178805668E-2</c:v>
                </c:pt>
                <c:pt idx="308">
                  <c:v>1.9460524402131085E-2</c:v>
                </c:pt>
                <c:pt idx="309">
                  <c:v>7.8711821380927915E-3</c:v>
                </c:pt>
                <c:pt idx="310">
                  <c:v>1.7574544741281173E-2</c:v>
                </c:pt>
                <c:pt idx="311">
                  <c:v>1.4837082827224179E-2</c:v>
                </c:pt>
                <c:pt idx="312">
                  <c:v>1.9338272483233609E-2</c:v>
                </c:pt>
                <c:pt idx="313">
                  <c:v>7.7824808016035973E-3</c:v>
                </c:pt>
                <c:pt idx="314">
                  <c:v>1.3761333310922552E-2</c:v>
                </c:pt>
                <c:pt idx="315">
                  <c:v>1.6421175548966715E-2</c:v>
                </c:pt>
                <c:pt idx="316">
                  <c:v>1.5142771470157967E-2</c:v>
                </c:pt>
                <c:pt idx="317">
                  <c:v>1.4988732890859779E-2</c:v>
                </c:pt>
                <c:pt idx="318">
                  <c:v>1.686012121130176E-2</c:v>
                </c:pt>
                <c:pt idx="319">
                  <c:v>1.6422322227978015E-2</c:v>
                </c:pt>
                <c:pt idx="320">
                  <c:v>1.4406484806977815E-2</c:v>
                </c:pt>
                <c:pt idx="321">
                  <c:v>1.7791529728041766E-2</c:v>
                </c:pt>
                <c:pt idx="322">
                  <c:v>1.3642052706938301E-2</c:v>
                </c:pt>
                <c:pt idx="323">
                  <c:v>1.6634581860202502E-2</c:v>
                </c:pt>
                <c:pt idx="324">
                  <c:v>1.5367319535382507E-2</c:v>
                </c:pt>
                <c:pt idx="325">
                  <c:v>1.3073103470453873E-2</c:v>
                </c:pt>
                <c:pt idx="326">
                  <c:v>1.0270734689568073E-2</c:v>
                </c:pt>
                <c:pt idx="327">
                  <c:v>1.5476716440115723E-2</c:v>
                </c:pt>
                <c:pt idx="328">
                  <c:v>1.7988300354472742E-2</c:v>
                </c:pt>
                <c:pt idx="329">
                  <c:v>1.5968457492432364E-2</c:v>
                </c:pt>
                <c:pt idx="330">
                  <c:v>2.0311636643995712E-2</c:v>
                </c:pt>
                <c:pt idx="331">
                  <c:v>1.6166779351276972E-2</c:v>
                </c:pt>
                <c:pt idx="332">
                  <c:v>1.2475697036173017E-2</c:v>
                </c:pt>
                <c:pt idx="333">
                  <c:v>1.6963337567815984E-2</c:v>
                </c:pt>
                <c:pt idx="334">
                  <c:v>1.263050985969727E-2</c:v>
                </c:pt>
                <c:pt idx="335">
                  <c:v>1.6659710294110397E-2</c:v>
                </c:pt>
                <c:pt idx="336">
                  <c:v>1.627852951307851E-2</c:v>
                </c:pt>
                <c:pt idx="337">
                  <c:v>1.4672262060196672E-2</c:v>
                </c:pt>
                <c:pt idx="338">
                  <c:v>1.9335610913172374E-2</c:v>
                </c:pt>
                <c:pt idx="339">
                  <c:v>1.2545824679820683E-2</c:v>
                </c:pt>
                <c:pt idx="340">
                  <c:v>7.3112004401227892E-3</c:v>
                </c:pt>
                <c:pt idx="341">
                  <c:v>1.7806705633617526E-2</c:v>
                </c:pt>
                <c:pt idx="342">
                  <c:v>1.8758633489929011E-2</c:v>
                </c:pt>
                <c:pt idx="343">
                  <c:v>1.4373083045251533E-2</c:v>
                </c:pt>
                <c:pt idx="344">
                  <c:v>1.5558609066248508E-2</c:v>
                </c:pt>
                <c:pt idx="345">
                  <c:v>1.337488634091244E-2</c:v>
                </c:pt>
                <c:pt idx="346">
                  <c:v>1.5636829445590195E-2</c:v>
                </c:pt>
                <c:pt idx="347">
                  <c:v>9.2144522302142207E-3</c:v>
                </c:pt>
                <c:pt idx="348">
                  <c:v>1.3560526177727183E-2</c:v>
                </c:pt>
                <c:pt idx="349">
                  <c:v>1.3263979686488625E-2</c:v>
                </c:pt>
                <c:pt idx="350">
                  <c:v>1.3898979708729442E-2</c:v>
                </c:pt>
                <c:pt idx="351">
                  <c:v>1.2092237953206464E-2</c:v>
                </c:pt>
                <c:pt idx="352">
                  <c:v>2.3225252595002743E-2</c:v>
                </c:pt>
                <c:pt idx="353">
                  <c:v>1.3511357074671437E-2</c:v>
                </c:pt>
                <c:pt idx="354">
                  <c:v>1.5536359038815561E-2</c:v>
                </c:pt>
                <c:pt idx="355">
                  <c:v>1.7950472637577874E-2</c:v>
                </c:pt>
                <c:pt idx="356">
                  <c:v>1.8744200867894634E-2</c:v>
                </c:pt>
                <c:pt idx="357">
                  <c:v>1.4127952083132556E-2</c:v>
                </c:pt>
                <c:pt idx="358">
                  <c:v>1.4134844831833249E-2</c:v>
                </c:pt>
                <c:pt idx="359">
                  <c:v>1.3022760361460328E-2</c:v>
                </c:pt>
                <c:pt idx="360">
                  <c:v>1.7093469969713837E-2</c:v>
                </c:pt>
                <c:pt idx="361">
                  <c:v>1.88249273755563E-2</c:v>
                </c:pt>
                <c:pt idx="362">
                  <c:v>9.2105302891738461E-3</c:v>
                </c:pt>
                <c:pt idx="363">
                  <c:v>8.7921913585748968E-3</c:v>
                </c:pt>
                <c:pt idx="364">
                  <c:v>1.5575923221080146E-2</c:v>
                </c:pt>
                <c:pt idx="365">
                  <c:v>1.2507596333524162E-2</c:v>
                </c:pt>
                <c:pt idx="366">
                  <c:v>1.9686803089230764E-2</c:v>
                </c:pt>
                <c:pt idx="367">
                  <c:v>1.0058385697393035E-2</c:v>
                </c:pt>
                <c:pt idx="368">
                  <c:v>1.5695584017944242E-2</c:v>
                </c:pt>
                <c:pt idx="369">
                  <c:v>1.2008569304029493E-2</c:v>
                </c:pt>
                <c:pt idx="370">
                  <c:v>1.5613155110505872E-2</c:v>
                </c:pt>
                <c:pt idx="371">
                  <c:v>1.6388724618723316E-2</c:v>
                </c:pt>
                <c:pt idx="372">
                  <c:v>1.2187708858892421E-2</c:v>
                </c:pt>
                <c:pt idx="373">
                  <c:v>1.2084499927494718E-2</c:v>
                </c:pt>
                <c:pt idx="374">
                  <c:v>1.4750351515345983E-2</c:v>
                </c:pt>
                <c:pt idx="375">
                  <c:v>1.9571989712677151E-2</c:v>
                </c:pt>
                <c:pt idx="376">
                  <c:v>8.2998158427898261E-3</c:v>
                </c:pt>
                <c:pt idx="377">
                  <c:v>1.7477017821761365E-2</c:v>
                </c:pt>
                <c:pt idx="378">
                  <c:v>1.113292357293183E-2</c:v>
                </c:pt>
                <c:pt idx="379">
                  <c:v>1.4736936769056186E-2</c:v>
                </c:pt>
                <c:pt idx="380">
                  <c:v>1.3593614929753528E-2</c:v>
                </c:pt>
                <c:pt idx="381">
                  <c:v>9.6667252974356188E-3</c:v>
                </c:pt>
                <c:pt idx="382">
                  <c:v>2.1948999053270413E-2</c:v>
                </c:pt>
                <c:pt idx="383">
                  <c:v>1.4895211808340747E-2</c:v>
                </c:pt>
                <c:pt idx="384">
                  <c:v>1.4870637934004449E-2</c:v>
                </c:pt>
                <c:pt idx="385">
                  <c:v>1.7239434751797234E-2</c:v>
                </c:pt>
                <c:pt idx="386">
                  <c:v>2.0300565554849825E-2</c:v>
                </c:pt>
                <c:pt idx="387">
                  <c:v>1.9851557522045482E-2</c:v>
                </c:pt>
                <c:pt idx="388">
                  <c:v>2.669159605737903E-2</c:v>
                </c:pt>
                <c:pt idx="389">
                  <c:v>1.281750816644589E-2</c:v>
                </c:pt>
                <c:pt idx="390">
                  <c:v>1.0207698233498874E-2</c:v>
                </c:pt>
                <c:pt idx="391">
                  <c:v>1.6540206873731478E-2</c:v>
                </c:pt>
                <c:pt idx="392">
                  <c:v>1.2630447255592259E-2</c:v>
                </c:pt>
                <c:pt idx="393">
                  <c:v>1.6025325160152093E-2</c:v>
                </c:pt>
                <c:pt idx="394">
                  <c:v>1.3761535203924424E-2</c:v>
                </c:pt>
                <c:pt idx="395">
                  <c:v>1.6618221298283942E-2</c:v>
                </c:pt>
                <c:pt idx="396">
                  <c:v>1.4806370673928981E-2</c:v>
                </c:pt>
                <c:pt idx="397">
                  <c:v>1.4836396986421363E-2</c:v>
                </c:pt>
                <c:pt idx="398">
                  <c:v>1.1845638529035085E-2</c:v>
                </c:pt>
                <c:pt idx="399">
                  <c:v>2.078054164492471E-2</c:v>
                </c:pt>
                <c:pt idx="400">
                  <c:v>1.5308353278916442E-2</c:v>
                </c:pt>
                <c:pt idx="401">
                  <c:v>1.8307025040952496E-2</c:v>
                </c:pt>
                <c:pt idx="402">
                  <c:v>1.4663389095382229E-2</c:v>
                </c:pt>
                <c:pt idx="403">
                  <c:v>1.3661593449290521E-2</c:v>
                </c:pt>
                <c:pt idx="404">
                  <c:v>1.3813572583487144E-2</c:v>
                </c:pt>
                <c:pt idx="405">
                  <c:v>1.9591287146528913E-2</c:v>
                </c:pt>
                <c:pt idx="406">
                  <c:v>1.8563957577908852E-2</c:v>
                </c:pt>
                <c:pt idx="407">
                  <c:v>1.8984927207796432E-2</c:v>
                </c:pt>
                <c:pt idx="408">
                  <c:v>1.8781398347107015E-2</c:v>
                </c:pt>
                <c:pt idx="409">
                  <c:v>2.3478414720637275E-2</c:v>
                </c:pt>
                <c:pt idx="410">
                  <c:v>1.5804293132580582E-2</c:v>
                </c:pt>
                <c:pt idx="411">
                  <c:v>1.4363088812121561E-2</c:v>
                </c:pt>
                <c:pt idx="412">
                  <c:v>1.8575841525128922E-2</c:v>
                </c:pt>
                <c:pt idx="413">
                  <c:v>1.6941944782210783E-2</c:v>
                </c:pt>
                <c:pt idx="414">
                  <c:v>1.6479294632961938E-2</c:v>
                </c:pt>
                <c:pt idx="415">
                  <c:v>1.2524948413538795E-2</c:v>
                </c:pt>
                <c:pt idx="416">
                  <c:v>1.3063054884739245E-2</c:v>
                </c:pt>
                <c:pt idx="417">
                  <c:v>1.9481013208663356E-2</c:v>
                </c:pt>
                <c:pt idx="418">
                  <c:v>2.5037914113354987E-2</c:v>
                </c:pt>
                <c:pt idx="419">
                  <c:v>1.3762123928184877E-2</c:v>
                </c:pt>
                <c:pt idx="420">
                  <c:v>1.3057570486832759E-2</c:v>
                </c:pt>
                <c:pt idx="421">
                  <c:v>1.5393027970239004E-2</c:v>
                </c:pt>
                <c:pt idx="422">
                  <c:v>1.3694325305262822E-2</c:v>
                </c:pt>
                <c:pt idx="423">
                  <c:v>1.6769600471414847E-2</c:v>
                </c:pt>
                <c:pt idx="424">
                  <c:v>1.1971849751594377E-2</c:v>
                </c:pt>
                <c:pt idx="425">
                  <c:v>1.3247696154159883E-2</c:v>
                </c:pt>
                <c:pt idx="426">
                  <c:v>1.460388022688619E-2</c:v>
                </c:pt>
                <c:pt idx="427">
                  <c:v>1.1557246480478511E-2</c:v>
                </c:pt>
                <c:pt idx="428">
                  <c:v>1.2247186749187122E-2</c:v>
                </c:pt>
                <c:pt idx="429">
                  <c:v>1.2850070922310053E-2</c:v>
                </c:pt>
                <c:pt idx="430">
                  <c:v>1.9664907544228782E-2</c:v>
                </c:pt>
                <c:pt idx="431">
                  <c:v>1.6866222401757724E-2</c:v>
                </c:pt>
                <c:pt idx="432">
                  <c:v>1.4906528558785936E-2</c:v>
                </c:pt>
                <c:pt idx="433">
                  <c:v>1.3703591021119621E-2</c:v>
                </c:pt>
                <c:pt idx="434">
                  <c:v>1.6304851283315713E-2</c:v>
                </c:pt>
                <c:pt idx="435">
                  <c:v>1.8932249481897756E-2</c:v>
                </c:pt>
                <c:pt idx="436">
                  <c:v>1.2811822774933646E-2</c:v>
                </c:pt>
                <c:pt idx="437">
                  <c:v>1.1438020229578072E-2</c:v>
                </c:pt>
                <c:pt idx="438">
                  <c:v>9.9309152321556127E-3</c:v>
                </c:pt>
                <c:pt idx="439">
                  <c:v>1.4918589503185586E-2</c:v>
                </c:pt>
                <c:pt idx="440">
                  <c:v>1.7474128241859788E-2</c:v>
                </c:pt>
                <c:pt idx="441">
                  <c:v>1.6944264040283485E-2</c:v>
                </c:pt>
                <c:pt idx="442">
                  <c:v>1.8136203268401374E-2</c:v>
                </c:pt>
                <c:pt idx="443">
                  <c:v>1.4191035076475345E-2</c:v>
                </c:pt>
                <c:pt idx="444">
                  <c:v>1.8512033083636581E-2</c:v>
                </c:pt>
                <c:pt idx="445">
                  <c:v>6.4017992516660627E-3</c:v>
                </c:pt>
                <c:pt idx="446">
                  <c:v>2.00399773087927E-2</c:v>
                </c:pt>
                <c:pt idx="447">
                  <c:v>1.404224925926556E-2</c:v>
                </c:pt>
                <c:pt idx="448">
                  <c:v>1.2761712227540301E-2</c:v>
                </c:pt>
                <c:pt idx="449">
                  <c:v>1.4281538559673734E-2</c:v>
                </c:pt>
                <c:pt idx="450">
                  <c:v>2.0176796064898639E-2</c:v>
                </c:pt>
                <c:pt idx="451">
                  <c:v>1.3226521937721003E-2</c:v>
                </c:pt>
                <c:pt idx="452">
                  <c:v>1.8050551089975997E-2</c:v>
                </c:pt>
                <c:pt idx="453">
                  <c:v>1.7141286291298741E-2</c:v>
                </c:pt>
                <c:pt idx="454">
                  <c:v>1.3741496639980255E-2</c:v>
                </c:pt>
                <c:pt idx="455">
                  <c:v>1.1280585840214741E-2</c:v>
                </c:pt>
                <c:pt idx="456">
                  <c:v>1.7319351840939134E-2</c:v>
                </c:pt>
                <c:pt idx="457">
                  <c:v>1.9748422244454389E-2</c:v>
                </c:pt>
                <c:pt idx="458">
                  <c:v>1.273008582742996E-2</c:v>
                </c:pt>
                <c:pt idx="459">
                  <c:v>1.3373374888615785E-2</c:v>
                </c:pt>
                <c:pt idx="460">
                  <c:v>2.5314923338608963E-2</c:v>
                </c:pt>
                <c:pt idx="461">
                  <c:v>1.5153952055239728E-2</c:v>
                </c:pt>
                <c:pt idx="462">
                  <c:v>1.5087123396039459E-2</c:v>
                </c:pt>
                <c:pt idx="463">
                  <c:v>1.2007097613851769E-2</c:v>
                </c:pt>
                <c:pt idx="464">
                  <c:v>1.0439887108526946E-2</c:v>
                </c:pt>
                <c:pt idx="465">
                  <c:v>1.617422351132447E-2</c:v>
                </c:pt>
                <c:pt idx="466">
                  <c:v>1.7606051240976583E-2</c:v>
                </c:pt>
                <c:pt idx="467">
                  <c:v>1.6788541142854996E-2</c:v>
                </c:pt>
                <c:pt idx="468">
                  <c:v>1.1405162864811302E-2</c:v>
                </c:pt>
                <c:pt idx="469">
                  <c:v>1.3020241566147561E-2</c:v>
                </c:pt>
                <c:pt idx="470">
                  <c:v>1.5178518825500475E-2</c:v>
                </c:pt>
                <c:pt idx="471">
                  <c:v>9.5167584989024334E-3</c:v>
                </c:pt>
                <c:pt idx="472">
                  <c:v>1.1620946855327219E-2</c:v>
                </c:pt>
                <c:pt idx="473">
                  <c:v>1.4084485341941289E-2</c:v>
                </c:pt>
                <c:pt idx="474">
                  <c:v>1.5156830178106873E-2</c:v>
                </c:pt>
                <c:pt idx="475">
                  <c:v>1.4567913587578474E-2</c:v>
                </c:pt>
                <c:pt idx="476">
                  <c:v>1.622515172072525E-2</c:v>
                </c:pt>
                <c:pt idx="477">
                  <c:v>1.7722143271594604E-2</c:v>
                </c:pt>
                <c:pt idx="478">
                  <c:v>1.6143466793023364E-2</c:v>
                </c:pt>
                <c:pt idx="479">
                  <c:v>1.3283154713757739E-2</c:v>
                </c:pt>
                <c:pt idx="480">
                  <c:v>1.5649586845638552E-2</c:v>
                </c:pt>
                <c:pt idx="481">
                  <c:v>1.537391139554245E-2</c:v>
                </c:pt>
                <c:pt idx="482">
                  <c:v>1.3431589529727006E-2</c:v>
                </c:pt>
                <c:pt idx="483">
                  <c:v>1.2409546236856528E-2</c:v>
                </c:pt>
                <c:pt idx="484">
                  <c:v>1.2718193536787936E-2</c:v>
                </c:pt>
                <c:pt idx="485">
                  <c:v>1.4231198023937353E-2</c:v>
                </c:pt>
                <c:pt idx="486">
                  <c:v>1.4278002570879522E-2</c:v>
                </c:pt>
                <c:pt idx="487">
                  <c:v>2.1117159220496617E-2</c:v>
                </c:pt>
                <c:pt idx="488">
                  <c:v>1.5787782329352851E-2</c:v>
                </c:pt>
                <c:pt idx="489">
                  <c:v>2.1032132293656858E-2</c:v>
                </c:pt>
                <c:pt idx="490">
                  <c:v>1.8979870982247959E-2</c:v>
                </c:pt>
                <c:pt idx="491">
                  <c:v>1.213888916647754E-2</c:v>
                </c:pt>
                <c:pt idx="492">
                  <c:v>1.5843492989647601E-2</c:v>
                </c:pt>
                <c:pt idx="493">
                  <c:v>1.7509770557250448E-2</c:v>
                </c:pt>
                <c:pt idx="494">
                  <c:v>2.003649312902489E-2</c:v>
                </c:pt>
                <c:pt idx="495">
                  <c:v>1.4078629038809964E-2</c:v>
                </c:pt>
                <c:pt idx="496">
                  <c:v>1.4736092007737511E-2</c:v>
                </c:pt>
                <c:pt idx="497">
                  <c:v>1.6597944969834799E-2</c:v>
                </c:pt>
                <c:pt idx="498">
                  <c:v>1.3611898266226774E-2</c:v>
                </c:pt>
                <c:pt idx="499">
                  <c:v>1.3480300485678498E-2</c:v>
                </c:pt>
                <c:pt idx="500">
                  <c:v>1.7511126905194629E-2</c:v>
                </c:pt>
                <c:pt idx="501">
                  <c:v>1.7502531188590353E-2</c:v>
                </c:pt>
                <c:pt idx="502">
                  <c:v>1.7716273787945269E-2</c:v>
                </c:pt>
                <c:pt idx="503">
                  <c:v>1.5459196125453545E-2</c:v>
                </c:pt>
                <c:pt idx="504">
                  <c:v>2.1091766321266192E-2</c:v>
                </c:pt>
                <c:pt idx="505">
                  <c:v>1.377391586218657E-2</c:v>
                </c:pt>
                <c:pt idx="506">
                  <c:v>1.7417799670004896E-2</c:v>
                </c:pt>
                <c:pt idx="507">
                  <c:v>1.6019498613934147E-2</c:v>
                </c:pt>
                <c:pt idx="508">
                  <c:v>1.0214758945949143E-2</c:v>
                </c:pt>
                <c:pt idx="509">
                  <c:v>1.5417328643705375E-2</c:v>
                </c:pt>
                <c:pt idx="510">
                  <c:v>1.8021652860177539E-2</c:v>
                </c:pt>
                <c:pt idx="511">
                  <c:v>1.7652429044666462E-2</c:v>
                </c:pt>
                <c:pt idx="512">
                  <c:v>1.1559695568601924E-2</c:v>
                </c:pt>
                <c:pt idx="513">
                  <c:v>1.9456358066467061E-2</c:v>
                </c:pt>
                <c:pt idx="514">
                  <c:v>1.2696819845759322E-2</c:v>
                </c:pt>
                <c:pt idx="515">
                  <c:v>1.2977740962719864E-2</c:v>
                </c:pt>
                <c:pt idx="516">
                  <c:v>1.1276798830898827E-2</c:v>
                </c:pt>
                <c:pt idx="517">
                  <c:v>1.6348121201524179E-2</c:v>
                </c:pt>
                <c:pt idx="518">
                  <c:v>1.5201477879976721E-2</c:v>
                </c:pt>
                <c:pt idx="519">
                  <c:v>1.6603704117613916E-2</c:v>
                </c:pt>
                <c:pt idx="520">
                  <c:v>1.5956204763472925E-2</c:v>
                </c:pt>
                <c:pt idx="521">
                  <c:v>1.2732681920789801E-2</c:v>
                </c:pt>
                <c:pt idx="522">
                  <c:v>1.2554745919368671E-2</c:v>
                </c:pt>
                <c:pt idx="523">
                  <c:v>1.6522797986738169E-2</c:v>
                </c:pt>
                <c:pt idx="524">
                  <c:v>1.4229929573859934E-2</c:v>
                </c:pt>
                <c:pt idx="525">
                  <c:v>1.957758559021805E-2</c:v>
                </c:pt>
                <c:pt idx="526">
                  <c:v>1.5732198467350855E-2</c:v>
                </c:pt>
                <c:pt idx="527">
                  <c:v>1.3028074505550435E-2</c:v>
                </c:pt>
                <c:pt idx="528">
                  <c:v>1.6357313020984421E-2</c:v>
                </c:pt>
                <c:pt idx="529">
                  <c:v>1.0933780647826907E-2</c:v>
                </c:pt>
                <c:pt idx="530">
                  <c:v>1.4929389039204821E-2</c:v>
                </c:pt>
                <c:pt idx="531">
                  <c:v>1.2505602767889812E-2</c:v>
                </c:pt>
                <c:pt idx="532">
                  <c:v>1.3422693407644459E-2</c:v>
                </c:pt>
                <c:pt idx="533">
                  <c:v>1.1582729796584701E-2</c:v>
                </c:pt>
                <c:pt idx="534">
                  <c:v>1.1852772908641285E-2</c:v>
                </c:pt>
                <c:pt idx="535">
                  <c:v>2.1263504338781658E-2</c:v>
                </c:pt>
                <c:pt idx="536">
                  <c:v>1.7858162432627722E-2</c:v>
                </c:pt>
                <c:pt idx="537">
                  <c:v>1.6086451667581159E-2</c:v>
                </c:pt>
                <c:pt idx="538">
                  <c:v>1.4950431808179232E-2</c:v>
                </c:pt>
                <c:pt idx="539">
                  <c:v>1.0055839706808456E-2</c:v>
                </c:pt>
                <c:pt idx="540">
                  <c:v>1.8554532681061886E-2</c:v>
                </c:pt>
                <c:pt idx="541">
                  <c:v>1.8173870964748318E-2</c:v>
                </c:pt>
                <c:pt idx="542">
                  <c:v>9.7401370596053027E-3</c:v>
                </c:pt>
                <c:pt idx="543">
                  <c:v>1.6467353675441387E-2</c:v>
                </c:pt>
                <c:pt idx="544">
                  <c:v>1.3347263185954361E-2</c:v>
                </c:pt>
                <c:pt idx="545">
                  <c:v>1.6473452738164696E-2</c:v>
                </c:pt>
                <c:pt idx="546">
                  <c:v>1.3573680193031734E-2</c:v>
                </c:pt>
                <c:pt idx="547">
                  <c:v>2.0860175551169036E-2</c:v>
                </c:pt>
                <c:pt idx="548">
                  <c:v>1.150311364844292E-2</c:v>
                </c:pt>
                <c:pt idx="549">
                  <c:v>1.6898052908693728E-2</c:v>
                </c:pt>
                <c:pt idx="550">
                  <c:v>1.6570527409992764E-2</c:v>
                </c:pt>
                <c:pt idx="551">
                  <c:v>8.9530673646436298E-3</c:v>
                </c:pt>
                <c:pt idx="552">
                  <c:v>1.3642358533799026E-2</c:v>
                </c:pt>
                <c:pt idx="553">
                  <c:v>1.7814872286470163E-2</c:v>
                </c:pt>
                <c:pt idx="554">
                  <c:v>1.258636528363688E-2</c:v>
                </c:pt>
                <c:pt idx="555">
                  <c:v>1.5878514532799315E-2</c:v>
                </c:pt>
                <c:pt idx="556">
                  <c:v>1.5469937364814612E-2</c:v>
                </c:pt>
                <c:pt idx="557">
                  <c:v>1.4309372880003224E-2</c:v>
                </c:pt>
                <c:pt idx="558">
                  <c:v>1.2141664771183613E-2</c:v>
                </c:pt>
                <c:pt idx="559">
                  <c:v>1.8765444703447542E-2</c:v>
                </c:pt>
                <c:pt idx="560">
                  <c:v>1.6683072906715779E-2</c:v>
                </c:pt>
                <c:pt idx="561">
                  <c:v>1.5300390349022308E-2</c:v>
                </c:pt>
                <c:pt idx="562">
                  <c:v>1.2453151912049876E-2</c:v>
                </c:pt>
                <c:pt idx="563">
                  <c:v>1.4426228188570533E-2</c:v>
                </c:pt>
                <c:pt idx="564">
                  <c:v>1.5817940582456558E-2</c:v>
                </c:pt>
                <c:pt idx="565">
                  <c:v>1.1250269822768999E-2</c:v>
                </c:pt>
                <c:pt idx="566">
                  <c:v>1.6076073210992803E-2</c:v>
                </c:pt>
                <c:pt idx="567">
                  <c:v>1.4053935308952603E-2</c:v>
                </c:pt>
                <c:pt idx="568">
                  <c:v>2.5178908405065314E-2</c:v>
                </c:pt>
                <c:pt idx="569">
                  <c:v>2.1039807229145779E-2</c:v>
                </c:pt>
                <c:pt idx="570">
                  <c:v>2.1727425141085277E-2</c:v>
                </c:pt>
                <c:pt idx="571">
                  <c:v>1.3849958133567597E-2</c:v>
                </c:pt>
                <c:pt idx="572">
                  <c:v>2.07422581277239E-2</c:v>
                </c:pt>
                <c:pt idx="573">
                  <c:v>1.6244968665441561E-2</c:v>
                </c:pt>
                <c:pt idx="574">
                  <c:v>1.3442333324308109E-2</c:v>
                </c:pt>
                <c:pt idx="575">
                  <c:v>1.6314752926978926E-2</c:v>
                </c:pt>
                <c:pt idx="576">
                  <c:v>2.2919112296714061E-2</c:v>
                </c:pt>
                <c:pt idx="577">
                  <c:v>1.8686283903912582E-2</c:v>
                </c:pt>
                <c:pt idx="578">
                  <c:v>1.4057834407717351E-2</c:v>
                </c:pt>
                <c:pt idx="579">
                  <c:v>1.4412603134006829E-2</c:v>
                </c:pt>
                <c:pt idx="580">
                  <c:v>1.6052731249605046E-2</c:v>
                </c:pt>
                <c:pt idx="581">
                  <c:v>1.5931572585817122E-2</c:v>
                </c:pt>
                <c:pt idx="582">
                  <c:v>1.9780563142646201E-2</c:v>
                </c:pt>
                <c:pt idx="583">
                  <c:v>1.3782495421560625E-2</c:v>
                </c:pt>
                <c:pt idx="584">
                  <c:v>1.7771905339014182E-2</c:v>
                </c:pt>
                <c:pt idx="585">
                  <c:v>1.7609058864888283E-2</c:v>
                </c:pt>
                <c:pt idx="586">
                  <c:v>1.9705687279454764E-2</c:v>
                </c:pt>
                <c:pt idx="587">
                  <c:v>1.5687590840064658E-2</c:v>
                </c:pt>
                <c:pt idx="588">
                  <c:v>1.0504133744651867E-2</c:v>
                </c:pt>
                <c:pt idx="589">
                  <c:v>1.2783549963023333E-2</c:v>
                </c:pt>
                <c:pt idx="590">
                  <c:v>9.8814538661606832E-3</c:v>
                </c:pt>
                <c:pt idx="591">
                  <c:v>9.8765397012172684E-3</c:v>
                </c:pt>
                <c:pt idx="592">
                  <c:v>1.4709759132365718E-2</c:v>
                </c:pt>
                <c:pt idx="593">
                  <c:v>2.3105347937134368E-2</c:v>
                </c:pt>
                <c:pt idx="594">
                  <c:v>1.1147798586177871E-2</c:v>
                </c:pt>
                <c:pt idx="595">
                  <c:v>7.8863667004789306E-3</c:v>
                </c:pt>
                <c:pt idx="596">
                  <c:v>1.0136422968365366E-2</c:v>
                </c:pt>
                <c:pt idx="597">
                  <c:v>2.5643790698694602E-2</c:v>
                </c:pt>
                <c:pt idx="598">
                  <c:v>1.4005496986307264E-2</c:v>
                </c:pt>
                <c:pt idx="599">
                  <c:v>1.3132959662529586E-2</c:v>
                </c:pt>
                <c:pt idx="600">
                  <c:v>1.8961208857881218E-2</c:v>
                </c:pt>
                <c:pt idx="601">
                  <c:v>1.3521135214363156E-2</c:v>
                </c:pt>
                <c:pt idx="602">
                  <c:v>1.4920087650436287E-2</c:v>
                </c:pt>
                <c:pt idx="603">
                  <c:v>1.8257181419649271E-2</c:v>
                </c:pt>
                <c:pt idx="604">
                  <c:v>1.2988916824452801E-2</c:v>
                </c:pt>
                <c:pt idx="605">
                  <c:v>1.6955667091597348E-2</c:v>
                </c:pt>
                <c:pt idx="606">
                  <c:v>1.5805364981169134E-2</c:v>
                </c:pt>
                <c:pt idx="607">
                  <c:v>1.5575304188017114E-2</c:v>
                </c:pt>
                <c:pt idx="608">
                  <c:v>1.1865365643894066E-2</c:v>
                </c:pt>
                <c:pt idx="609">
                  <c:v>1.9335251278201682E-2</c:v>
                </c:pt>
                <c:pt idx="610">
                  <c:v>2.0705606860767389E-2</c:v>
                </c:pt>
                <c:pt idx="611">
                  <c:v>1.3290148721219808E-2</c:v>
                </c:pt>
                <c:pt idx="612">
                  <c:v>1.34650104392815E-2</c:v>
                </c:pt>
                <c:pt idx="613">
                  <c:v>1.9517054636091657E-2</c:v>
                </c:pt>
                <c:pt idx="614">
                  <c:v>1.3930542198121287E-2</c:v>
                </c:pt>
                <c:pt idx="615">
                  <c:v>2.4597109975793785E-2</c:v>
                </c:pt>
                <c:pt idx="616">
                  <c:v>1.1529618416446397E-2</c:v>
                </c:pt>
                <c:pt idx="617">
                  <c:v>1.5550933634566277E-2</c:v>
                </c:pt>
                <c:pt idx="618">
                  <c:v>1.9860224663162285E-2</c:v>
                </c:pt>
                <c:pt idx="619">
                  <c:v>1.6617984162616395E-2</c:v>
                </c:pt>
                <c:pt idx="620">
                  <c:v>1.5518811912885511E-2</c:v>
                </c:pt>
                <c:pt idx="621">
                  <c:v>1.5564602646236381E-2</c:v>
                </c:pt>
                <c:pt idx="622">
                  <c:v>1.0879358672761796E-2</c:v>
                </c:pt>
                <c:pt idx="623">
                  <c:v>1.5967477311793488E-2</c:v>
                </c:pt>
                <c:pt idx="624">
                  <c:v>1.8638005037736605E-2</c:v>
                </c:pt>
                <c:pt idx="625">
                  <c:v>1.5247517941253008E-2</c:v>
                </c:pt>
                <c:pt idx="626">
                  <c:v>1.4916176793091651E-2</c:v>
                </c:pt>
                <c:pt idx="627">
                  <c:v>1.3923584687676183E-2</c:v>
                </c:pt>
                <c:pt idx="628">
                  <c:v>1.5818005710720229E-2</c:v>
                </c:pt>
                <c:pt idx="629">
                  <c:v>1.6794263201033388E-2</c:v>
                </c:pt>
                <c:pt idx="630">
                  <c:v>1.7499158953199867E-2</c:v>
                </c:pt>
                <c:pt idx="631">
                  <c:v>2.2375969737865375E-2</c:v>
                </c:pt>
                <c:pt idx="632">
                  <c:v>1.6220368176416144E-2</c:v>
                </c:pt>
                <c:pt idx="633">
                  <c:v>1.313453594969971E-2</c:v>
                </c:pt>
                <c:pt idx="634">
                  <c:v>1.7959040583129138E-2</c:v>
                </c:pt>
                <c:pt idx="635">
                  <c:v>1.3744580294554609E-2</c:v>
                </c:pt>
                <c:pt idx="636">
                  <c:v>1.3825930620617655E-2</c:v>
                </c:pt>
                <c:pt idx="637">
                  <c:v>1.4617809651110036E-2</c:v>
                </c:pt>
                <c:pt idx="638">
                  <c:v>1.5705280755328843E-2</c:v>
                </c:pt>
                <c:pt idx="639">
                  <c:v>2.261617525195625E-2</c:v>
                </c:pt>
                <c:pt idx="640">
                  <c:v>1.5292828441943129E-2</c:v>
                </c:pt>
                <c:pt idx="641">
                  <c:v>1.9735337507922779E-2</c:v>
                </c:pt>
                <c:pt idx="642">
                  <c:v>1.8023359718135623E-2</c:v>
                </c:pt>
                <c:pt idx="643">
                  <c:v>1.4218249955638029E-2</c:v>
                </c:pt>
                <c:pt idx="644">
                  <c:v>1.6586012084601975E-2</c:v>
                </c:pt>
                <c:pt idx="645">
                  <c:v>1.2793160375077051E-2</c:v>
                </c:pt>
                <c:pt idx="646">
                  <c:v>1.7865500028790393E-2</c:v>
                </c:pt>
                <c:pt idx="647">
                  <c:v>1.8073091291185506E-2</c:v>
                </c:pt>
                <c:pt idx="648">
                  <c:v>1.1435570081967938E-2</c:v>
                </c:pt>
                <c:pt idx="649">
                  <c:v>1.4416184227689754E-2</c:v>
                </c:pt>
                <c:pt idx="650">
                  <c:v>1.6228676654392871E-2</c:v>
                </c:pt>
                <c:pt idx="651">
                  <c:v>1.6769250424458093E-2</c:v>
                </c:pt>
                <c:pt idx="652">
                  <c:v>1.6049571451233646E-2</c:v>
                </c:pt>
                <c:pt idx="653">
                  <c:v>1.5054991971938492E-2</c:v>
                </c:pt>
                <c:pt idx="654">
                  <c:v>1.9739774601479354E-2</c:v>
                </c:pt>
                <c:pt idx="655">
                  <c:v>1.1484451388030337E-2</c:v>
                </c:pt>
                <c:pt idx="656">
                  <c:v>6.0564708006971557E-3</c:v>
                </c:pt>
                <c:pt idx="657">
                  <c:v>1.7763947284072046E-2</c:v>
                </c:pt>
                <c:pt idx="658">
                  <c:v>1.6183689175308658E-2</c:v>
                </c:pt>
                <c:pt idx="659">
                  <c:v>1.2906354118831231E-2</c:v>
                </c:pt>
                <c:pt idx="660">
                  <c:v>1.0794287824797522E-2</c:v>
                </c:pt>
                <c:pt idx="661">
                  <c:v>1.5552771603230653E-2</c:v>
                </c:pt>
                <c:pt idx="662">
                  <c:v>1.5318529147434035E-2</c:v>
                </c:pt>
                <c:pt idx="663">
                  <c:v>1.6074222164764507E-2</c:v>
                </c:pt>
                <c:pt idx="664">
                  <c:v>1.3787259558865728E-2</c:v>
                </c:pt>
                <c:pt idx="665">
                  <c:v>1.162760364397819E-2</c:v>
                </c:pt>
                <c:pt idx="666">
                  <c:v>1.7318868433287449E-2</c:v>
                </c:pt>
                <c:pt idx="667">
                  <c:v>2.0307418385037579E-2</c:v>
                </c:pt>
                <c:pt idx="668">
                  <c:v>1.1083024763033578E-2</c:v>
                </c:pt>
                <c:pt idx="669">
                  <c:v>1.8320584291531716E-2</c:v>
                </c:pt>
                <c:pt idx="670">
                  <c:v>1.3774816557551972E-2</c:v>
                </c:pt>
                <c:pt idx="671">
                  <c:v>1.3064478795584478E-2</c:v>
                </c:pt>
                <c:pt idx="672">
                  <c:v>1.8353484396017805E-2</c:v>
                </c:pt>
                <c:pt idx="673">
                  <c:v>1.1584196694750304E-2</c:v>
                </c:pt>
                <c:pt idx="674">
                  <c:v>2.0230347325549403E-2</c:v>
                </c:pt>
                <c:pt idx="675">
                  <c:v>2.1475923214266501E-2</c:v>
                </c:pt>
                <c:pt idx="676">
                  <c:v>1.0079233789314301E-2</c:v>
                </c:pt>
                <c:pt idx="677">
                  <c:v>1.9938269512106643E-2</c:v>
                </c:pt>
                <c:pt idx="678">
                  <c:v>1.6256765363147352E-2</c:v>
                </c:pt>
                <c:pt idx="679">
                  <c:v>1.8892310627295572E-2</c:v>
                </c:pt>
                <c:pt idx="680">
                  <c:v>1.6716157523861241E-2</c:v>
                </c:pt>
                <c:pt idx="681">
                  <c:v>1.3842910611382209E-2</c:v>
                </c:pt>
                <c:pt idx="682">
                  <c:v>2.1151056089632192E-2</c:v>
                </c:pt>
                <c:pt idx="683">
                  <c:v>1.9828533429015138E-2</c:v>
                </c:pt>
                <c:pt idx="684">
                  <c:v>1.3947896569245444E-2</c:v>
                </c:pt>
                <c:pt idx="685">
                  <c:v>1.3795811973274397E-2</c:v>
                </c:pt>
                <c:pt idx="686">
                  <c:v>1.6230017684206288E-2</c:v>
                </c:pt>
                <c:pt idx="687">
                  <c:v>1.8641138617232045E-2</c:v>
                </c:pt>
                <c:pt idx="688">
                  <c:v>1.4404006420960513E-2</c:v>
                </c:pt>
                <c:pt idx="689">
                  <c:v>1.2925268435438397E-2</c:v>
                </c:pt>
                <c:pt idx="690">
                  <c:v>1.6246268071219205E-2</c:v>
                </c:pt>
                <c:pt idx="691">
                  <c:v>1.8169319512967519E-2</c:v>
                </c:pt>
                <c:pt idx="692">
                  <c:v>2.181682911245808E-2</c:v>
                </c:pt>
                <c:pt idx="693">
                  <c:v>1.8308266679159857E-2</c:v>
                </c:pt>
                <c:pt idx="694">
                  <c:v>1.5445931185501749E-2</c:v>
                </c:pt>
                <c:pt idx="695">
                  <c:v>1.4373379434797329E-2</c:v>
                </c:pt>
                <c:pt idx="696">
                  <c:v>1.700063354721415E-2</c:v>
                </c:pt>
                <c:pt idx="697">
                  <c:v>1.1206220327329319E-2</c:v>
                </c:pt>
                <c:pt idx="698">
                  <c:v>1.8501309406538269E-2</c:v>
                </c:pt>
                <c:pt idx="699">
                  <c:v>1.6407043099828655E-2</c:v>
                </c:pt>
                <c:pt idx="700">
                  <c:v>1.6491340782653907E-2</c:v>
                </c:pt>
                <c:pt idx="701">
                  <c:v>1.4661384738948513E-2</c:v>
                </c:pt>
                <c:pt idx="702">
                  <c:v>1.4851192584162121E-2</c:v>
                </c:pt>
                <c:pt idx="703">
                  <c:v>1.9978886416719632E-2</c:v>
                </c:pt>
                <c:pt idx="704">
                  <c:v>1.6720913225098499E-2</c:v>
                </c:pt>
                <c:pt idx="705">
                  <c:v>1.5145600766819811E-2</c:v>
                </c:pt>
                <c:pt idx="706">
                  <c:v>1.7521648192982298E-2</c:v>
                </c:pt>
                <c:pt idx="707">
                  <c:v>1.8567734128072999E-2</c:v>
                </c:pt>
                <c:pt idx="708">
                  <c:v>1.2439569940140061E-2</c:v>
                </c:pt>
                <c:pt idx="709">
                  <c:v>1.4359966797258039E-2</c:v>
                </c:pt>
                <c:pt idx="710">
                  <c:v>1.6219952840064167E-2</c:v>
                </c:pt>
                <c:pt idx="711">
                  <c:v>1.3713662581114505E-2</c:v>
                </c:pt>
                <c:pt idx="712">
                  <c:v>1.8007997210338189E-2</c:v>
                </c:pt>
                <c:pt idx="713">
                  <c:v>8.9071561388731624E-3</c:v>
                </c:pt>
                <c:pt idx="714">
                  <c:v>1.5955519823315001E-2</c:v>
                </c:pt>
                <c:pt idx="715">
                  <c:v>1.7114845259641243E-2</c:v>
                </c:pt>
                <c:pt idx="716">
                  <c:v>2.1562093547695227E-2</c:v>
                </c:pt>
                <c:pt idx="717">
                  <c:v>1.4059581722570158E-2</c:v>
                </c:pt>
                <c:pt idx="718">
                  <c:v>1.6685199776064863E-2</c:v>
                </c:pt>
                <c:pt idx="719">
                  <c:v>8.2872864423997328E-3</c:v>
                </c:pt>
                <c:pt idx="720">
                  <c:v>1.4138097519271753E-2</c:v>
                </c:pt>
                <c:pt idx="721">
                  <c:v>1.6867677206864329E-2</c:v>
                </c:pt>
                <c:pt idx="722">
                  <c:v>1.9161502458938884E-2</c:v>
                </c:pt>
                <c:pt idx="723">
                  <c:v>1.2967369711523347E-2</c:v>
                </c:pt>
                <c:pt idx="724">
                  <c:v>1.3632632644466014E-2</c:v>
                </c:pt>
                <c:pt idx="725">
                  <c:v>1.8554662176613945E-2</c:v>
                </c:pt>
                <c:pt idx="726">
                  <c:v>1.4355327434129705E-2</c:v>
                </c:pt>
                <c:pt idx="727">
                  <c:v>1.6655524354918683E-2</c:v>
                </c:pt>
                <c:pt idx="728">
                  <c:v>2.0733462390387203E-2</c:v>
                </c:pt>
                <c:pt idx="729">
                  <c:v>9.7537397238554036E-3</c:v>
                </c:pt>
                <c:pt idx="730">
                  <c:v>1.9090513990009939E-2</c:v>
                </c:pt>
                <c:pt idx="731">
                  <c:v>1.4886807671903313E-2</c:v>
                </c:pt>
                <c:pt idx="732">
                  <c:v>1.2539365436595062E-2</c:v>
                </c:pt>
                <c:pt idx="733">
                  <c:v>1.6589340275839248E-2</c:v>
                </c:pt>
                <c:pt idx="734">
                  <c:v>1.7556336356179258E-2</c:v>
                </c:pt>
                <c:pt idx="735">
                  <c:v>1.5570221834941833E-2</c:v>
                </c:pt>
                <c:pt idx="736">
                  <c:v>1.3976078179590345E-2</c:v>
                </c:pt>
                <c:pt idx="737">
                  <c:v>1.4989939165140242E-2</c:v>
                </c:pt>
                <c:pt idx="738">
                  <c:v>1.3997163357986508E-2</c:v>
                </c:pt>
                <c:pt idx="739">
                  <c:v>1.4848184099008677E-2</c:v>
                </c:pt>
                <c:pt idx="740">
                  <c:v>1.2380021400796082E-2</c:v>
                </c:pt>
                <c:pt idx="741">
                  <c:v>1.8397336382616203E-2</c:v>
                </c:pt>
                <c:pt idx="742">
                  <c:v>1.65145457474285E-2</c:v>
                </c:pt>
                <c:pt idx="743">
                  <c:v>1.4126658578954121E-2</c:v>
                </c:pt>
                <c:pt idx="744">
                  <c:v>1.6976595116020121E-2</c:v>
                </c:pt>
                <c:pt idx="745">
                  <c:v>1.2949015700188582E-2</c:v>
                </c:pt>
                <c:pt idx="746">
                  <c:v>9.6367708289548659E-3</c:v>
                </c:pt>
                <c:pt idx="747">
                  <c:v>2.047527810688976E-2</c:v>
                </c:pt>
                <c:pt idx="748">
                  <c:v>9.0540009393293985E-3</c:v>
                </c:pt>
                <c:pt idx="749">
                  <c:v>1.7571543537941992E-2</c:v>
                </c:pt>
                <c:pt idx="750">
                  <c:v>1.6014237138882947E-2</c:v>
                </c:pt>
                <c:pt idx="751">
                  <c:v>1.0317215474433539E-2</c:v>
                </c:pt>
                <c:pt idx="752">
                  <c:v>1.8192564933270816E-2</c:v>
                </c:pt>
                <c:pt idx="753">
                  <c:v>5.7905283457451162E-3</c:v>
                </c:pt>
                <c:pt idx="754">
                  <c:v>1.7359375420562984E-2</c:v>
                </c:pt>
                <c:pt idx="755">
                  <c:v>1.8633447426184446E-2</c:v>
                </c:pt>
                <c:pt idx="756">
                  <c:v>1.7307732721878466E-2</c:v>
                </c:pt>
                <c:pt idx="757">
                  <c:v>1.7426845265241298E-2</c:v>
                </c:pt>
                <c:pt idx="758">
                  <c:v>2.0728613446996391E-2</c:v>
                </c:pt>
                <c:pt idx="759">
                  <c:v>2.2449928672928721E-2</c:v>
                </c:pt>
                <c:pt idx="760">
                  <c:v>1.6018821670545691E-2</c:v>
                </c:pt>
                <c:pt idx="761">
                  <c:v>1.8091706131484031E-2</c:v>
                </c:pt>
                <c:pt idx="762">
                  <c:v>1.2553782009117498E-2</c:v>
                </c:pt>
                <c:pt idx="763">
                  <c:v>1.7174935379816958E-2</c:v>
                </c:pt>
                <c:pt idx="764">
                  <c:v>1.9684945365867179E-2</c:v>
                </c:pt>
                <c:pt idx="765">
                  <c:v>2.0750974657355314E-2</c:v>
                </c:pt>
                <c:pt idx="766">
                  <c:v>1.4150078744810557E-2</c:v>
                </c:pt>
                <c:pt idx="767">
                  <c:v>1.4575879647287238E-2</c:v>
                </c:pt>
                <c:pt idx="768">
                  <c:v>1.6931806287397322E-2</c:v>
                </c:pt>
                <c:pt idx="769">
                  <c:v>1.7388257329088219E-2</c:v>
                </c:pt>
                <c:pt idx="770">
                  <c:v>1.2376034565377836E-2</c:v>
                </c:pt>
                <c:pt idx="771">
                  <c:v>1.6955819027495878E-2</c:v>
                </c:pt>
                <c:pt idx="772">
                  <c:v>1.5489766935319338E-2</c:v>
                </c:pt>
                <c:pt idx="773">
                  <c:v>1.7585139863378174E-2</c:v>
                </c:pt>
                <c:pt idx="774">
                  <c:v>1.6233614589125978E-2</c:v>
                </c:pt>
                <c:pt idx="775">
                  <c:v>1.6741784122089598E-2</c:v>
                </c:pt>
                <c:pt idx="776">
                  <c:v>2.0052756631306679E-2</c:v>
                </c:pt>
                <c:pt idx="777">
                  <c:v>1.4157197437050684E-2</c:v>
                </c:pt>
                <c:pt idx="778">
                  <c:v>9.9953362218911934E-3</c:v>
                </c:pt>
                <c:pt idx="779">
                  <c:v>9.6643146520332124E-3</c:v>
                </c:pt>
                <c:pt idx="780">
                  <c:v>1.3811203826424645E-2</c:v>
                </c:pt>
                <c:pt idx="781">
                  <c:v>1.577873560666454E-2</c:v>
                </c:pt>
                <c:pt idx="782">
                  <c:v>1.7489573388006718E-2</c:v>
                </c:pt>
                <c:pt idx="783">
                  <c:v>1.9864948711981967E-2</c:v>
                </c:pt>
                <c:pt idx="784">
                  <c:v>1.0808812212381724E-2</c:v>
                </c:pt>
                <c:pt idx="785">
                  <c:v>1.4904222449333204E-2</c:v>
                </c:pt>
                <c:pt idx="786">
                  <c:v>1.4557529160555305E-2</c:v>
                </c:pt>
                <c:pt idx="787">
                  <c:v>1.60279244906949E-2</c:v>
                </c:pt>
                <c:pt idx="788">
                  <c:v>1.4528339029713067E-2</c:v>
                </c:pt>
                <c:pt idx="789">
                  <c:v>1.3471050426279163E-2</c:v>
                </c:pt>
                <c:pt idx="790">
                  <c:v>1.8243723218560604E-2</c:v>
                </c:pt>
                <c:pt idx="791">
                  <c:v>1.1847803112951638E-2</c:v>
                </c:pt>
                <c:pt idx="792">
                  <c:v>1.0972963924631429E-2</c:v>
                </c:pt>
                <c:pt idx="793">
                  <c:v>2.2119824100482077E-2</c:v>
                </c:pt>
                <c:pt idx="794">
                  <c:v>1.337224840202822E-2</c:v>
                </c:pt>
                <c:pt idx="795">
                  <c:v>1.5937800304296701E-2</c:v>
                </c:pt>
                <c:pt idx="796">
                  <c:v>1.4450432973795557E-2</c:v>
                </c:pt>
                <c:pt idx="797">
                  <c:v>2.0024267588206968E-2</c:v>
                </c:pt>
                <c:pt idx="798">
                  <c:v>7.8893713378729302E-3</c:v>
                </c:pt>
                <c:pt idx="799">
                  <c:v>9.4910074877532224E-3</c:v>
                </c:pt>
                <c:pt idx="800">
                  <c:v>1.8000734899807469E-2</c:v>
                </c:pt>
                <c:pt idx="801">
                  <c:v>2.5433156704131932E-2</c:v>
                </c:pt>
                <c:pt idx="802">
                  <c:v>1.6506685944600363E-2</c:v>
                </c:pt>
                <c:pt idx="803">
                  <c:v>1.0809214668411116E-2</c:v>
                </c:pt>
                <c:pt idx="804">
                  <c:v>2.2671225619356861E-2</c:v>
                </c:pt>
                <c:pt idx="805">
                  <c:v>1.7244131564572385E-2</c:v>
                </c:pt>
                <c:pt idx="806">
                  <c:v>1.7458432576281879E-2</c:v>
                </c:pt>
                <c:pt idx="807">
                  <c:v>1.8771791830765494E-2</c:v>
                </c:pt>
                <c:pt idx="808">
                  <c:v>1.5064976510483774E-2</c:v>
                </c:pt>
                <c:pt idx="809">
                  <c:v>2.0113219412637662E-2</c:v>
                </c:pt>
                <c:pt idx="810">
                  <c:v>1.9023083843684674E-2</c:v>
                </c:pt>
                <c:pt idx="811">
                  <c:v>1.6657209256736749E-2</c:v>
                </c:pt>
                <c:pt idx="812">
                  <c:v>1.7333543394954631E-2</c:v>
                </c:pt>
                <c:pt idx="813">
                  <c:v>1.8090810699193938E-2</c:v>
                </c:pt>
                <c:pt idx="814">
                  <c:v>1.6449355391197074E-2</c:v>
                </c:pt>
                <c:pt idx="815">
                  <c:v>1.3969952097960814E-2</c:v>
                </c:pt>
                <c:pt idx="816">
                  <c:v>1.1337183957973451E-2</c:v>
                </c:pt>
                <c:pt idx="817">
                  <c:v>1.610384089442185E-2</c:v>
                </c:pt>
                <c:pt idx="818">
                  <c:v>1.7750736119072741E-2</c:v>
                </c:pt>
                <c:pt idx="819">
                  <c:v>1.3515121951609643E-2</c:v>
                </c:pt>
                <c:pt idx="820">
                  <c:v>1.7215341011738161E-2</c:v>
                </c:pt>
                <c:pt idx="821">
                  <c:v>1.9523459274438437E-2</c:v>
                </c:pt>
                <c:pt idx="822">
                  <c:v>1.3244028661315355E-2</c:v>
                </c:pt>
                <c:pt idx="823">
                  <c:v>2.1147533188637269E-2</c:v>
                </c:pt>
                <c:pt idx="824">
                  <c:v>2.1221443058340839E-2</c:v>
                </c:pt>
                <c:pt idx="825">
                  <c:v>9.6989090608481376E-3</c:v>
                </c:pt>
                <c:pt idx="826">
                  <c:v>1.5802960956305512E-2</c:v>
                </c:pt>
                <c:pt idx="827">
                  <c:v>9.4776497880015853E-3</c:v>
                </c:pt>
                <c:pt idx="828">
                  <c:v>1.9643144728012985E-2</c:v>
                </c:pt>
                <c:pt idx="829">
                  <c:v>2.074156539784866E-2</c:v>
                </c:pt>
                <c:pt idx="830">
                  <c:v>2.2556835979035128E-2</c:v>
                </c:pt>
                <c:pt idx="831">
                  <c:v>1.2569987013121064E-2</c:v>
                </c:pt>
                <c:pt idx="832">
                  <c:v>1.0374249092029331E-2</c:v>
                </c:pt>
                <c:pt idx="833">
                  <c:v>1.8916230645496412E-2</c:v>
                </c:pt>
                <c:pt idx="834">
                  <c:v>2.1874778675190498E-2</c:v>
                </c:pt>
                <c:pt idx="835">
                  <c:v>1.2634958645586281E-2</c:v>
                </c:pt>
                <c:pt idx="836">
                  <c:v>2.2487712069448662E-2</c:v>
                </c:pt>
                <c:pt idx="837">
                  <c:v>1.2672030332261386E-2</c:v>
                </c:pt>
                <c:pt idx="838">
                  <c:v>1.2603278139266649E-2</c:v>
                </c:pt>
                <c:pt idx="839">
                  <c:v>1.5308493139849944E-2</c:v>
                </c:pt>
                <c:pt idx="840">
                  <c:v>1.0338693581907421E-2</c:v>
                </c:pt>
                <c:pt idx="841">
                  <c:v>1.3169533989685789E-2</c:v>
                </c:pt>
                <c:pt idx="842">
                  <c:v>1.357277033227966E-2</c:v>
                </c:pt>
                <c:pt idx="843">
                  <c:v>1.5863864098147218E-2</c:v>
                </c:pt>
                <c:pt idx="844">
                  <c:v>8.9254443224842106E-3</c:v>
                </c:pt>
                <c:pt idx="845">
                  <c:v>1.8112536265578072E-2</c:v>
                </c:pt>
                <c:pt idx="846">
                  <c:v>1.5274429974823533E-2</c:v>
                </c:pt>
                <c:pt idx="847">
                  <c:v>1.8645415130155385E-2</c:v>
                </c:pt>
                <c:pt idx="848">
                  <c:v>1.2324323816212512E-2</c:v>
                </c:pt>
                <c:pt idx="849">
                  <c:v>1.3070806956605452E-2</c:v>
                </c:pt>
                <c:pt idx="850">
                  <c:v>1.4069946280997669E-2</c:v>
                </c:pt>
                <c:pt idx="851">
                  <c:v>1.6040145942335826E-2</c:v>
                </c:pt>
                <c:pt idx="852">
                  <c:v>1.5501548336393611E-2</c:v>
                </c:pt>
                <c:pt idx="853">
                  <c:v>1.5821537542677788E-2</c:v>
                </c:pt>
                <c:pt idx="854">
                  <c:v>1.6524791191327992E-2</c:v>
                </c:pt>
                <c:pt idx="855">
                  <c:v>1.9388099503261813E-2</c:v>
                </c:pt>
                <c:pt idx="856">
                  <c:v>1.8181275337566305E-2</c:v>
                </c:pt>
                <c:pt idx="857">
                  <c:v>1.3381199681488098E-2</c:v>
                </c:pt>
                <c:pt idx="858">
                  <c:v>1.4328659893617868E-2</c:v>
                </c:pt>
                <c:pt idx="859">
                  <c:v>1.3391327200432457E-2</c:v>
                </c:pt>
                <c:pt idx="860">
                  <c:v>1.5581746332935964E-2</c:v>
                </c:pt>
                <c:pt idx="861">
                  <c:v>1.8286348791788143E-2</c:v>
                </c:pt>
                <c:pt idx="862">
                  <c:v>1.1396600947497504E-2</c:v>
                </c:pt>
                <c:pt idx="863">
                  <c:v>1.7829735370300526E-2</c:v>
                </c:pt>
                <c:pt idx="864">
                  <c:v>1.3890833416045467E-2</c:v>
                </c:pt>
                <c:pt idx="865">
                  <c:v>1.3802672292570151E-2</c:v>
                </c:pt>
                <c:pt idx="866">
                  <c:v>1.6875422560223896E-2</c:v>
                </c:pt>
                <c:pt idx="867">
                  <c:v>1.7859703415711081E-2</c:v>
                </c:pt>
                <c:pt idx="868">
                  <c:v>1.4955381811928348E-2</c:v>
                </c:pt>
                <c:pt idx="869">
                  <c:v>1.4970786607610975E-2</c:v>
                </c:pt>
                <c:pt idx="870">
                  <c:v>1.5986559230508846E-2</c:v>
                </c:pt>
                <c:pt idx="871">
                  <c:v>1.6457605345484794E-2</c:v>
                </c:pt>
                <c:pt idx="872">
                  <c:v>1.5807995482850501E-2</c:v>
                </c:pt>
                <c:pt idx="873">
                  <c:v>1.8407601423879427E-2</c:v>
                </c:pt>
                <c:pt idx="874">
                  <c:v>1.7153012985053451E-2</c:v>
                </c:pt>
                <c:pt idx="875">
                  <c:v>1.8293499728548213E-2</c:v>
                </c:pt>
                <c:pt idx="876">
                  <c:v>1.674522284858071E-2</c:v>
                </c:pt>
                <c:pt idx="877">
                  <c:v>1.9626095133677524E-2</c:v>
                </c:pt>
                <c:pt idx="878">
                  <c:v>1.0946172391683717E-2</c:v>
                </c:pt>
                <c:pt idx="879">
                  <c:v>1.0443324507862783E-2</c:v>
                </c:pt>
                <c:pt idx="880">
                  <c:v>2.2940039207187013E-2</c:v>
                </c:pt>
                <c:pt idx="881">
                  <c:v>1.5351630540148875E-2</c:v>
                </c:pt>
                <c:pt idx="882">
                  <c:v>8.6444822299576174E-3</c:v>
                </c:pt>
                <c:pt idx="883">
                  <c:v>1.2035044744820311E-2</c:v>
                </c:pt>
                <c:pt idx="884">
                  <c:v>1.5618622226350354E-2</c:v>
                </c:pt>
                <c:pt idx="885">
                  <c:v>1.7379620219694303E-2</c:v>
                </c:pt>
                <c:pt idx="886">
                  <c:v>2.0670916542318452E-2</c:v>
                </c:pt>
                <c:pt idx="887">
                  <c:v>1.5405200947519404E-2</c:v>
                </c:pt>
                <c:pt idx="888">
                  <c:v>1.6475971545538926E-2</c:v>
                </c:pt>
                <c:pt idx="889">
                  <c:v>1.8376507738569359E-2</c:v>
                </c:pt>
                <c:pt idx="890">
                  <c:v>1.2939077964364998E-2</c:v>
                </c:pt>
                <c:pt idx="891">
                  <c:v>1.1894093407146755E-2</c:v>
                </c:pt>
                <c:pt idx="892">
                  <c:v>1.5925932085467664E-2</c:v>
                </c:pt>
                <c:pt idx="893">
                  <c:v>1.8193703630560165E-2</c:v>
                </c:pt>
                <c:pt idx="894">
                  <c:v>1.3287783331531244E-2</c:v>
                </c:pt>
                <c:pt idx="895">
                  <c:v>1.7424761536025457E-2</c:v>
                </c:pt>
                <c:pt idx="896">
                  <c:v>9.5628851224773825E-3</c:v>
                </c:pt>
                <c:pt idx="897">
                  <c:v>1.4342693652594107E-2</c:v>
                </c:pt>
                <c:pt idx="898">
                  <c:v>1.7019629900589806E-2</c:v>
                </c:pt>
                <c:pt idx="899">
                  <c:v>1.514561579481466E-2</c:v>
                </c:pt>
                <c:pt idx="900">
                  <c:v>1.1814303404980464E-2</c:v>
                </c:pt>
                <c:pt idx="901">
                  <c:v>1.8751740504633574E-2</c:v>
                </c:pt>
                <c:pt idx="902">
                  <c:v>1.005054605089839E-2</c:v>
                </c:pt>
                <c:pt idx="903">
                  <c:v>1.8949449821857201E-2</c:v>
                </c:pt>
                <c:pt idx="904">
                  <c:v>1.5843784131503114E-2</c:v>
                </c:pt>
                <c:pt idx="905">
                  <c:v>1.791336858016912E-2</c:v>
                </c:pt>
                <c:pt idx="906">
                  <c:v>1.7718322046738066E-2</c:v>
                </c:pt>
                <c:pt idx="907">
                  <c:v>2.030036075712971E-2</c:v>
                </c:pt>
                <c:pt idx="908">
                  <c:v>1.2683721599136888E-2</c:v>
                </c:pt>
                <c:pt idx="909">
                  <c:v>1.4228886176011812E-2</c:v>
                </c:pt>
                <c:pt idx="910">
                  <c:v>1.1111299645271799E-2</c:v>
                </c:pt>
                <c:pt idx="911">
                  <c:v>1.5065357352826325E-2</c:v>
                </c:pt>
                <c:pt idx="912">
                  <c:v>1.7176573593344457E-2</c:v>
                </c:pt>
                <c:pt idx="913">
                  <c:v>2.0489465848639199E-2</c:v>
                </c:pt>
                <c:pt idx="914">
                  <c:v>1.9471813802317328E-2</c:v>
                </c:pt>
                <c:pt idx="915">
                  <c:v>1.9276638405612445E-2</c:v>
                </c:pt>
                <c:pt idx="916">
                  <c:v>1.9018690992362863E-2</c:v>
                </c:pt>
                <c:pt idx="917">
                  <c:v>1.8822743108350082E-2</c:v>
                </c:pt>
                <c:pt idx="918">
                  <c:v>1.6488708180778744E-2</c:v>
                </c:pt>
                <c:pt idx="919">
                  <c:v>1.5103185889286053E-2</c:v>
                </c:pt>
                <c:pt idx="920">
                  <c:v>1.7282011046500401E-2</c:v>
                </c:pt>
                <c:pt idx="921">
                  <c:v>1.4295012618925185E-2</c:v>
                </c:pt>
                <c:pt idx="922">
                  <c:v>1.3032338241972141E-2</c:v>
                </c:pt>
                <c:pt idx="923">
                  <c:v>1.2866977773171584E-2</c:v>
                </c:pt>
                <c:pt idx="924">
                  <c:v>1.4794736965436428E-2</c:v>
                </c:pt>
                <c:pt idx="925">
                  <c:v>1.2867344303545636E-2</c:v>
                </c:pt>
                <c:pt idx="926">
                  <c:v>1.7299202051002993E-2</c:v>
                </c:pt>
                <c:pt idx="927">
                  <c:v>1.8740012509603332E-2</c:v>
                </c:pt>
                <c:pt idx="928">
                  <c:v>1.2890880264627924E-2</c:v>
                </c:pt>
                <c:pt idx="929">
                  <c:v>2.2360244174189248E-2</c:v>
                </c:pt>
                <c:pt idx="930">
                  <c:v>1.4947181251356412E-2</c:v>
                </c:pt>
                <c:pt idx="931">
                  <c:v>2.1324145316377496E-2</c:v>
                </c:pt>
                <c:pt idx="932">
                  <c:v>1.6775022398013206E-2</c:v>
                </c:pt>
                <c:pt idx="933">
                  <c:v>1.5468729958261207E-2</c:v>
                </c:pt>
                <c:pt idx="934">
                  <c:v>1.7734162148295596E-2</c:v>
                </c:pt>
                <c:pt idx="935">
                  <c:v>1.5190612843317908E-2</c:v>
                </c:pt>
                <c:pt idx="936">
                  <c:v>1.7060902711895309E-2</c:v>
                </c:pt>
                <c:pt idx="937">
                  <c:v>1.1502139172245407E-2</c:v>
                </c:pt>
                <c:pt idx="938">
                  <c:v>1.4159041145047624E-2</c:v>
                </c:pt>
                <c:pt idx="939">
                  <c:v>1.3424756119910342E-2</c:v>
                </c:pt>
                <c:pt idx="940">
                  <c:v>1.3875409192436905E-2</c:v>
                </c:pt>
                <c:pt idx="941">
                  <c:v>1.7915383843742916E-2</c:v>
                </c:pt>
                <c:pt idx="942">
                  <c:v>1.3490726803480513E-2</c:v>
                </c:pt>
                <c:pt idx="943">
                  <c:v>1.5786251247304151E-2</c:v>
                </c:pt>
                <c:pt idx="944">
                  <c:v>1.2345359505271603E-2</c:v>
                </c:pt>
                <c:pt idx="945">
                  <c:v>1.0925727786320394E-2</c:v>
                </c:pt>
                <c:pt idx="946">
                  <c:v>2.2425019473946151E-2</c:v>
                </c:pt>
                <c:pt idx="947">
                  <c:v>1.2201397708208717E-2</c:v>
                </c:pt>
                <c:pt idx="948">
                  <c:v>1.4967372313918759E-2</c:v>
                </c:pt>
                <c:pt idx="949">
                  <c:v>1.5224832497983343E-2</c:v>
                </c:pt>
                <c:pt idx="950">
                  <c:v>2.0788948234326199E-2</c:v>
                </c:pt>
                <c:pt idx="951">
                  <c:v>1.7131394518409948E-2</c:v>
                </c:pt>
                <c:pt idx="952">
                  <c:v>1.0005398248569719E-2</c:v>
                </c:pt>
                <c:pt idx="953">
                  <c:v>1.4989539357415538E-2</c:v>
                </c:pt>
                <c:pt idx="954">
                  <c:v>1.5225140745071641E-2</c:v>
                </c:pt>
                <c:pt idx="955">
                  <c:v>1.4255283928712004E-2</c:v>
                </c:pt>
                <c:pt idx="956">
                  <c:v>1.8382873630915952E-2</c:v>
                </c:pt>
                <c:pt idx="957">
                  <c:v>1.8056130515711644E-2</c:v>
                </c:pt>
                <c:pt idx="958">
                  <c:v>2.0060053485980944E-2</c:v>
                </c:pt>
                <c:pt idx="959">
                  <c:v>2.1822966927143028E-2</c:v>
                </c:pt>
                <c:pt idx="960">
                  <c:v>1.0137826896450264E-2</c:v>
                </c:pt>
                <c:pt idx="961">
                  <c:v>1.8032237521033778E-2</c:v>
                </c:pt>
                <c:pt idx="962">
                  <c:v>1.865570122684268E-2</c:v>
                </c:pt>
                <c:pt idx="963">
                  <c:v>2.2236985183440083E-2</c:v>
                </c:pt>
                <c:pt idx="964">
                  <c:v>1.3446099014586821E-2</c:v>
                </c:pt>
                <c:pt idx="965">
                  <c:v>1.6349635385791927E-2</c:v>
                </c:pt>
                <c:pt idx="966">
                  <c:v>1.5082904866213553E-2</c:v>
                </c:pt>
                <c:pt idx="967">
                  <c:v>1.5493825249695448E-2</c:v>
                </c:pt>
                <c:pt idx="968">
                  <c:v>1.8948723364760056E-2</c:v>
                </c:pt>
                <c:pt idx="969">
                  <c:v>1.77584677367566E-2</c:v>
                </c:pt>
                <c:pt idx="970">
                  <c:v>1.5774163261760066E-2</c:v>
                </c:pt>
                <c:pt idx="971">
                  <c:v>1.5465112830435501E-2</c:v>
                </c:pt>
                <c:pt idx="972">
                  <c:v>1.4237092199341106E-2</c:v>
                </c:pt>
                <c:pt idx="973">
                  <c:v>1.6247018058400897E-2</c:v>
                </c:pt>
                <c:pt idx="974">
                  <c:v>1.3047051801347465E-2</c:v>
                </c:pt>
                <c:pt idx="975">
                  <c:v>1.3547811043132185E-2</c:v>
                </c:pt>
                <c:pt idx="976">
                  <c:v>2.0422566548706556E-2</c:v>
                </c:pt>
                <c:pt idx="977">
                  <c:v>1.140252675513409E-2</c:v>
                </c:pt>
                <c:pt idx="978">
                  <c:v>1.4478994791963018E-2</c:v>
                </c:pt>
                <c:pt idx="979">
                  <c:v>1.3731487110380414E-2</c:v>
                </c:pt>
                <c:pt idx="980">
                  <c:v>1.1734309020685174E-2</c:v>
                </c:pt>
                <c:pt idx="981">
                  <c:v>1.4925422287088708E-2</c:v>
                </c:pt>
                <c:pt idx="982">
                  <c:v>1.8399950338409354E-2</c:v>
                </c:pt>
                <c:pt idx="983">
                  <c:v>1.7948391162050825E-2</c:v>
                </c:pt>
                <c:pt idx="984">
                  <c:v>1.0135507853288317E-2</c:v>
                </c:pt>
                <c:pt idx="985">
                  <c:v>1.0642869734082794E-2</c:v>
                </c:pt>
                <c:pt idx="986">
                  <c:v>1.5177006130425497E-2</c:v>
                </c:pt>
                <c:pt idx="987">
                  <c:v>1.3105943043772328E-2</c:v>
                </c:pt>
                <c:pt idx="988">
                  <c:v>9.1494046203255408E-3</c:v>
                </c:pt>
                <c:pt idx="989">
                  <c:v>1.7992809587120462E-2</c:v>
                </c:pt>
                <c:pt idx="990">
                  <c:v>2.0133993923373339E-2</c:v>
                </c:pt>
                <c:pt idx="991">
                  <c:v>1.5635439226622694E-2</c:v>
                </c:pt>
                <c:pt idx="992">
                  <c:v>1.8250786476370351E-2</c:v>
                </c:pt>
                <c:pt idx="993">
                  <c:v>8.8801413109802496E-3</c:v>
                </c:pt>
                <c:pt idx="994">
                  <c:v>1.8881193696570264E-2</c:v>
                </c:pt>
                <c:pt idx="995">
                  <c:v>1.8788946707694265E-2</c:v>
                </c:pt>
                <c:pt idx="996">
                  <c:v>1.680797658609734E-2</c:v>
                </c:pt>
                <c:pt idx="997">
                  <c:v>1.2493893416964497E-2</c:v>
                </c:pt>
                <c:pt idx="998">
                  <c:v>8.9550246553713464E-3</c:v>
                </c:pt>
                <c:pt idx="999">
                  <c:v>1.2742751131961327E-2</c:v>
                </c:pt>
              </c:numCache>
            </c:numRef>
          </c:xVal>
          <c:yVal>
            <c:numRef>
              <c:f>'PSA results'!$AP$26:$AP$5026</c:f>
              <c:numCache>
                <c:formatCode>0.00</c:formatCode>
                <c:ptCount val="5001"/>
                <c:pt idx="0">
                  <c:v>694.26038476839221</c:v>
                </c:pt>
                <c:pt idx="1">
                  <c:v>691.21984211976905</c:v>
                </c:pt>
                <c:pt idx="2">
                  <c:v>678.85678767410946</c:v>
                </c:pt>
                <c:pt idx="3">
                  <c:v>750.63788564742117</c:v>
                </c:pt>
                <c:pt idx="4">
                  <c:v>693.83861245068283</c:v>
                </c:pt>
                <c:pt idx="5">
                  <c:v>658.20868772858421</c:v>
                </c:pt>
                <c:pt idx="6">
                  <c:v>651.75501029478801</c:v>
                </c:pt>
                <c:pt idx="7">
                  <c:v>663.0411410082188</c:v>
                </c:pt>
                <c:pt idx="8">
                  <c:v>664.70434870492318</c:v>
                </c:pt>
                <c:pt idx="9">
                  <c:v>663.77705714562398</c:v>
                </c:pt>
                <c:pt idx="10">
                  <c:v>635.60323166145099</c:v>
                </c:pt>
                <c:pt idx="11">
                  <c:v>650.70344522998312</c:v>
                </c:pt>
                <c:pt idx="12">
                  <c:v>726.82349087464991</c:v>
                </c:pt>
                <c:pt idx="13">
                  <c:v>715.12029205029421</c:v>
                </c:pt>
                <c:pt idx="14">
                  <c:v>683.00119329063364</c:v>
                </c:pt>
                <c:pt idx="15">
                  <c:v>677.76320483787777</c:v>
                </c:pt>
                <c:pt idx="16">
                  <c:v>656.64116011587521</c:v>
                </c:pt>
                <c:pt idx="17">
                  <c:v>657.03532432571228</c:v>
                </c:pt>
                <c:pt idx="18">
                  <c:v>677.83754431748457</c:v>
                </c:pt>
                <c:pt idx="19">
                  <c:v>672.51857852119565</c:v>
                </c:pt>
                <c:pt idx="20">
                  <c:v>665.4968546366772</c:v>
                </c:pt>
                <c:pt idx="21">
                  <c:v>659.73442396321843</c:v>
                </c:pt>
                <c:pt idx="22">
                  <c:v>658.19909214037534</c:v>
                </c:pt>
                <c:pt idx="23">
                  <c:v>669.5686779738985</c:v>
                </c:pt>
                <c:pt idx="24">
                  <c:v>650.36582609853713</c:v>
                </c:pt>
                <c:pt idx="25">
                  <c:v>662.0687537969543</c:v>
                </c:pt>
                <c:pt idx="26">
                  <c:v>678.01413291140807</c:v>
                </c:pt>
                <c:pt idx="27">
                  <c:v>653.07835710009977</c:v>
                </c:pt>
                <c:pt idx="28">
                  <c:v>666.35579056730421</c:v>
                </c:pt>
                <c:pt idx="29">
                  <c:v>720.36142448540977</c:v>
                </c:pt>
                <c:pt idx="30">
                  <c:v>664.84856644473166</c:v>
                </c:pt>
                <c:pt idx="31">
                  <c:v>627.3040717106901</c:v>
                </c:pt>
                <c:pt idx="32">
                  <c:v>691.39269788166439</c:v>
                </c:pt>
                <c:pt idx="33">
                  <c:v>690.27814376455444</c:v>
                </c:pt>
                <c:pt idx="34">
                  <c:v>693.82581659407924</c:v>
                </c:pt>
                <c:pt idx="35">
                  <c:v>641.9493621075062</c:v>
                </c:pt>
                <c:pt idx="36">
                  <c:v>670.16995943677784</c:v>
                </c:pt>
                <c:pt idx="37">
                  <c:v>673.24051750793569</c:v>
                </c:pt>
                <c:pt idx="38">
                  <c:v>669.88125036338852</c:v>
                </c:pt>
                <c:pt idx="39">
                  <c:v>657.91332641744339</c:v>
                </c:pt>
                <c:pt idx="40">
                  <c:v>685.45489015710973</c:v>
                </c:pt>
                <c:pt idx="41">
                  <c:v>645.9173496766125</c:v>
                </c:pt>
                <c:pt idx="42">
                  <c:v>662.40949613784869</c:v>
                </c:pt>
                <c:pt idx="43">
                  <c:v>713.19759685433382</c:v>
                </c:pt>
                <c:pt idx="44">
                  <c:v>668.50314036205646</c:v>
                </c:pt>
                <c:pt idx="45">
                  <c:v>695.39261196731741</c:v>
                </c:pt>
                <c:pt idx="46">
                  <c:v>687.39275394330662</c:v>
                </c:pt>
                <c:pt idx="47">
                  <c:v>640.6160757991147</c:v>
                </c:pt>
                <c:pt idx="48">
                  <c:v>695.61642027207654</c:v>
                </c:pt>
                <c:pt idx="49">
                  <c:v>649.837350094268</c:v>
                </c:pt>
                <c:pt idx="50">
                  <c:v>656.55304367222288</c:v>
                </c:pt>
                <c:pt idx="51">
                  <c:v>678.80973371595201</c:v>
                </c:pt>
                <c:pt idx="52">
                  <c:v>667.35200248402089</c:v>
                </c:pt>
                <c:pt idx="53">
                  <c:v>640.19355939831348</c:v>
                </c:pt>
                <c:pt idx="54">
                  <c:v>711.99743124909037</c:v>
                </c:pt>
                <c:pt idx="55">
                  <c:v>662.12989406368752</c:v>
                </c:pt>
                <c:pt idx="56">
                  <c:v>661.35149137337385</c:v>
                </c:pt>
                <c:pt idx="57">
                  <c:v>652.69645519304413</c:v>
                </c:pt>
                <c:pt idx="58">
                  <c:v>710.5885826928552</c:v>
                </c:pt>
                <c:pt idx="59">
                  <c:v>651.90311261653324</c:v>
                </c:pt>
                <c:pt idx="60">
                  <c:v>695.71884276539367</c:v>
                </c:pt>
                <c:pt idx="61">
                  <c:v>664.05801434840396</c:v>
                </c:pt>
                <c:pt idx="62">
                  <c:v>631.53080127280782</c:v>
                </c:pt>
                <c:pt idx="63">
                  <c:v>672.57232813591963</c:v>
                </c:pt>
                <c:pt idx="64">
                  <c:v>712.37293759828117</c:v>
                </c:pt>
                <c:pt idx="65">
                  <c:v>693.07006037283054</c:v>
                </c:pt>
                <c:pt idx="66">
                  <c:v>711.58473946393178</c:v>
                </c:pt>
                <c:pt idx="67">
                  <c:v>643.00135751614152</c:v>
                </c:pt>
                <c:pt idx="68">
                  <c:v>704.87058642037709</c:v>
                </c:pt>
                <c:pt idx="69">
                  <c:v>618.59382981049202</c:v>
                </c:pt>
                <c:pt idx="70">
                  <c:v>698.31508403696762</c:v>
                </c:pt>
                <c:pt idx="71">
                  <c:v>670.35674603819416</c:v>
                </c:pt>
                <c:pt idx="72">
                  <c:v>688.97084721131478</c:v>
                </c:pt>
                <c:pt idx="73">
                  <c:v>656.11577347771845</c:v>
                </c:pt>
                <c:pt idx="74">
                  <c:v>702.0176754940635</c:v>
                </c:pt>
                <c:pt idx="75">
                  <c:v>683.82232793468484</c:v>
                </c:pt>
                <c:pt idx="76">
                  <c:v>697.63385184777326</c:v>
                </c:pt>
                <c:pt idx="77">
                  <c:v>684.58867293386083</c:v>
                </c:pt>
                <c:pt idx="78">
                  <c:v>671.09485820936516</c:v>
                </c:pt>
                <c:pt idx="79">
                  <c:v>660.47416998389599</c:v>
                </c:pt>
                <c:pt idx="80">
                  <c:v>661.57980206564935</c:v>
                </c:pt>
                <c:pt idx="81">
                  <c:v>648.7059526963626</c:v>
                </c:pt>
                <c:pt idx="82">
                  <c:v>669.11752568803149</c:v>
                </c:pt>
                <c:pt idx="83">
                  <c:v>703.38372880316774</c:v>
                </c:pt>
                <c:pt idx="84">
                  <c:v>714.9491319539402</c:v>
                </c:pt>
                <c:pt idx="85">
                  <c:v>671.07620012413736</c:v>
                </c:pt>
                <c:pt idx="86">
                  <c:v>626.30192899174517</c:v>
                </c:pt>
                <c:pt idx="87">
                  <c:v>677.95667179209977</c:v>
                </c:pt>
                <c:pt idx="88">
                  <c:v>645.25844233150474</c:v>
                </c:pt>
                <c:pt idx="89">
                  <c:v>649.65845162588175</c:v>
                </c:pt>
                <c:pt idx="90">
                  <c:v>623.41593124671635</c:v>
                </c:pt>
                <c:pt idx="91">
                  <c:v>690.38844342467792</c:v>
                </c:pt>
                <c:pt idx="92">
                  <c:v>713.84940116915732</c:v>
                </c:pt>
                <c:pt idx="93">
                  <c:v>738.14809277726545</c:v>
                </c:pt>
                <c:pt idx="94">
                  <c:v>646.82699604870459</c:v>
                </c:pt>
                <c:pt idx="95">
                  <c:v>667.26202400206239</c:v>
                </c:pt>
                <c:pt idx="96">
                  <c:v>631.11502865111788</c:v>
                </c:pt>
                <c:pt idx="97">
                  <c:v>663.02026033994071</c:v>
                </c:pt>
                <c:pt idx="98">
                  <c:v>668.08981771303024</c:v>
                </c:pt>
                <c:pt idx="99">
                  <c:v>685.12281916313805</c:v>
                </c:pt>
                <c:pt idx="100">
                  <c:v>591.94505306154406</c:v>
                </c:pt>
                <c:pt idx="101">
                  <c:v>607.02522821311868</c:v>
                </c:pt>
                <c:pt idx="102">
                  <c:v>678.4847048703582</c:v>
                </c:pt>
                <c:pt idx="103">
                  <c:v>695.01976970668147</c:v>
                </c:pt>
                <c:pt idx="104">
                  <c:v>649.92360421426611</c:v>
                </c:pt>
                <c:pt idx="105">
                  <c:v>679.8782166326464</c:v>
                </c:pt>
                <c:pt idx="106">
                  <c:v>690.22641866267531</c:v>
                </c:pt>
                <c:pt idx="107">
                  <c:v>628.53883960936219</c:v>
                </c:pt>
                <c:pt idx="108">
                  <c:v>666.66904822364677</c:v>
                </c:pt>
                <c:pt idx="109">
                  <c:v>634.7667525034758</c:v>
                </c:pt>
                <c:pt idx="110">
                  <c:v>685.60852535778622</c:v>
                </c:pt>
                <c:pt idx="111">
                  <c:v>679.95195702251112</c:v>
                </c:pt>
                <c:pt idx="112">
                  <c:v>659.0673689889295</c:v>
                </c:pt>
                <c:pt idx="113">
                  <c:v>679.22914617121069</c:v>
                </c:pt>
                <c:pt idx="114">
                  <c:v>716.35922099489881</c:v>
                </c:pt>
                <c:pt idx="115">
                  <c:v>664.09355792804854</c:v>
                </c:pt>
                <c:pt idx="116">
                  <c:v>681.99993412847698</c:v>
                </c:pt>
                <c:pt idx="117">
                  <c:v>679.62765084136572</c:v>
                </c:pt>
                <c:pt idx="118">
                  <c:v>641.9914262381767</c:v>
                </c:pt>
                <c:pt idx="119">
                  <c:v>700.72322324812512</c:v>
                </c:pt>
                <c:pt idx="120">
                  <c:v>661.33767138680923</c:v>
                </c:pt>
                <c:pt idx="121">
                  <c:v>707.47880404612397</c:v>
                </c:pt>
                <c:pt idx="122">
                  <c:v>737.15005282242055</c:v>
                </c:pt>
                <c:pt idx="123">
                  <c:v>663.39728824202393</c:v>
                </c:pt>
                <c:pt idx="124">
                  <c:v>646.49895153280386</c:v>
                </c:pt>
                <c:pt idx="125">
                  <c:v>650.88138923965107</c:v>
                </c:pt>
                <c:pt idx="126">
                  <c:v>674.3465986738629</c:v>
                </c:pt>
                <c:pt idx="127">
                  <c:v>690.1619167254994</c:v>
                </c:pt>
                <c:pt idx="128">
                  <c:v>708.05050503284656</c:v>
                </c:pt>
                <c:pt idx="129">
                  <c:v>677.53918357001021</c:v>
                </c:pt>
                <c:pt idx="130">
                  <c:v>682.54127018513009</c:v>
                </c:pt>
                <c:pt idx="131">
                  <c:v>688.12579400056165</c:v>
                </c:pt>
                <c:pt idx="132">
                  <c:v>714.93689193142836</c:v>
                </c:pt>
                <c:pt idx="133">
                  <c:v>708.51447726973356</c:v>
                </c:pt>
                <c:pt idx="134">
                  <c:v>659.84746635182591</c:v>
                </c:pt>
                <c:pt idx="135">
                  <c:v>687.19790778397555</c:v>
                </c:pt>
                <c:pt idx="136">
                  <c:v>689.06021874220232</c:v>
                </c:pt>
                <c:pt idx="137">
                  <c:v>675.50171488319938</c:v>
                </c:pt>
                <c:pt idx="138">
                  <c:v>680.44757701876233</c:v>
                </c:pt>
                <c:pt idx="139">
                  <c:v>674.48974302747956</c:v>
                </c:pt>
                <c:pt idx="140">
                  <c:v>643.45402957976376</c:v>
                </c:pt>
                <c:pt idx="141">
                  <c:v>675.7495296424554</c:v>
                </c:pt>
                <c:pt idx="142">
                  <c:v>648.66701570332225</c:v>
                </c:pt>
                <c:pt idx="143">
                  <c:v>624.9721970519754</c:v>
                </c:pt>
                <c:pt idx="144">
                  <c:v>682.51620455161492</c:v>
                </c:pt>
                <c:pt idx="145">
                  <c:v>629.03639937738217</c:v>
                </c:pt>
                <c:pt idx="146">
                  <c:v>649.83594237804846</c:v>
                </c:pt>
                <c:pt idx="147">
                  <c:v>691.68421350155086</c:v>
                </c:pt>
                <c:pt idx="148">
                  <c:v>676.62105864147861</c:v>
                </c:pt>
                <c:pt idx="149">
                  <c:v>687.35480807511658</c:v>
                </c:pt>
                <c:pt idx="150">
                  <c:v>720.86092761777718</c:v>
                </c:pt>
                <c:pt idx="151">
                  <c:v>689.6777280027286</c:v>
                </c:pt>
                <c:pt idx="152">
                  <c:v>655.71632436717664</c:v>
                </c:pt>
                <c:pt idx="153">
                  <c:v>648.76060920549935</c:v>
                </c:pt>
                <c:pt idx="154">
                  <c:v>685.55857889813205</c:v>
                </c:pt>
                <c:pt idx="155">
                  <c:v>681.3170004925023</c:v>
                </c:pt>
                <c:pt idx="156">
                  <c:v>671.59801943167804</c:v>
                </c:pt>
                <c:pt idx="157">
                  <c:v>690.42486328637233</c:v>
                </c:pt>
                <c:pt idx="158">
                  <c:v>677.37935410957652</c:v>
                </c:pt>
                <c:pt idx="159">
                  <c:v>693.70733677006911</c:v>
                </c:pt>
                <c:pt idx="160">
                  <c:v>621.98512228081518</c:v>
                </c:pt>
                <c:pt idx="161">
                  <c:v>684.4338604433583</c:v>
                </c:pt>
                <c:pt idx="162">
                  <c:v>667.3290751809709</c:v>
                </c:pt>
                <c:pt idx="163">
                  <c:v>660.81432314761605</c:v>
                </c:pt>
                <c:pt idx="164">
                  <c:v>685.7902648555355</c:v>
                </c:pt>
                <c:pt idx="165">
                  <c:v>712.55758520985273</c:v>
                </c:pt>
                <c:pt idx="166">
                  <c:v>615.58997705193997</c:v>
                </c:pt>
                <c:pt idx="167">
                  <c:v>658.78328368460825</c:v>
                </c:pt>
                <c:pt idx="168">
                  <c:v>649.64326530631024</c:v>
                </c:pt>
                <c:pt idx="169">
                  <c:v>697.1402759205489</c:v>
                </c:pt>
                <c:pt idx="170">
                  <c:v>672.83855817945187</c:v>
                </c:pt>
                <c:pt idx="171">
                  <c:v>710.60656920484371</c:v>
                </c:pt>
                <c:pt idx="172">
                  <c:v>692.5553563009089</c:v>
                </c:pt>
                <c:pt idx="173">
                  <c:v>696.0630534081447</c:v>
                </c:pt>
                <c:pt idx="174">
                  <c:v>675.52598298258317</c:v>
                </c:pt>
                <c:pt idx="175">
                  <c:v>663.99361376961451</c:v>
                </c:pt>
                <c:pt idx="176">
                  <c:v>657.59370574446484</c:v>
                </c:pt>
                <c:pt idx="177">
                  <c:v>677.48424809654216</c:v>
                </c:pt>
                <c:pt idx="178">
                  <c:v>669.46969472519868</c:v>
                </c:pt>
                <c:pt idx="179">
                  <c:v>644.91464236817137</c:v>
                </c:pt>
                <c:pt idx="180">
                  <c:v>665.58132521068546</c:v>
                </c:pt>
                <c:pt idx="181">
                  <c:v>687.63705146818029</c:v>
                </c:pt>
                <c:pt idx="182">
                  <c:v>676.24271669635345</c:v>
                </c:pt>
                <c:pt idx="183">
                  <c:v>693.94276179674898</c:v>
                </c:pt>
                <c:pt idx="184">
                  <c:v>682.0691139900091</c:v>
                </c:pt>
                <c:pt idx="185">
                  <c:v>707.06513721453075</c:v>
                </c:pt>
                <c:pt idx="186">
                  <c:v>629.26402549550585</c:v>
                </c:pt>
                <c:pt idx="187">
                  <c:v>671.4140275177856</c:v>
                </c:pt>
                <c:pt idx="188">
                  <c:v>688.4939530093252</c:v>
                </c:pt>
                <c:pt idx="189">
                  <c:v>691.81192462870467</c:v>
                </c:pt>
                <c:pt idx="190">
                  <c:v>642.98577453074768</c:v>
                </c:pt>
                <c:pt idx="191">
                  <c:v>650.57684819010638</c:v>
                </c:pt>
                <c:pt idx="192">
                  <c:v>648.13839791250894</c:v>
                </c:pt>
                <c:pt idx="193">
                  <c:v>677.10740148335117</c:v>
                </c:pt>
                <c:pt idx="194">
                  <c:v>689.54959647048463</c:v>
                </c:pt>
                <c:pt idx="195">
                  <c:v>680.79817449350185</c:v>
                </c:pt>
                <c:pt idx="196">
                  <c:v>644.82950016536188</c:v>
                </c:pt>
                <c:pt idx="197">
                  <c:v>700.05948976674745</c:v>
                </c:pt>
                <c:pt idx="198">
                  <c:v>631.66643484145834</c:v>
                </c:pt>
                <c:pt idx="199">
                  <c:v>630.77741145164646</c:v>
                </c:pt>
                <c:pt idx="200">
                  <c:v>707.67475156893124</c:v>
                </c:pt>
                <c:pt idx="201">
                  <c:v>664.91426162290691</c:v>
                </c:pt>
                <c:pt idx="202">
                  <c:v>694.85330325948962</c:v>
                </c:pt>
                <c:pt idx="203">
                  <c:v>633.27022894135962</c:v>
                </c:pt>
                <c:pt idx="204">
                  <c:v>697.93854878600769</c:v>
                </c:pt>
                <c:pt idx="205">
                  <c:v>661.28755776252365</c:v>
                </c:pt>
                <c:pt idx="206">
                  <c:v>711.91793906340945</c:v>
                </c:pt>
                <c:pt idx="207">
                  <c:v>680.2875904169623</c:v>
                </c:pt>
                <c:pt idx="208">
                  <c:v>685.86909112565263</c:v>
                </c:pt>
                <c:pt idx="209">
                  <c:v>607.73405878221138</c:v>
                </c:pt>
                <c:pt idx="210">
                  <c:v>646.43224427185032</c:v>
                </c:pt>
                <c:pt idx="211">
                  <c:v>713.60604920457536</c:v>
                </c:pt>
                <c:pt idx="212">
                  <c:v>682.10293175371771</c:v>
                </c:pt>
                <c:pt idx="213">
                  <c:v>709.8989247180748</c:v>
                </c:pt>
                <c:pt idx="214">
                  <c:v>674.75127479363982</c:v>
                </c:pt>
                <c:pt idx="215">
                  <c:v>657.76956315974985</c:v>
                </c:pt>
                <c:pt idx="216">
                  <c:v>648.73379084617727</c:v>
                </c:pt>
                <c:pt idx="217">
                  <c:v>693.16605545441234</c:v>
                </c:pt>
                <c:pt idx="218">
                  <c:v>714.57746470052007</c:v>
                </c:pt>
                <c:pt idx="219">
                  <c:v>672.82160785924543</c:v>
                </c:pt>
                <c:pt idx="220">
                  <c:v>735.57364134390809</c:v>
                </c:pt>
                <c:pt idx="221">
                  <c:v>668.2781240270192</c:v>
                </c:pt>
                <c:pt idx="222">
                  <c:v>664.32688817426106</c:v>
                </c:pt>
                <c:pt idx="223">
                  <c:v>668.06055193882366</c:v>
                </c:pt>
                <c:pt idx="224">
                  <c:v>678.02531188572902</c:v>
                </c:pt>
                <c:pt idx="225">
                  <c:v>637.68324244189944</c:v>
                </c:pt>
                <c:pt idx="226">
                  <c:v>686.9234194365954</c:v>
                </c:pt>
                <c:pt idx="227">
                  <c:v>676.75150129113945</c:v>
                </c:pt>
                <c:pt idx="228">
                  <c:v>706.89351120936453</c:v>
                </c:pt>
                <c:pt idx="229">
                  <c:v>719.84164943688438</c:v>
                </c:pt>
                <c:pt idx="230">
                  <c:v>624.96377649115493</c:v>
                </c:pt>
                <c:pt idx="231">
                  <c:v>682.04000359063002</c:v>
                </c:pt>
                <c:pt idx="232">
                  <c:v>673.25403444817084</c:v>
                </c:pt>
                <c:pt idx="233">
                  <c:v>672.52795892322729</c:v>
                </c:pt>
                <c:pt idx="234">
                  <c:v>667.70728598765618</c:v>
                </c:pt>
                <c:pt idx="235">
                  <c:v>710.1733566919138</c:v>
                </c:pt>
                <c:pt idx="236">
                  <c:v>655.82869364642511</c:v>
                </c:pt>
                <c:pt idx="237">
                  <c:v>660.33086817048479</c:v>
                </c:pt>
                <c:pt idx="238">
                  <c:v>671.68192495367657</c:v>
                </c:pt>
                <c:pt idx="239">
                  <c:v>669.03091902985989</c:v>
                </c:pt>
                <c:pt idx="240">
                  <c:v>673.16297094092897</c:v>
                </c:pt>
                <c:pt idx="241">
                  <c:v>662.28220981664708</c:v>
                </c:pt>
                <c:pt idx="242">
                  <c:v>696.75960316455121</c:v>
                </c:pt>
                <c:pt idx="243">
                  <c:v>657.10213900289909</c:v>
                </c:pt>
                <c:pt idx="244">
                  <c:v>672.7285797719951</c:v>
                </c:pt>
                <c:pt idx="245">
                  <c:v>675.86795343775975</c:v>
                </c:pt>
                <c:pt idx="246">
                  <c:v>677.20831496052733</c:v>
                </c:pt>
                <c:pt idx="247">
                  <c:v>685.40195599482604</c:v>
                </c:pt>
                <c:pt idx="248">
                  <c:v>729.29169452564338</c:v>
                </c:pt>
                <c:pt idx="249">
                  <c:v>690.50771932434009</c:v>
                </c:pt>
                <c:pt idx="250">
                  <c:v>702.0776664669761</c:v>
                </c:pt>
                <c:pt idx="251">
                  <c:v>664.67657413729376</c:v>
                </c:pt>
                <c:pt idx="252">
                  <c:v>682.4419279866861</c:v>
                </c:pt>
                <c:pt idx="253">
                  <c:v>680.83589359614507</c:v>
                </c:pt>
                <c:pt idx="254">
                  <c:v>689.20105465158804</c:v>
                </c:pt>
                <c:pt idx="255">
                  <c:v>662.54933157419191</c:v>
                </c:pt>
                <c:pt idx="256">
                  <c:v>676.47059086343461</c:v>
                </c:pt>
                <c:pt idx="257">
                  <c:v>680.6567553453533</c:v>
                </c:pt>
                <c:pt idx="258">
                  <c:v>662.93641325226781</c:v>
                </c:pt>
                <c:pt idx="259">
                  <c:v>691.89435244704055</c:v>
                </c:pt>
                <c:pt idx="260">
                  <c:v>680.51903764517738</c:v>
                </c:pt>
                <c:pt idx="261">
                  <c:v>633.85215884766103</c:v>
                </c:pt>
                <c:pt idx="262">
                  <c:v>707.26909998475048</c:v>
                </c:pt>
                <c:pt idx="263">
                  <c:v>660.33695711477685</c:v>
                </c:pt>
                <c:pt idx="264">
                  <c:v>669.11908767307114</c:v>
                </c:pt>
                <c:pt idx="265">
                  <c:v>677.12289217313628</c:v>
                </c:pt>
                <c:pt idx="266">
                  <c:v>709.63860955112796</c:v>
                </c:pt>
                <c:pt idx="267">
                  <c:v>654.22247340455897</c:v>
                </c:pt>
                <c:pt idx="268">
                  <c:v>682.27848746654399</c:v>
                </c:pt>
                <c:pt idx="269">
                  <c:v>650.63786836419285</c:v>
                </c:pt>
                <c:pt idx="270">
                  <c:v>649.70302545769073</c:v>
                </c:pt>
                <c:pt idx="271">
                  <c:v>684.89196947422943</c:v>
                </c:pt>
                <c:pt idx="272">
                  <c:v>671.08605054285545</c:v>
                </c:pt>
                <c:pt idx="273">
                  <c:v>656.53392434502166</c:v>
                </c:pt>
                <c:pt idx="274">
                  <c:v>681.30818073937644</c:v>
                </c:pt>
                <c:pt idx="275">
                  <c:v>692.91176585099538</c:v>
                </c:pt>
                <c:pt idx="276">
                  <c:v>673.36009644386104</c:v>
                </c:pt>
                <c:pt idx="277">
                  <c:v>707.50355684884289</c:v>
                </c:pt>
                <c:pt idx="278">
                  <c:v>693.38166755643715</c:v>
                </c:pt>
                <c:pt idx="279">
                  <c:v>669.31891510937294</c:v>
                </c:pt>
                <c:pt idx="280">
                  <c:v>672.6255671595909</c:v>
                </c:pt>
                <c:pt idx="281">
                  <c:v>639.45340681031303</c:v>
                </c:pt>
                <c:pt idx="282">
                  <c:v>685.13945508049665</c:v>
                </c:pt>
                <c:pt idx="283">
                  <c:v>705.94760127532436</c:v>
                </c:pt>
                <c:pt idx="284">
                  <c:v>701.05676580829777</c:v>
                </c:pt>
                <c:pt idx="285">
                  <c:v>659.18334404891721</c:v>
                </c:pt>
                <c:pt idx="286">
                  <c:v>671.35469266448672</c:v>
                </c:pt>
                <c:pt idx="287">
                  <c:v>700.39393039890911</c:v>
                </c:pt>
                <c:pt idx="288">
                  <c:v>632.22201560615667</c:v>
                </c:pt>
                <c:pt idx="289">
                  <c:v>694.38924111742153</c:v>
                </c:pt>
                <c:pt idx="290">
                  <c:v>660.60141555656946</c:v>
                </c:pt>
                <c:pt idx="291">
                  <c:v>695.55151403975424</c:v>
                </c:pt>
                <c:pt idx="292">
                  <c:v>708.13497425310288</c:v>
                </c:pt>
                <c:pt idx="293">
                  <c:v>663.26890336332144</c:v>
                </c:pt>
                <c:pt idx="294">
                  <c:v>675.96734935843097</c:v>
                </c:pt>
                <c:pt idx="295">
                  <c:v>692.81941666076727</c:v>
                </c:pt>
                <c:pt idx="296">
                  <c:v>636.33076938840304</c:v>
                </c:pt>
                <c:pt idx="297">
                  <c:v>651.1176027862407</c:v>
                </c:pt>
                <c:pt idx="298">
                  <c:v>665.52008423833195</c:v>
                </c:pt>
                <c:pt idx="299">
                  <c:v>692.08180460424182</c:v>
                </c:pt>
                <c:pt idx="300">
                  <c:v>697.26581281104063</c:v>
                </c:pt>
                <c:pt idx="301">
                  <c:v>695.8575834407211</c:v>
                </c:pt>
                <c:pt idx="302">
                  <c:v>691.97748055563125</c:v>
                </c:pt>
                <c:pt idx="303">
                  <c:v>702.56538651506071</c:v>
                </c:pt>
                <c:pt idx="304">
                  <c:v>669.49601066197738</c:v>
                </c:pt>
                <c:pt idx="305">
                  <c:v>704.66205182739895</c:v>
                </c:pt>
                <c:pt idx="306">
                  <c:v>669.40633351177166</c:v>
                </c:pt>
                <c:pt idx="307">
                  <c:v>670.70019005510039</c:v>
                </c:pt>
                <c:pt idx="308">
                  <c:v>643.23956495343782</c:v>
                </c:pt>
                <c:pt idx="309">
                  <c:v>728.91434953233329</c:v>
                </c:pt>
                <c:pt idx="310">
                  <c:v>662.02253139086542</c:v>
                </c:pt>
                <c:pt idx="311">
                  <c:v>683.42909696811148</c:v>
                </c:pt>
                <c:pt idx="312">
                  <c:v>655.10049766114889</c:v>
                </c:pt>
                <c:pt idx="313">
                  <c:v>729.05810535823002</c:v>
                </c:pt>
                <c:pt idx="314">
                  <c:v>688.71124671545476</c:v>
                </c:pt>
                <c:pt idx="315">
                  <c:v>662.35280450600294</c:v>
                </c:pt>
                <c:pt idx="316">
                  <c:v>682.88664061477266</c:v>
                </c:pt>
                <c:pt idx="317">
                  <c:v>683.12635865440734</c:v>
                </c:pt>
                <c:pt idx="318">
                  <c:v>671.59880001872807</c:v>
                </c:pt>
                <c:pt idx="319">
                  <c:v>672.05298020988039</c:v>
                </c:pt>
                <c:pt idx="320">
                  <c:v>681.00145852145761</c:v>
                </c:pt>
                <c:pt idx="321">
                  <c:v>660.01767309616798</c:v>
                </c:pt>
                <c:pt idx="322">
                  <c:v>683.41238475575028</c:v>
                </c:pt>
                <c:pt idx="323">
                  <c:v>682.12172659417593</c:v>
                </c:pt>
                <c:pt idx="324">
                  <c:v>674.06993928507609</c:v>
                </c:pt>
                <c:pt idx="325">
                  <c:v>690.3759376426674</c:v>
                </c:pt>
                <c:pt idx="326">
                  <c:v>722.32039889188354</c:v>
                </c:pt>
                <c:pt idx="327">
                  <c:v>681.89715472620037</c:v>
                </c:pt>
                <c:pt idx="328">
                  <c:v>667.29242829741861</c:v>
                </c:pt>
                <c:pt idx="329">
                  <c:v>668.0679353168257</c:v>
                </c:pt>
                <c:pt idx="330">
                  <c:v>645.90343441778168</c:v>
                </c:pt>
                <c:pt idx="331">
                  <c:v>672.80298234823704</c:v>
                </c:pt>
                <c:pt idx="332">
                  <c:v>693.32491195584817</c:v>
                </c:pt>
                <c:pt idx="333">
                  <c:v>660.15702632147895</c:v>
                </c:pt>
                <c:pt idx="334">
                  <c:v>690.87636971342135</c:v>
                </c:pt>
                <c:pt idx="335">
                  <c:v>666.41376866240535</c:v>
                </c:pt>
                <c:pt idx="336">
                  <c:v>660.10835921107173</c:v>
                </c:pt>
                <c:pt idx="337">
                  <c:v>678.83353628168879</c:v>
                </c:pt>
                <c:pt idx="338">
                  <c:v>641.56676340443619</c:v>
                </c:pt>
                <c:pt idx="339">
                  <c:v>692.05791583768087</c:v>
                </c:pt>
                <c:pt idx="340">
                  <c:v>732.72184832867879</c:v>
                </c:pt>
                <c:pt idx="341">
                  <c:v>650.63015499127641</c:v>
                </c:pt>
                <c:pt idx="342">
                  <c:v>657.46456039674376</c:v>
                </c:pt>
                <c:pt idx="343">
                  <c:v>684.1807469045043</c:v>
                </c:pt>
                <c:pt idx="344">
                  <c:v>672.8748068740274</c:v>
                </c:pt>
                <c:pt idx="345">
                  <c:v>692.68212540475724</c:v>
                </c:pt>
                <c:pt idx="346">
                  <c:v>671.78130805918909</c:v>
                </c:pt>
                <c:pt idx="347">
                  <c:v>725.2366344106581</c:v>
                </c:pt>
                <c:pt idx="348">
                  <c:v>689.41702055946962</c:v>
                </c:pt>
                <c:pt idx="349">
                  <c:v>691.58148027830521</c:v>
                </c:pt>
                <c:pt idx="350">
                  <c:v>693.68460757595176</c:v>
                </c:pt>
                <c:pt idx="351">
                  <c:v>699.07491047298117</c:v>
                </c:pt>
                <c:pt idx="352">
                  <c:v>626.91593335205971</c:v>
                </c:pt>
                <c:pt idx="353">
                  <c:v>690.69244844070545</c:v>
                </c:pt>
                <c:pt idx="354">
                  <c:v>669.37332494043858</c:v>
                </c:pt>
                <c:pt idx="355">
                  <c:v>655.04144319532952</c:v>
                </c:pt>
                <c:pt idx="356">
                  <c:v>662.36183203517294</c:v>
                </c:pt>
                <c:pt idx="357">
                  <c:v>689.24572815705233</c:v>
                </c:pt>
                <c:pt idx="358">
                  <c:v>686.43113163724729</c:v>
                </c:pt>
                <c:pt idx="359">
                  <c:v>688.68462647967999</c:v>
                </c:pt>
                <c:pt idx="360">
                  <c:v>668.80114818367474</c:v>
                </c:pt>
                <c:pt idx="361">
                  <c:v>668.79405453816207</c:v>
                </c:pt>
                <c:pt idx="362">
                  <c:v>722.37916931895961</c:v>
                </c:pt>
                <c:pt idx="363">
                  <c:v>721.05845400363705</c:v>
                </c:pt>
                <c:pt idx="364">
                  <c:v>654.68419174983956</c:v>
                </c:pt>
                <c:pt idx="365">
                  <c:v>696.18096964991901</c:v>
                </c:pt>
                <c:pt idx="366">
                  <c:v>650.26681834850024</c:v>
                </c:pt>
                <c:pt idx="367">
                  <c:v>717.34696749161731</c:v>
                </c:pt>
                <c:pt idx="368">
                  <c:v>671.15080279864696</c:v>
                </c:pt>
                <c:pt idx="369">
                  <c:v>691.52434102675079</c:v>
                </c:pt>
                <c:pt idx="370">
                  <c:v>680.24477853719873</c:v>
                </c:pt>
                <c:pt idx="371">
                  <c:v>665.2700827841295</c:v>
                </c:pt>
                <c:pt idx="372">
                  <c:v>696.4965872281673</c:v>
                </c:pt>
                <c:pt idx="373">
                  <c:v>696.36437133176742</c:v>
                </c:pt>
                <c:pt idx="374">
                  <c:v>678.69954250060118</c:v>
                </c:pt>
                <c:pt idx="375">
                  <c:v>645.98613244489525</c:v>
                </c:pt>
                <c:pt idx="376">
                  <c:v>720.26013302682986</c:v>
                </c:pt>
                <c:pt idx="377">
                  <c:v>661.90085831843135</c:v>
                </c:pt>
                <c:pt idx="378">
                  <c:v>708.07771246284119</c:v>
                </c:pt>
                <c:pt idx="379">
                  <c:v>686.2482806214739</c:v>
                </c:pt>
                <c:pt idx="380">
                  <c:v>682.60206080058379</c:v>
                </c:pt>
                <c:pt idx="381">
                  <c:v>716.7616673679604</c:v>
                </c:pt>
                <c:pt idx="382">
                  <c:v>637.62245712374306</c:v>
                </c:pt>
                <c:pt idx="383">
                  <c:v>681.34895321600607</c:v>
                </c:pt>
                <c:pt idx="384">
                  <c:v>678.33476259195641</c:v>
                </c:pt>
                <c:pt idx="385">
                  <c:v>663.61305437248757</c:v>
                </c:pt>
                <c:pt idx="386">
                  <c:v>645.83413298796677</c:v>
                </c:pt>
                <c:pt idx="387">
                  <c:v>652.09577894122685</c:v>
                </c:pt>
                <c:pt idx="388">
                  <c:v>612.1713440281942</c:v>
                </c:pt>
                <c:pt idx="389">
                  <c:v>694.82363105392233</c:v>
                </c:pt>
                <c:pt idx="390">
                  <c:v>715.14977237960557</c:v>
                </c:pt>
                <c:pt idx="391">
                  <c:v>667.15440725817916</c:v>
                </c:pt>
                <c:pt idx="392">
                  <c:v>695.79646201188916</c:v>
                </c:pt>
                <c:pt idx="393">
                  <c:v>667.5320335567626</c:v>
                </c:pt>
                <c:pt idx="394">
                  <c:v>687.84602521747729</c:v>
                </c:pt>
                <c:pt idx="395">
                  <c:v>676.43911305811343</c:v>
                </c:pt>
                <c:pt idx="396">
                  <c:v>678.98970902297015</c:v>
                </c:pt>
                <c:pt idx="397">
                  <c:v>680.81526204883812</c:v>
                </c:pt>
                <c:pt idx="398">
                  <c:v>708.31074361761603</c:v>
                </c:pt>
                <c:pt idx="399">
                  <c:v>632.20963211214712</c:v>
                </c:pt>
                <c:pt idx="400">
                  <c:v>669.3771705054437</c:v>
                </c:pt>
                <c:pt idx="401">
                  <c:v>663.40941789689941</c:v>
                </c:pt>
                <c:pt idx="402">
                  <c:v>675.76802224832545</c:v>
                </c:pt>
                <c:pt idx="403">
                  <c:v>698.22449531333405</c:v>
                </c:pt>
                <c:pt idx="404">
                  <c:v>675.50652870461954</c:v>
                </c:pt>
                <c:pt idx="405">
                  <c:v>637.98378041717433</c:v>
                </c:pt>
                <c:pt idx="406">
                  <c:v>656.13955548786362</c:v>
                </c:pt>
                <c:pt idx="407">
                  <c:v>647.67835684106012</c:v>
                </c:pt>
                <c:pt idx="408">
                  <c:v>651.23875408469939</c:v>
                </c:pt>
                <c:pt idx="409">
                  <c:v>608.36110214201017</c:v>
                </c:pt>
                <c:pt idx="410">
                  <c:v>680.23690306633489</c:v>
                </c:pt>
                <c:pt idx="411">
                  <c:v>679.1529557786198</c:v>
                </c:pt>
                <c:pt idx="412">
                  <c:v>649.05162161529142</c:v>
                </c:pt>
                <c:pt idx="413">
                  <c:v>649.73939728047981</c:v>
                </c:pt>
                <c:pt idx="414">
                  <c:v>662.61019259142859</c:v>
                </c:pt>
                <c:pt idx="415">
                  <c:v>693.07987962829793</c:v>
                </c:pt>
                <c:pt idx="416">
                  <c:v>696.14677089846236</c:v>
                </c:pt>
                <c:pt idx="417">
                  <c:v>641.15375199185064</c:v>
                </c:pt>
                <c:pt idx="418">
                  <c:v>621.45189784161767</c:v>
                </c:pt>
                <c:pt idx="419">
                  <c:v>681.69442536195629</c:v>
                </c:pt>
                <c:pt idx="420">
                  <c:v>695.08354042889778</c:v>
                </c:pt>
                <c:pt idx="421">
                  <c:v>676.09812443640385</c:v>
                </c:pt>
                <c:pt idx="422">
                  <c:v>689.87678633520045</c:v>
                </c:pt>
                <c:pt idx="423">
                  <c:v>664.72797122764405</c:v>
                </c:pt>
                <c:pt idx="424">
                  <c:v>700.93704498777106</c:v>
                </c:pt>
                <c:pt idx="425">
                  <c:v>693.23381808908334</c:v>
                </c:pt>
                <c:pt idx="426">
                  <c:v>679.94246337174718</c:v>
                </c:pt>
                <c:pt idx="427">
                  <c:v>701.05484328465946</c:v>
                </c:pt>
                <c:pt idx="428">
                  <c:v>694.76253306025592</c:v>
                </c:pt>
                <c:pt idx="429">
                  <c:v>691.0807940279301</c:v>
                </c:pt>
                <c:pt idx="430">
                  <c:v>647.80335378968266</c:v>
                </c:pt>
                <c:pt idx="431">
                  <c:v>679.47658912072438</c:v>
                </c:pt>
                <c:pt idx="432">
                  <c:v>684.89329538334596</c:v>
                </c:pt>
                <c:pt idx="433">
                  <c:v>686.29772858770639</c:v>
                </c:pt>
                <c:pt idx="434">
                  <c:v>671.25676311997495</c:v>
                </c:pt>
                <c:pt idx="435">
                  <c:v>664.51613054727113</c:v>
                </c:pt>
                <c:pt idx="436">
                  <c:v>694.05114273767094</c:v>
                </c:pt>
                <c:pt idx="437">
                  <c:v>707.26246358625576</c:v>
                </c:pt>
                <c:pt idx="438">
                  <c:v>717.54181740117201</c:v>
                </c:pt>
                <c:pt idx="439">
                  <c:v>684.97434601214354</c:v>
                </c:pt>
                <c:pt idx="440">
                  <c:v>660.44659825145118</c:v>
                </c:pt>
                <c:pt idx="441">
                  <c:v>669.40479892296298</c:v>
                </c:pt>
                <c:pt idx="442">
                  <c:v>650.76882360834816</c:v>
                </c:pt>
                <c:pt idx="443">
                  <c:v>684.71147768241462</c:v>
                </c:pt>
                <c:pt idx="444">
                  <c:v>662.70949105875252</c:v>
                </c:pt>
                <c:pt idx="445">
                  <c:v>737.36274014018773</c:v>
                </c:pt>
                <c:pt idx="446">
                  <c:v>647.08497946139869</c:v>
                </c:pt>
                <c:pt idx="447">
                  <c:v>686.8713916973893</c:v>
                </c:pt>
                <c:pt idx="448">
                  <c:v>697.77198459612509</c:v>
                </c:pt>
                <c:pt idx="449">
                  <c:v>686.00634634965536</c:v>
                </c:pt>
                <c:pt idx="450">
                  <c:v>626.77520228191725</c:v>
                </c:pt>
                <c:pt idx="451">
                  <c:v>692.16400935906995</c:v>
                </c:pt>
                <c:pt idx="452">
                  <c:v>647.31661477462922</c:v>
                </c:pt>
                <c:pt idx="453">
                  <c:v>665.68918542989468</c:v>
                </c:pt>
                <c:pt idx="454">
                  <c:v>687.16346261278841</c:v>
                </c:pt>
                <c:pt idx="455">
                  <c:v>703.04116951216383</c:v>
                </c:pt>
                <c:pt idx="456">
                  <c:v>674.68684614923723</c:v>
                </c:pt>
                <c:pt idx="457">
                  <c:v>643.09618037022437</c:v>
                </c:pt>
                <c:pt idx="458">
                  <c:v>696.19325409622434</c:v>
                </c:pt>
                <c:pt idx="459">
                  <c:v>691.17388243058986</c:v>
                </c:pt>
                <c:pt idx="460">
                  <c:v>619.98050879658285</c:v>
                </c:pt>
                <c:pt idx="461">
                  <c:v>677.58191553093275</c:v>
                </c:pt>
                <c:pt idx="462">
                  <c:v>672.49932639151621</c:v>
                </c:pt>
                <c:pt idx="463">
                  <c:v>703.33547298937492</c:v>
                </c:pt>
                <c:pt idx="464">
                  <c:v>712.28524797519367</c:v>
                </c:pt>
                <c:pt idx="465">
                  <c:v>674.25598842258978</c:v>
                </c:pt>
                <c:pt idx="466">
                  <c:v>660.34234932426261</c:v>
                </c:pt>
                <c:pt idx="467">
                  <c:v>666.39488183749836</c:v>
                </c:pt>
                <c:pt idx="468">
                  <c:v>704.10718130097848</c:v>
                </c:pt>
                <c:pt idx="469">
                  <c:v>699.57129512869233</c:v>
                </c:pt>
                <c:pt idx="470">
                  <c:v>691.18993462034814</c:v>
                </c:pt>
                <c:pt idx="471">
                  <c:v>713.98007944161145</c:v>
                </c:pt>
                <c:pt idx="472">
                  <c:v>697.01846630579166</c:v>
                </c:pt>
                <c:pt idx="473">
                  <c:v>679.687539766594</c:v>
                </c:pt>
                <c:pt idx="474">
                  <c:v>686.0663194090198</c:v>
                </c:pt>
                <c:pt idx="475">
                  <c:v>673.41619968585519</c:v>
                </c:pt>
                <c:pt idx="476">
                  <c:v>670.44247236402498</c:v>
                </c:pt>
                <c:pt idx="477">
                  <c:v>662.45310299118046</c:v>
                </c:pt>
                <c:pt idx="478">
                  <c:v>662.54940084218561</c:v>
                </c:pt>
                <c:pt idx="479">
                  <c:v>684.43927820697991</c:v>
                </c:pt>
                <c:pt idx="480">
                  <c:v>677.72829030135927</c:v>
                </c:pt>
                <c:pt idx="481">
                  <c:v>673.40878708379114</c:v>
                </c:pt>
                <c:pt idx="482">
                  <c:v>689.81035200785436</c:v>
                </c:pt>
                <c:pt idx="483">
                  <c:v>695.39185512343965</c:v>
                </c:pt>
                <c:pt idx="484">
                  <c:v>695.85386203054941</c:v>
                </c:pt>
                <c:pt idx="485">
                  <c:v>676.31212319586484</c:v>
                </c:pt>
                <c:pt idx="486">
                  <c:v>679.10603752175302</c:v>
                </c:pt>
                <c:pt idx="487">
                  <c:v>643.36755631772849</c:v>
                </c:pt>
                <c:pt idx="488">
                  <c:v>687.5799923623299</c:v>
                </c:pt>
                <c:pt idx="489">
                  <c:v>631.83934212332224</c:v>
                </c:pt>
                <c:pt idx="490">
                  <c:v>647.60508862685174</c:v>
                </c:pt>
                <c:pt idx="491">
                  <c:v>700.0796765094392</c:v>
                </c:pt>
                <c:pt idx="492">
                  <c:v>675.23499299560899</c:v>
                </c:pt>
                <c:pt idx="493">
                  <c:v>668.17172001695963</c:v>
                </c:pt>
                <c:pt idx="494">
                  <c:v>644.10910908495089</c:v>
                </c:pt>
                <c:pt idx="495">
                  <c:v>681.55739311376419</c:v>
                </c:pt>
                <c:pt idx="496">
                  <c:v>687.5531436229403</c:v>
                </c:pt>
                <c:pt idx="497">
                  <c:v>667.10298993001607</c:v>
                </c:pt>
                <c:pt idx="498">
                  <c:v>690.17695247562779</c:v>
                </c:pt>
                <c:pt idx="499">
                  <c:v>696.00313055167999</c:v>
                </c:pt>
                <c:pt idx="500">
                  <c:v>666.98595778721665</c:v>
                </c:pt>
                <c:pt idx="501">
                  <c:v>664.12846506549386</c:v>
                </c:pt>
                <c:pt idx="502">
                  <c:v>663.67517022818311</c:v>
                </c:pt>
                <c:pt idx="503">
                  <c:v>673.79799938472388</c:v>
                </c:pt>
                <c:pt idx="504">
                  <c:v>641.1431279916178</c:v>
                </c:pt>
                <c:pt idx="505">
                  <c:v>693.01456044097267</c:v>
                </c:pt>
                <c:pt idx="506">
                  <c:v>672.4951215310507</c:v>
                </c:pt>
                <c:pt idx="507">
                  <c:v>674.92278543668453</c:v>
                </c:pt>
                <c:pt idx="508">
                  <c:v>712.00137380183924</c:v>
                </c:pt>
                <c:pt idx="509">
                  <c:v>676.41435559923138</c:v>
                </c:pt>
                <c:pt idx="510">
                  <c:v>654.82204965634082</c:v>
                </c:pt>
                <c:pt idx="511">
                  <c:v>653.89811347658497</c:v>
                </c:pt>
                <c:pt idx="512">
                  <c:v>695.68348778123072</c:v>
                </c:pt>
                <c:pt idx="513">
                  <c:v>645.99387816146145</c:v>
                </c:pt>
                <c:pt idx="514">
                  <c:v>691.70605625236021</c:v>
                </c:pt>
                <c:pt idx="515">
                  <c:v>698.96283422044826</c:v>
                </c:pt>
                <c:pt idx="516">
                  <c:v>707.3149352496871</c:v>
                </c:pt>
                <c:pt idx="517">
                  <c:v>678.69049109357411</c:v>
                </c:pt>
                <c:pt idx="518">
                  <c:v>679.47042237293681</c:v>
                </c:pt>
                <c:pt idx="519">
                  <c:v>669.02578087643087</c:v>
                </c:pt>
                <c:pt idx="520">
                  <c:v>677.24013412077693</c:v>
                </c:pt>
                <c:pt idx="521">
                  <c:v>697.67103887467374</c:v>
                </c:pt>
                <c:pt idx="522">
                  <c:v>698.79010977374674</c:v>
                </c:pt>
                <c:pt idx="523">
                  <c:v>667.97417797026947</c:v>
                </c:pt>
                <c:pt idx="524">
                  <c:v>680.98130941452837</c:v>
                </c:pt>
                <c:pt idx="525">
                  <c:v>647.35947995984998</c:v>
                </c:pt>
                <c:pt idx="526">
                  <c:v>678.17980531095554</c:v>
                </c:pt>
                <c:pt idx="527">
                  <c:v>692.06360977889881</c:v>
                </c:pt>
                <c:pt idx="528">
                  <c:v>676.88580900722218</c:v>
                </c:pt>
                <c:pt idx="529">
                  <c:v>709.2088975216293</c:v>
                </c:pt>
                <c:pt idx="530">
                  <c:v>674.07260252097012</c:v>
                </c:pt>
                <c:pt idx="531">
                  <c:v>693.88662613519227</c:v>
                </c:pt>
                <c:pt idx="532">
                  <c:v>681.6576955122182</c:v>
                </c:pt>
                <c:pt idx="533">
                  <c:v>707.78405588075384</c:v>
                </c:pt>
                <c:pt idx="534">
                  <c:v>699.25876215238623</c:v>
                </c:pt>
                <c:pt idx="535">
                  <c:v>631.0710143854426</c:v>
                </c:pt>
                <c:pt idx="536">
                  <c:v>658.1330549872041</c:v>
                </c:pt>
                <c:pt idx="537">
                  <c:v>665.26232579193538</c:v>
                </c:pt>
                <c:pt idx="538">
                  <c:v>681.5837537145153</c:v>
                </c:pt>
                <c:pt idx="539">
                  <c:v>719.9882359784815</c:v>
                </c:pt>
                <c:pt idx="540">
                  <c:v>658.58291737007949</c:v>
                </c:pt>
                <c:pt idx="541">
                  <c:v>638.81084473510555</c:v>
                </c:pt>
                <c:pt idx="542">
                  <c:v>723.19151923477739</c:v>
                </c:pt>
                <c:pt idx="543">
                  <c:v>670.35996921673132</c:v>
                </c:pt>
                <c:pt idx="544">
                  <c:v>702.89924290861654</c:v>
                </c:pt>
                <c:pt idx="545">
                  <c:v>662.33237053874245</c:v>
                </c:pt>
                <c:pt idx="546">
                  <c:v>688.92758480106977</c:v>
                </c:pt>
                <c:pt idx="547">
                  <c:v>639.77690223700847</c:v>
                </c:pt>
                <c:pt idx="548">
                  <c:v>696.42332274119872</c:v>
                </c:pt>
                <c:pt idx="549">
                  <c:v>666.49581235638516</c:v>
                </c:pt>
                <c:pt idx="550">
                  <c:v>665.00757378792832</c:v>
                </c:pt>
                <c:pt idx="551">
                  <c:v>723.87196369284584</c:v>
                </c:pt>
                <c:pt idx="552">
                  <c:v>688.50091722432171</c:v>
                </c:pt>
                <c:pt idx="553">
                  <c:v>651.01795564455824</c:v>
                </c:pt>
                <c:pt idx="554">
                  <c:v>695.33295904014494</c:v>
                </c:pt>
                <c:pt idx="555">
                  <c:v>667.93455786280947</c:v>
                </c:pt>
                <c:pt idx="556">
                  <c:v>670.98301621965629</c:v>
                </c:pt>
                <c:pt idx="557">
                  <c:v>686.89283962017498</c:v>
                </c:pt>
                <c:pt idx="558">
                  <c:v>702.27594098409145</c:v>
                </c:pt>
                <c:pt idx="559">
                  <c:v>649.17988617291439</c:v>
                </c:pt>
                <c:pt idx="560">
                  <c:v>658.24755272103357</c:v>
                </c:pt>
                <c:pt idx="561">
                  <c:v>672.4096451316741</c:v>
                </c:pt>
                <c:pt idx="562">
                  <c:v>701.9781710830639</c:v>
                </c:pt>
                <c:pt idx="563">
                  <c:v>678.72561372553719</c:v>
                </c:pt>
                <c:pt idx="564">
                  <c:v>671.98437231190383</c:v>
                </c:pt>
                <c:pt idx="565">
                  <c:v>705.3308091780541</c:v>
                </c:pt>
                <c:pt idx="566">
                  <c:v>672.34288947663663</c:v>
                </c:pt>
                <c:pt idx="567">
                  <c:v>683.78289266424417</c:v>
                </c:pt>
                <c:pt idx="568">
                  <c:v>614.81538127636486</c:v>
                </c:pt>
                <c:pt idx="569">
                  <c:v>641.72240942723465</c:v>
                </c:pt>
                <c:pt idx="570">
                  <c:v>636.93918066261494</c:v>
                </c:pt>
                <c:pt idx="571">
                  <c:v>686.88125194883696</c:v>
                </c:pt>
                <c:pt idx="572">
                  <c:v>638.57464927329647</c:v>
                </c:pt>
                <c:pt idx="573">
                  <c:v>677.02008013157092</c:v>
                </c:pt>
                <c:pt idx="574">
                  <c:v>684.63472448924585</c:v>
                </c:pt>
                <c:pt idx="575">
                  <c:v>666.21818929533083</c:v>
                </c:pt>
                <c:pt idx="576">
                  <c:v>633.39914800497399</c:v>
                </c:pt>
                <c:pt idx="577">
                  <c:v>654.46394163250261</c:v>
                </c:pt>
                <c:pt idx="578">
                  <c:v>689.06873276602801</c:v>
                </c:pt>
                <c:pt idx="579">
                  <c:v>690.61138007133968</c:v>
                </c:pt>
                <c:pt idx="580">
                  <c:v>671.62002654309072</c:v>
                </c:pt>
                <c:pt idx="581">
                  <c:v>666.05273695404048</c:v>
                </c:pt>
                <c:pt idx="582">
                  <c:v>635.22149970370765</c:v>
                </c:pt>
                <c:pt idx="583">
                  <c:v>696.39409085721809</c:v>
                </c:pt>
                <c:pt idx="584">
                  <c:v>657.66238752128629</c:v>
                </c:pt>
                <c:pt idx="585">
                  <c:v>663.1145054775161</c:v>
                </c:pt>
                <c:pt idx="586">
                  <c:v>652.46899381950698</c:v>
                </c:pt>
                <c:pt idx="587">
                  <c:v>678.0211756302192</c:v>
                </c:pt>
                <c:pt idx="588">
                  <c:v>712.40459074232649</c:v>
                </c:pt>
                <c:pt idx="589">
                  <c:v>690.05769071901113</c:v>
                </c:pt>
                <c:pt idx="590">
                  <c:v>713.84302095777457</c:v>
                </c:pt>
                <c:pt idx="591">
                  <c:v>720.86960510867084</c:v>
                </c:pt>
                <c:pt idx="592">
                  <c:v>680.70471774050657</c:v>
                </c:pt>
                <c:pt idx="593">
                  <c:v>631.97319008262821</c:v>
                </c:pt>
                <c:pt idx="594">
                  <c:v>706.36594543713454</c:v>
                </c:pt>
                <c:pt idx="595">
                  <c:v>732.81666459419785</c:v>
                </c:pt>
                <c:pt idx="596">
                  <c:v>710.60356523861174</c:v>
                </c:pt>
                <c:pt idx="597">
                  <c:v>617.27267978567488</c:v>
                </c:pt>
                <c:pt idx="598">
                  <c:v>695.7141608275092</c:v>
                </c:pt>
                <c:pt idx="599">
                  <c:v>697.15607668115945</c:v>
                </c:pt>
                <c:pt idx="600">
                  <c:v>660.53502729242973</c:v>
                </c:pt>
                <c:pt idx="601">
                  <c:v>699.06792206058253</c:v>
                </c:pt>
                <c:pt idx="602">
                  <c:v>686.08340394288416</c:v>
                </c:pt>
                <c:pt idx="603">
                  <c:v>655.1419497076954</c:v>
                </c:pt>
                <c:pt idx="604">
                  <c:v>701.12627423206686</c:v>
                </c:pt>
                <c:pt idx="605">
                  <c:v>666.77985619630317</c:v>
                </c:pt>
                <c:pt idx="606">
                  <c:v>684.16619666393672</c:v>
                </c:pt>
                <c:pt idx="607">
                  <c:v>665.72709561657166</c:v>
                </c:pt>
                <c:pt idx="608">
                  <c:v>702.86847862835157</c:v>
                </c:pt>
                <c:pt idx="609">
                  <c:v>653.89144354667587</c:v>
                </c:pt>
                <c:pt idx="610">
                  <c:v>647.10785101835654</c:v>
                </c:pt>
                <c:pt idx="611">
                  <c:v>696.04914538111234</c:v>
                </c:pt>
                <c:pt idx="612">
                  <c:v>700.37807307533831</c:v>
                </c:pt>
                <c:pt idx="613">
                  <c:v>650.7089599180581</c:v>
                </c:pt>
                <c:pt idx="614">
                  <c:v>676.13760779884615</c:v>
                </c:pt>
                <c:pt idx="615">
                  <c:v>619.55823101512215</c:v>
                </c:pt>
                <c:pt idx="616">
                  <c:v>701.44069426924625</c:v>
                </c:pt>
                <c:pt idx="617">
                  <c:v>668.37841670248963</c:v>
                </c:pt>
                <c:pt idx="618">
                  <c:v>654.01318999283285</c:v>
                </c:pt>
                <c:pt idx="619">
                  <c:v>667.45567167029822</c:v>
                </c:pt>
                <c:pt idx="620">
                  <c:v>674.03057357049511</c:v>
                </c:pt>
                <c:pt idx="621">
                  <c:v>677.98675588888091</c:v>
                </c:pt>
                <c:pt idx="622">
                  <c:v>711.26947769776598</c:v>
                </c:pt>
                <c:pt idx="623">
                  <c:v>674.21284982885618</c:v>
                </c:pt>
                <c:pt idx="624">
                  <c:v>650.48358366612183</c:v>
                </c:pt>
                <c:pt idx="625">
                  <c:v>677.82303821344476</c:v>
                </c:pt>
                <c:pt idx="626">
                  <c:v>679.78822857220212</c:v>
                </c:pt>
                <c:pt idx="627">
                  <c:v>686.14896568822269</c:v>
                </c:pt>
                <c:pt idx="628">
                  <c:v>672.08371742743884</c:v>
                </c:pt>
                <c:pt idx="629">
                  <c:v>651.93091390745076</c:v>
                </c:pt>
                <c:pt idx="630">
                  <c:v>662.87313112289576</c:v>
                </c:pt>
                <c:pt idx="631">
                  <c:v>640.49880102522002</c:v>
                </c:pt>
                <c:pt idx="632">
                  <c:v>677.13550928105133</c:v>
                </c:pt>
                <c:pt idx="633">
                  <c:v>690.49263288224711</c:v>
                </c:pt>
                <c:pt idx="634">
                  <c:v>653.70176859538969</c:v>
                </c:pt>
                <c:pt idx="635">
                  <c:v>691.58328694290958</c:v>
                </c:pt>
                <c:pt idx="636">
                  <c:v>694.1794714863413</c:v>
                </c:pt>
                <c:pt idx="637">
                  <c:v>685.46365461719461</c:v>
                </c:pt>
                <c:pt idx="638">
                  <c:v>675.94795842558915</c:v>
                </c:pt>
                <c:pt idx="639">
                  <c:v>635.80747138806737</c:v>
                </c:pt>
                <c:pt idx="640">
                  <c:v>676.50223599158926</c:v>
                </c:pt>
                <c:pt idx="641">
                  <c:v>648.35525418192401</c:v>
                </c:pt>
                <c:pt idx="642">
                  <c:v>662.01588286034394</c:v>
                </c:pt>
                <c:pt idx="643">
                  <c:v>687.7514657391248</c:v>
                </c:pt>
                <c:pt idx="644">
                  <c:v>662.96720090840518</c:v>
                </c:pt>
                <c:pt idx="645">
                  <c:v>693.48668933566205</c:v>
                </c:pt>
                <c:pt idx="646">
                  <c:v>661.51479429893152</c:v>
                </c:pt>
                <c:pt idx="647">
                  <c:v>662.91739917646146</c:v>
                </c:pt>
                <c:pt idx="648">
                  <c:v>699.63458437135841</c:v>
                </c:pt>
                <c:pt idx="649">
                  <c:v>680.8184238246713</c:v>
                </c:pt>
                <c:pt idx="650">
                  <c:v>674.05856301788253</c:v>
                </c:pt>
                <c:pt idx="651">
                  <c:v>670.33063719063011</c:v>
                </c:pt>
                <c:pt idx="652">
                  <c:v>667.42886066938445</c:v>
                </c:pt>
                <c:pt idx="653">
                  <c:v>671.24641564867034</c:v>
                </c:pt>
                <c:pt idx="654">
                  <c:v>639.31195565565031</c:v>
                </c:pt>
                <c:pt idx="655">
                  <c:v>706.98797981268535</c:v>
                </c:pt>
                <c:pt idx="656">
                  <c:v>746.43207544512779</c:v>
                </c:pt>
                <c:pt idx="657">
                  <c:v>655.93822754698431</c:v>
                </c:pt>
                <c:pt idx="658">
                  <c:v>666.29514166986519</c:v>
                </c:pt>
                <c:pt idx="659">
                  <c:v>680.4789481236071</c:v>
                </c:pt>
                <c:pt idx="660">
                  <c:v>704.59187908331842</c:v>
                </c:pt>
                <c:pt idx="661">
                  <c:v>681.29479514970717</c:v>
                </c:pt>
                <c:pt idx="662">
                  <c:v>673.13489680200428</c:v>
                </c:pt>
                <c:pt idx="663">
                  <c:v>673.6579292874585</c:v>
                </c:pt>
                <c:pt idx="664">
                  <c:v>687.99319602208516</c:v>
                </c:pt>
                <c:pt idx="665">
                  <c:v>707.28322442021954</c:v>
                </c:pt>
                <c:pt idx="666">
                  <c:v>653.09524197990322</c:v>
                </c:pt>
                <c:pt idx="667">
                  <c:v>646.3368979774109</c:v>
                </c:pt>
                <c:pt idx="668">
                  <c:v>705.90015731193398</c:v>
                </c:pt>
                <c:pt idx="669">
                  <c:v>652.33641066896189</c:v>
                </c:pt>
                <c:pt idx="670">
                  <c:v>688.51942717959037</c:v>
                </c:pt>
                <c:pt idx="671">
                  <c:v>695.62863893651956</c:v>
                </c:pt>
                <c:pt idx="672">
                  <c:v>652.17158479233831</c:v>
                </c:pt>
                <c:pt idx="673">
                  <c:v>705.05706362731644</c:v>
                </c:pt>
                <c:pt idx="674">
                  <c:v>642.87733634816414</c:v>
                </c:pt>
                <c:pt idx="675">
                  <c:v>638.9249268260528</c:v>
                </c:pt>
                <c:pt idx="676">
                  <c:v>713.38478274704903</c:v>
                </c:pt>
                <c:pt idx="677">
                  <c:v>646.3678676506247</c:v>
                </c:pt>
                <c:pt idx="678">
                  <c:v>680.31259914279826</c:v>
                </c:pt>
                <c:pt idx="679">
                  <c:v>652.23081501368733</c:v>
                </c:pt>
                <c:pt idx="680">
                  <c:v>677.12890241198875</c:v>
                </c:pt>
                <c:pt idx="681">
                  <c:v>686.84754507361322</c:v>
                </c:pt>
                <c:pt idx="682">
                  <c:v>636.56257778150757</c:v>
                </c:pt>
                <c:pt idx="683">
                  <c:v>629.94466808359402</c:v>
                </c:pt>
                <c:pt idx="684">
                  <c:v>678.74033140498841</c:v>
                </c:pt>
                <c:pt idx="685">
                  <c:v>687.77311975072553</c:v>
                </c:pt>
                <c:pt idx="686">
                  <c:v>669.77200067082185</c:v>
                </c:pt>
                <c:pt idx="687">
                  <c:v>655.47729525322029</c:v>
                </c:pt>
                <c:pt idx="688">
                  <c:v>680.9391728726946</c:v>
                </c:pt>
                <c:pt idx="689">
                  <c:v>693.26446766935624</c:v>
                </c:pt>
                <c:pt idx="690">
                  <c:v>669.22310170847868</c:v>
                </c:pt>
                <c:pt idx="691">
                  <c:v>655.43165469816859</c:v>
                </c:pt>
                <c:pt idx="692">
                  <c:v>627.63380211584308</c:v>
                </c:pt>
                <c:pt idx="693">
                  <c:v>659.88187413566584</c:v>
                </c:pt>
                <c:pt idx="694">
                  <c:v>672.36918587033097</c:v>
                </c:pt>
                <c:pt idx="695">
                  <c:v>689.35083472426322</c:v>
                </c:pt>
                <c:pt idx="696">
                  <c:v>656.5084824718615</c:v>
                </c:pt>
                <c:pt idx="697">
                  <c:v>710.38006723077706</c:v>
                </c:pt>
                <c:pt idx="698">
                  <c:v>656.97234698600732</c:v>
                </c:pt>
                <c:pt idx="699">
                  <c:v>673.31191178200152</c:v>
                </c:pt>
                <c:pt idx="700">
                  <c:v>678.2833799269315</c:v>
                </c:pt>
                <c:pt idx="701">
                  <c:v>672.13800724628027</c:v>
                </c:pt>
                <c:pt idx="702">
                  <c:v>683.50335137870206</c:v>
                </c:pt>
                <c:pt idx="703">
                  <c:v>649.98570922630097</c:v>
                </c:pt>
                <c:pt idx="704">
                  <c:v>673.21267663022991</c:v>
                </c:pt>
                <c:pt idx="705">
                  <c:v>678.65615015455205</c:v>
                </c:pt>
                <c:pt idx="706">
                  <c:v>666.01143799589909</c:v>
                </c:pt>
                <c:pt idx="707">
                  <c:v>658.21052155248026</c:v>
                </c:pt>
                <c:pt idx="708">
                  <c:v>705.16468991625925</c:v>
                </c:pt>
                <c:pt idx="709">
                  <c:v>681.70937948396204</c:v>
                </c:pt>
                <c:pt idx="710">
                  <c:v>672.72491306605116</c:v>
                </c:pt>
                <c:pt idx="711">
                  <c:v>687.22806189654784</c:v>
                </c:pt>
                <c:pt idx="712">
                  <c:v>658.46363998086326</c:v>
                </c:pt>
                <c:pt idx="713">
                  <c:v>725.9213916216313</c:v>
                </c:pt>
                <c:pt idx="714">
                  <c:v>680.61613981471965</c:v>
                </c:pt>
                <c:pt idx="715">
                  <c:v>670.95505713752527</c:v>
                </c:pt>
                <c:pt idx="716">
                  <c:v>628.33717176930895</c:v>
                </c:pt>
                <c:pt idx="717">
                  <c:v>682.57395919469946</c:v>
                </c:pt>
                <c:pt idx="718">
                  <c:v>652.18891408140644</c:v>
                </c:pt>
                <c:pt idx="719">
                  <c:v>726.13098113127398</c:v>
                </c:pt>
                <c:pt idx="720">
                  <c:v>689.14323412390422</c:v>
                </c:pt>
                <c:pt idx="721">
                  <c:v>665.13828777014442</c:v>
                </c:pt>
                <c:pt idx="722">
                  <c:v>647.79648492730439</c:v>
                </c:pt>
                <c:pt idx="723">
                  <c:v>690.05107097466635</c:v>
                </c:pt>
                <c:pt idx="724">
                  <c:v>702.68724630687075</c:v>
                </c:pt>
                <c:pt idx="725">
                  <c:v>645.90828471648683</c:v>
                </c:pt>
                <c:pt idx="726">
                  <c:v>682.33622300286743</c:v>
                </c:pt>
                <c:pt idx="727">
                  <c:v>667.74429219725744</c:v>
                </c:pt>
                <c:pt idx="728">
                  <c:v>626.56240770976501</c:v>
                </c:pt>
                <c:pt idx="729">
                  <c:v>717.98919620347851</c:v>
                </c:pt>
                <c:pt idx="730">
                  <c:v>655.26655630881123</c:v>
                </c:pt>
                <c:pt idx="731">
                  <c:v>684.19988334153004</c:v>
                </c:pt>
                <c:pt idx="732">
                  <c:v>701.6955227084627</c:v>
                </c:pt>
                <c:pt idx="733">
                  <c:v>666.03602973933994</c:v>
                </c:pt>
                <c:pt idx="734">
                  <c:v>659.48823529503079</c:v>
                </c:pt>
                <c:pt idx="735">
                  <c:v>675.01182614504296</c:v>
                </c:pt>
                <c:pt idx="736">
                  <c:v>690.63846147848471</c:v>
                </c:pt>
                <c:pt idx="737">
                  <c:v>679.69000245964799</c:v>
                </c:pt>
                <c:pt idx="738">
                  <c:v>693.9938577928524</c:v>
                </c:pt>
                <c:pt idx="739">
                  <c:v>681.01418028474018</c:v>
                </c:pt>
                <c:pt idx="740">
                  <c:v>702.1486556623131</c:v>
                </c:pt>
                <c:pt idx="741">
                  <c:v>658.26301157511716</c:v>
                </c:pt>
                <c:pt idx="742">
                  <c:v>667.23430176194734</c:v>
                </c:pt>
                <c:pt idx="743">
                  <c:v>680.0926786139471</c:v>
                </c:pt>
                <c:pt idx="744">
                  <c:v>662.03994768817574</c:v>
                </c:pt>
                <c:pt idx="745">
                  <c:v>691.31236652513871</c:v>
                </c:pt>
                <c:pt idx="746">
                  <c:v>724.97976833367329</c:v>
                </c:pt>
                <c:pt idx="747">
                  <c:v>635.11560255560153</c:v>
                </c:pt>
                <c:pt idx="748">
                  <c:v>719.10373372531876</c:v>
                </c:pt>
                <c:pt idx="749">
                  <c:v>650.52429331550184</c:v>
                </c:pt>
                <c:pt idx="750">
                  <c:v>669.74561067162585</c:v>
                </c:pt>
                <c:pt idx="751">
                  <c:v>708.87389426301024</c:v>
                </c:pt>
                <c:pt idx="752">
                  <c:v>659.68732199414762</c:v>
                </c:pt>
                <c:pt idx="753">
                  <c:v>745.35481985566912</c:v>
                </c:pt>
                <c:pt idx="754">
                  <c:v>659.14922102964783</c:v>
                </c:pt>
                <c:pt idx="755">
                  <c:v>651.24475357907022</c:v>
                </c:pt>
                <c:pt idx="756">
                  <c:v>676.5074169741597</c:v>
                </c:pt>
                <c:pt idx="757">
                  <c:v>649.81962021283198</c:v>
                </c:pt>
                <c:pt idx="758">
                  <c:v>635.54962373766557</c:v>
                </c:pt>
                <c:pt idx="759">
                  <c:v>625.61478381513325</c:v>
                </c:pt>
                <c:pt idx="760">
                  <c:v>664.21372679521164</c:v>
                </c:pt>
                <c:pt idx="761">
                  <c:v>666.44453571461281</c:v>
                </c:pt>
                <c:pt idx="762">
                  <c:v>696.95018942488878</c:v>
                </c:pt>
                <c:pt idx="763">
                  <c:v>668.51784861935084</c:v>
                </c:pt>
                <c:pt idx="764">
                  <c:v>644.81335049985455</c:v>
                </c:pt>
                <c:pt idx="765">
                  <c:v>641.33979492084973</c:v>
                </c:pt>
                <c:pt idx="766">
                  <c:v>686.21104961960509</c:v>
                </c:pt>
                <c:pt idx="767">
                  <c:v>680.53697831823411</c:v>
                </c:pt>
                <c:pt idx="768">
                  <c:v>662.91575473264584</c:v>
                </c:pt>
                <c:pt idx="769">
                  <c:v>667.11808882074138</c:v>
                </c:pt>
                <c:pt idx="770">
                  <c:v>699.76567943284817</c:v>
                </c:pt>
                <c:pt idx="771">
                  <c:v>660.23007918642452</c:v>
                </c:pt>
                <c:pt idx="772">
                  <c:v>675.25885669251056</c:v>
                </c:pt>
                <c:pt idx="773">
                  <c:v>657.42272208148597</c:v>
                </c:pt>
                <c:pt idx="774">
                  <c:v>673.25641549821967</c:v>
                </c:pt>
                <c:pt idx="775">
                  <c:v>661.8950950326348</c:v>
                </c:pt>
                <c:pt idx="776">
                  <c:v>643.35665609309171</c:v>
                </c:pt>
                <c:pt idx="777">
                  <c:v>684.10795285937957</c:v>
                </c:pt>
                <c:pt idx="778">
                  <c:v>710.74958986470619</c:v>
                </c:pt>
                <c:pt idx="779">
                  <c:v>716.25886137982206</c:v>
                </c:pt>
                <c:pt idx="780">
                  <c:v>683.79811534276541</c:v>
                </c:pt>
                <c:pt idx="781">
                  <c:v>676.45696221921116</c:v>
                </c:pt>
                <c:pt idx="782">
                  <c:v>660.54097714175259</c:v>
                </c:pt>
                <c:pt idx="783">
                  <c:v>644.40475008382145</c:v>
                </c:pt>
                <c:pt idx="784">
                  <c:v>711.33112141291076</c:v>
                </c:pt>
                <c:pt idx="785">
                  <c:v>680.89553517615013</c:v>
                </c:pt>
                <c:pt idx="786">
                  <c:v>680.17978372978405</c:v>
                </c:pt>
                <c:pt idx="787">
                  <c:v>674.10135628204625</c:v>
                </c:pt>
                <c:pt idx="788">
                  <c:v>684.64257808335742</c:v>
                </c:pt>
                <c:pt idx="789">
                  <c:v>683.17431982850712</c:v>
                </c:pt>
                <c:pt idx="790">
                  <c:v>650.56286824460039</c:v>
                </c:pt>
                <c:pt idx="791">
                  <c:v>707.66876142671435</c:v>
                </c:pt>
                <c:pt idx="792">
                  <c:v>709.14000418939168</c:v>
                </c:pt>
                <c:pt idx="793">
                  <c:v>634.88229821144523</c:v>
                </c:pt>
                <c:pt idx="794">
                  <c:v>692.39758176504301</c:v>
                </c:pt>
                <c:pt idx="795">
                  <c:v>674.81753606446682</c:v>
                </c:pt>
                <c:pt idx="796">
                  <c:v>680.54070216193531</c:v>
                </c:pt>
                <c:pt idx="797">
                  <c:v>641.23657131331993</c:v>
                </c:pt>
                <c:pt idx="798">
                  <c:v>731.92233743938959</c:v>
                </c:pt>
                <c:pt idx="799">
                  <c:v>716.48467521438579</c:v>
                </c:pt>
                <c:pt idx="800">
                  <c:v>663.14930381323347</c:v>
                </c:pt>
                <c:pt idx="801">
                  <c:v>598.73945019397797</c:v>
                </c:pt>
                <c:pt idx="802">
                  <c:v>672.07260924825459</c:v>
                </c:pt>
                <c:pt idx="803">
                  <c:v>708.25751364587813</c:v>
                </c:pt>
                <c:pt idx="804">
                  <c:v>625.08856908237021</c:v>
                </c:pt>
                <c:pt idx="805">
                  <c:v>664.91250932839193</c:v>
                </c:pt>
                <c:pt idx="806">
                  <c:v>664.36383376759022</c:v>
                </c:pt>
                <c:pt idx="807">
                  <c:v>645.07967765641342</c:v>
                </c:pt>
                <c:pt idx="808">
                  <c:v>670.58259264963317</c:v>
                </c:pt>
                <c:pt idx="809">
                  <c:v>629.0286243334217</c:v>
                </c:pt>
                <c:pt idx="810">
                  <c:v>657.51678886888158</c:v>
                </c:pt>
                <c:pt idx="811">
                  <c:v>675.96603858039589</c:v>
                </c:pt>
                <c:pt idx="812">
                  <c:v>664.29013138641812</c:v>
                </c:pt>
                <c:pt idx="813">
                  <c:v>652.76668332068084</c:v>
                </c:pt>
                <c:pt idx="814">
                  <c:v>681.04998550056871</c:v>
                </c:pt>
                <c:pt idx="815">
                  <c:v>684.17684570657093</c:v>
                </c:pt>
                <c:pt idx="816">
                  <c:v>698.90376724927773</c:v>
                </c:pt>
                <c:pt idx="817">
                  <c:v>662.22681186006002</c:v>
                </c:pt>
                <c:pt idx="818">
                  <c:v>655.55647550101685</c:v>
                </c:pt>
                <c:pt idx="819">
                  <c:v>688.69536376595443</c:v>
                </c:pt>
                <c:pt idx="820">
                  <c:v>656.62634284496062</c:v>
                </c:pt>
                <c:pt idx="821">
                  <c:v>650.44743460567815</c:v>
                </c:pt>
                <c:pt idx="822">
                  <c:v>690.52290474878373</c:v>
                </c:pt>
                <c:pt idx="823">
                  <c:v>630.73941978823768</c:v>
                </c:pt>
                <c:pt idx="824">
                  <c:v>636.6625696254323</c:v>
                </c:pt>
                <c:pt idx="825">
                  <c:v>716.62372923820294</c:v>
                </c:pt>
                <c:pt idx="826">
                  <c:v>672.9062540670252</c:v>
                </c:pt>
                <c:pt idx="827">
                  <c:v>718.59369862660469</c:v>
                </c:pt>
                <c:pt idx="828">
                  <c:v>650.30438582436909</c:v>
                </c:pt>
                <c:pt idx="829">
                  <c:v>643.06609210810757</c:v>
                </c:pt>
                <c:pt idx="830">
                  <c:v>616.06821227008641</c:v>
                </c:pt>
                <c:pt idx="831">
                  <c:v>687.91669220077483</c:v>
                </c:pt>
                <c:pt idx="832">
                  <c:v>711.47125166597016</c:v>
                </c:pt>
                <c:pt idx="833">
                  <c:v>655.57250015344061</c:v>
                </c:pt>
                <c:pt idx="834">
                  <c:v>633.85675565952943</c:v>
                </c:pt>
                <c:pt idx="835">
                  <c:v>699.93566522418905</c:v>
                </c:pt>
                <c:pt idx="836">
                  <c:v>632.25598857758541</c:v>
                </c:pt>
                <c:pt idx="837">
                  <c:v>700.30587504648702</c:v>
                </c:pt>
                <c:pt idx="838">
                  <c:v>694.3854164005088</c:v>
                </c:pt>
                <c:pt idx="839">
                  <c:v>683.66005289770237</c:v>
                </c:pt>
                <c:pt idx="840">
                  <c:v>715.98402092381593</c:v>
                </c:pt>
                <c:pt idx="841">
                  <c:v>693.76589578923358</c:v>
                </c:pt>
                <c:pt idx="842">
                  <c:v>685.26944026234787</c:v>
                </c:pt>
                <c:pt idx="843">
                  <c:v>670.22464447315497</c:v>
                </c:pt>
                <c:pt idx="844">
                  <c:v>718.84438574937985</c:v>
                </c:pt>
                <c:pt idx="845">
                  <c:v>658.48112152600424</c:v>
                </c:pt>
                <c:pt idx="846">
                  <c:v>677.95095735383029</c:v>
                </c:pt>
                <c:pt idx="847">
                  <c:v>653.79037796970033</c:v>
                </c:pt>
                <c:pt idx="848">
                  <c:v>699.44391340001494</c:v>
                </c:pt>
                <c:pt idx="849">
                  <c:v>697.60086411184193</c:v>
                </c:pt>
                <c:pt idx="850">
                  <c:v>693.11256739457986</c:v>
                </c:pt>
                <c:pt idx="851">
                  <c:v>670.36913802236404</c:v>
                </c:pt>
                <c:pt idx="852">
                  <c:v>677.48035023417515</c:v>
                </c:pt>
                <c:pt idx="853">
                  <c:v>670.01802205720651</c:v>
                </c:pt>
                <c:pt idx="854">
                  <c:v>670.35942057745751</c:v>
                </c:pt>
                <c:pt idx="855">
                  <c:v>656.28713815827678</c:v>
                </c:pt>
                <c:pt idx="856">
                  <c:v>652.1425511343482</c:v>
                </c:pt>
                <c:pt idx="857">
                  <c:v>688.71890939013429</c:v>
                </c:pt>
                <c:pt idx="858">
                  <c:v>685.9433486641633</c:v>
                </c:pt>
                <c:pt idx="859">
                  <c:v>689.9908672161182</c:v>
                </c:pt>
                <c:pt idx="860">
                  <c:v>678.94733794737749</c:v>
                </c:pt>
                <c:pt idx="861">
                  <c:v>663.90329231511123</c:v>
                </c:pt>
                <c:pt idx="862">
                  <c:v>701.03401973904693</c:v>
                </c:pt>
                <c:pt idx="863">
                  <c:v>667.2629946499892</c:v>
                </c:pt>
                <c:pt idx="864">
                  <c:v>672.85605207067556</c:v>
                </c:pt>
                <c:pt idx="865">
                  <c:v>683.91623843483649</c:v>
                </c:pt>
                <c:pt idx="866">
                  <c:v>662.50831178507588</c:v>
                </c:pt>
                <c:pt idx="867">
                  <c:v>655.34140607412564</c:v>
                </c:pt>
                <c:pt idx="868">
                  <c:v>682.10830166611913</c:v>
                </c:pt>
                <c:pt idx="869">
                  <c:v>683.79182545077492</c:v>
                </c:pt>
                <c:pt idx="870">
                  <c:v>675.61954612176123</c:v>
                </c:pt>
                <c:pt idx="871">
                  <c:v>671.98617572029934</c:v>
                </c:pt>
                <c:pt idx="872">
                  <c:v>677.36856398276768</c:v>
                </c:pt>
                <c:pt idx="873">
                  <c:v>648.87569636453145</c:v>
                </c:pt>
                <c:pt idx="874">
                  <c:v>674.08306826907801</c:v>
                </c:pt>
                <c:pt idx="875">
                  <c:v>653.99735227220117</c:v>
                </c:pt>
                <c:pt idx="876">
                  <c:v>667.98158695460597</c:v>
                </c:pt>
                <c:pt idx="877">
                  <c:v>652.10240279262689</c:v>
                </c:pt>
                <c:pt idx="878">
                  <c:v>708.55021435897561</c:v>
                </c:pt>
                <c:pt idx="879">
                  <c:v>715.70051806406991</c:v>
                </c:pt>
                <c:pt idx="880">
                  <c:v>623.30902221636325</c:v>
                </c:pt>
                <c:pt idx="881">
                  <c:v>683.72791322751209</c:v>
                </c:pt>
                <c:pt idx="882">
                  <c:v>723.43781000645913</c:v>
                </c:pt>
                <c:pt idx="883">
                  <c:v>699.14682902439927</c:v>
                </c:pt>
                <c:pt idx="884">
                  <c:v>682.43919028514665</c:v>
                </c:pt>
                <c:pt idx="885">
                  <c:v>664.68758849260576</c:v>
                </c:pt>
                <c:pt idx="886">
                  <c:v>638.00873805528272</c:v>
                </c:pt>
                <c:pt idx="887">
                  <c:v>678.80673550135134</c:v>
                </c:pt>
                <c:pt idx="888">
                  <c:v>667.06699061611334</c:v>
                </c:pt>
                <c:pt idx="889">
                  <c:v>657.83590054983324</c:v>
                </c:pt>
                <c:pt idx="890">
                  <c:v>685.51911747299346</c:v>
                </c:pt>
                <c:pt idx="891">
                  <c:v>689.89639190532534</c:v>
                </c:pt>
                <c:pt idx="892">
                  <c:v>678.37282312758634</c:v>
                </c:pt>
                <c:pt idx="893">
                  <c:v>658.55805434772083</c:v>
                </c:pt>
                <c:pt idx="894">
                  <c:v>689.13177766023455</c:v>
                </c:pt>
                <c:pt idx="895">
                  <c:v>651.44927369738025</c:v>
                </c:pt>
                <c:pt idx="896">
                  <c:v>712.62684778817311</c:v>
                </c:pt>
                <c:pt idx="897">
                  <c:v>681.53462705003631</c:v>
                </c:pt>
                <c:pt idx="898">
                  <c:v>669.06454090314901</c:v>
                </c:pt>
                <c:pt idx="899">
                  <c:v>675.91238780472986</c:v>
                </c:pt>
                <c:pt idx="900">
                  <c:v>707.83637921462514</c:v>
                </c:pt>
                <c:pt idx="901">
                  <c:v>657.62155206784564</c:v>
                </c:pt>
                <c:pt idx="902">
                  <c:v>709.66224708182199</c:v>
                </c:pt>
                <c:pt idx="903">
                  <c:v>653.32841949036901</c:v>
                </c:pt>
                <c:pt idx="904">
                  <c:v>671.87126544055172</c:v>
                </c:pt>
                <c:pt idx="905">
                  <c:v>658.76557857964281</c:v>
                </c:pt>
                <c:pt idx="906">
                  <c:v>666.59580754125</c:v>
                </c:pt>
                <c:pt idx="907">
                  <c:v>642.64222463798114</c:v>
                </c:pt>
                <c:pt idx="908">
                  <c:v>691.88237947485004</c:v>
                </c:pt>
                <c:pt idx="909">
                  <c:v>686.25285438738138</c:v>
                </c:pt>
                <c:pt idx="910">
                  <c:v>706.53216259397823</c:v>
                </c:pt>
                <c:pt idx="911">
                  <c:v>681.36966911392619</c:v>
                </c:pt>
                <c:pt idx="912">
                  <c:v>669.90341848096114</c:v>
                </c:pt>
                <c:pt idx="913">
                  <c:v>642.43105933904735</c:v>
                </c:pt>
                <c:pt idx="914">
                  <c:v>658.45047192569291</c:v>
                </c:pt>
                <c:pt idx="915">
                  <c:v>641.49131684446138</c:v>
                </c:pt>
                <c:pt idx="916">
                  <c:v>650.57323114951851</c:v>
                </c:pt>
                <c:pt idx="917">
                  <c:v>656.22000369306534</c:v>
                </c:pt>
                <c:pt idx="918">
                  <c:v>667.29201513632279</c:v>
                </c:pt>
                <c:pt idx="919">
                  <c:v>681.96697633681561</c:v>
                </c:pt>
                <c:pt idx="920">
                  <c:v>661.89776338543061</c:v>
                </c:pt>
                <c:pt idx="921">
                  <c:v>674.96400431883058</c:v>
                </c:pt>
                <c:pt idx="922">
                  <c:v>689.99457977338852</c:v>
                </c:pt>
                <c:pt idx="923">
                  <c:v>697.08737254891003</c:v>
                </c:pt>
                <c:pt idx="924">
                  <c:v>674.82343025409318</c:v>
                </c:pt>
                <c:pt idx="925">
                  <c:v>690.60151436519482</c:v>
                </c:pt>
                <c:pt idx="926">
                  <c:v>672.76396402013734</c:v>
                </c:pt>
                <c:pt idx="927">
                  <c:v>642.66296833830575</c:v>
                </c:pt>
                <c:pt idx="928">
                  <c:v>699.46835935328954</c:v>
                </c:pt>
                <c:pt idx="929">
                  <c:v>628.33285114332284</c:v>
                </c:pt>
                <c:pt idx="930">
                  <c:v>676.70767162524271</c:v>
                </c:pt>
                <c:pt idx="931">
                  <c:v>642.47203230718424</c:v>
                </c:pt>
                <c:pt idx="932">
                  <c:v>670.50849027872027</c:v>
                </c:pt>
                <c:pt idx="933">
                  <c:v>663.63798065624087</c:v>
                </c:pt>
                <c:pt idx="934">
                  <c:v>667.60149370134695</c:v>
                </c:pt>
                <c:pt idx="935">
                  <c:v>673.48511880084061</c:v>
                </c:pt>
                <c:pt idx="936">
                  <c:v>658.06294084993169</c:v>
                </c:pt>
                <c:pt idx="937">
                  <c:v>711.46306633671247</c:v>
                </c:pt>
                <c:pt idx="938">
                  <c:v>684.85065111059203</c:v>
                </c:pt>
                <c:pt idx="939">
                  <c:v>683.88754098916615</c:v>
                </c:pt>
                <c:pt idx="940">
                  <c:v>688.26896409558412</c:v>
                </c:pt>
                <c:pt idx="941">
                  <c:v>656.71176940018995</c:v>
                </c:pt>
                <c:pt idx="942">
                  <c:v>691.39219259970469</c:v>
                </c:pt>
                <c:pt idx="943">
                  <c:v>675.0999126398774</c:v>
                </c:pt>
                <c:pt idx="944">
                  <c:v>694.74934649382567</c:v>
                </c:pt>
                <c:pt idx="945">
                  <c:v>713.25168855796119</c:v>
                </c:pt>
                <c:pt idx="946">
                  <c:v>620.7809730829299</c:v>
                </c:pt>
                <c:pt idx="947">
                  <c:v>700.3880802087956</c:v>
                </c:pt>
                <c:pt idx="948">
                  <c:v>678.99292854069108</c:v>
                </c:pt>
                <c:pt idx="949">
                  <c:v>678.15600829381538</c:v>
                </c:pt>
                <c:pt idx="950">
                  <c:v>647.00042935163947</c:v>
                </c:pt>
                <c:pt idx="951">
                  <c:v>666.08513536875262</c:v>
                </c:pt>
                <c:pt idx="952">
                  <c:v>711.01239146351963</c:v>
                </c:pt>
                <c:pt idx="953">
                  <c:v>672.60937328284672</c:v>
                </c:pt>
                <c:pt idx="954">
                  <c:v>671.51492745887163</c:v>
                </c:pt>
                <c:pt idx="955">
                  <c:v>689.04455213114079</c:v>
                </c:pt>
                <c:pt idx="956">
                  <c:v>658.1768546129515</c:v>
                </c:pt>
                <c:pt idx="957">
                  <c:v>659.24741817775748</c:v>
                </c:pt>
                <c:pt idx="958">
                  <c:v>648.55845716895374</c:v>
                </c:pt>
                <c:pt idx="959">
                  <c:v>628.15766089058479</c:v>
                </c:pt>
                <c:pt idx="960">
                  <c:v>705.38360764733125</c:v>
                </c:pt>
                <c:pt idx="961">
                  <c:v>659.00164046960936</c:v>
                </c:pt>
                <c:pt idx="962">
                  <c:v>649.45652020994839</c:v>
                </c:pt>
                <c:pt idx="963">
                  <c:v>633.55253092551175</c:v>
                </c:pt>
                <c:pt idx="964">
                  <c:v>690.23424444432976</c:v>
                </c:pt>
                <c:pt idx="965">
                  <c:v>669.3933482705188</c:v>
                </c:pt>
                <c:pt idx="966">
                  <c:v>680.10614007540971</c:v>
                </c:pt>
                <c:pt idx="967">
                  <c:v>671.45960428101398</c:v>
                </c:pt>
                <c:pt idx="968">
                  <c:v>648.00951367390826</c:v>
                </c:pt>
                <c:pt idx="969">
                  <c:v>666.10195092496224</c:v>
                </c:pt>
                <c:pt idx="970">
                  <c:v>671.54170761350224</c:v>
                </c:pt>
                <c:pt idx="971">
                  <c:v>672.35659895039862</c:v>
                </c:pt>
                <c:pt idx="972">
                  <c:v>668.21504503819187</c:v>
                </c:pt>
                <c:pt idx="973">
                  <c:v>669.23235930573264</c:v>
                </c:pt>
                <c:pt idx="974">
                  <c:v>696.74234258134447</c:v>
                </c:pt>
                <c:pt idx="975">
                  <c:v>681.36708817702765</c:v>
                </c:pt>
                <c:pt idx="976">
                  <c:v>640.07717750096526</c:v>
                </c:pt>
                <c:pt idx="977">
                  <c:v>706.0551403486952</c:v>
                </c:pt>
                <c:pt idx="978">
                  <c:v>685.84626869298791</c:v>
                </c:pt>
                <c:pt idx="979">
                  <c:v>693.46470879627896</c:v>
                </c:pt>
                <c:pt idx="980">
                  <c:v>699.6167260969446</c:v>
                </c:pt>
                <c:pt idx="981">
                  <c:v>680.60607452751674</c:v>
                </c:pt>
                <c:pt idx="982">
                  <c:v>651.71388922493134</c:v>
                </c:pt>
                <c:pt idx="983">
                  <c:v>657.75923395623568</c:v>
                </c:pt>
                <c:pt idx="984">
                  <c:v>712.44567960225913</c:v>
                </c:pt>
                <c:pt idx="985">
                  <c:v>718.13227399650168</c:v>
                </c:pt>
                <c:pt idx="986">
                  <c:v>680.29984649809148</c:v>
                </c:pt>
                <c:pt idx="987">
                  <c:v>694.97766742153453</c:v>
                </c:pt>
                <c:pt idx="988">
                  <c:v>718.60782358774486</c:v>
                </c:pt>
                <c:pt idx="989">
                  <c:v>653.97362867538959</c:v>
                </c:pt>
                <c:pt idx="990">
                  <c:v>651.98068766668212</c:v>
                </c:pt>
                <c:pt idx="991">
                  <c:v>675.84908484655625</c:v>
                </c:pt>
                <c:pt idx="992">
                  <c:v>652.25531355794055</c:v>
                </c:pt>
                <c:pt idx="993">
                  <c:v>726.96101034821413</c:v>
                </c:pt>
                <c:pt idx="994">
                  <c:v>657.96012924539809</c:v>
                </c:pt>
                <c:pt idx="995">
                  <c:v>654.65324479694846</c:v>
                </c:pt>
                <c:pt idx="996">
                  <c:v>666.04644819447094</c:v>
                </c:pt>
                <c:pt idx="997">
                  <c:v>697.13502151084958</c:v>
                </c:pt>
                <c:pt idx="998">
                  <c:v>726.15952492936685</c:v>
                </c:pt>
                <c:pt idx="999">
                  <c:v>697.01344105432463</c:v>
                </c:pt>
              </c:numCache>
            </c:numRef>
          </c:yVal>
          <c:smooth val="0"/>
          <c:extLst>
            <c:ext xmlns:c16="http://schemas.microsoft.com/office/drawing/2014/chart" uri="{C3380CC4-5D6E-409C-BE32-E72D297353CC}">
              <c16:uniqueId val="{00000002-12A9-4381-AA66-C5A9A6238747}"/>
            </c:ext>
          </c:extLst>
        </c:ser>
        <c:ser>
          <c:idx val="4"/>
          <c:order val="3"/>
          <c:tx>
            <c:strRef>
              <c:f>'PSA results'!$AS$19:$AS$20</c:f>
              <c:strCache>
                <c:ptCount val="2"/>
                <c:pt idx="0">
                  <c:v>Hybrid</c:v>
                </c:pt>
                <c:pt idx="1">
                  <c:v>vs Reverse hybrid</c:v>
                </c:pt>
              </c:strCache>
            </c:strRef>
          </c:tx>
          <c:spPr>
            <a:ln w="25400" cap="rnd">
              <a:noFill/>
              <a:round/>
            </a:ln>
            <a:effectLst/>
          </c:spPr>
          <c:marker>
            <c:symbol val="circle"/>
            <c:size val="5"/>
            <c:spPr>
              <a:solidFill>
                <a:schemeClr val="accent5"/>
              </a:solidFill>
              <a:ln w="9525">
                <a:solidFill>
                  <a:schemeClr val="accent5"/>
                </a:solidFill>
              </a:ln>
              <a:effectLst/>
            </c:spPr>
          </c:marker>
          <c:xVal>
            <c:numRef>
              <c:f>'PSA results'!$AT$26:$AT$5026</c:f>
              <c:numCache>
                <c:formatCode>0.00</c:formatCode>
                <c:ptCount val="5001"/>
                <c:pt idx="0">
                  <c:v>-1.063231581436952E-2</c:v>
                </c:pt>
                <c:pt idx="1">
                  <c:v>-7.707317971577865E-3</c:v>
                </c:pt>
                <c:pt idx="2">
                  <c:v>-4.2040903390656581E-3</c:v>
                </c:pt>
                <c:pt idx="3">
                  <c:v>-1.5968383303757605E-2</c:v>
                </c:pt>
                <c:pt idx="4">
                  <c:v>-1.0050362891051989E-2</c:v>
                </c:pt>
                <c:pt idx="5">
                  <c:v>-1.1941587466921533E-2</c:v>
                </c:pt>
                <c:pt idx="6">
                  <c:v>-2.8040990679709665E-3</c:v>
                </c:pt>
                <c:pt idx="7">
                  <c:v>-9.6996103460789129E-3</c:v>
                </c:pt>
                <c:pt idx="8">
                  <c:v>-2.1827622824623916E-3</c:v>
                </c:pt>
                <c:pt idx="9">
                  <c:v>-9.8421822035721362E-3</c:v>
                </c:pt>
                <c:pt idx="10">
                  <c:v>-5.3622238724475579E-3</c:v>
                </c:pt>
                <c:pt idx="11">
                  <c:v>-5.1998964061326092E-3</c:v>
                </c:pt>
                <c:pt idx="12">
                  <c:v>-8.7554737077066846E-3</c:v>
                </c:pt>
                <c:pt idx="13">
                  <c:v>-7.5143546736828881E-3</c:v>
                </c:pt>
                <c:pt idx="14">
                  <c:v>-5.1745010895913879E-3</c:v>
                </c:pt>
                <c:pt idx="15">
                  <c:v>-9.6442661146589614E-3</c:v>
                </c:pt>
                <c:pt idx="16">
                  <c:v>-8.6112463374536929E-3</c:v>
                </c:pt>
                <c:pt idx="17">
                  <c:v>-9.4356520946377032E-3</c:v>
                </c:pt>
                <c:pt idx="18">
                  <c:v>-1.0304696765997434E-2</c:v>
                </c:pt>
                <c:pt idx="19">
                  <c:v>-1.0783521541080532E-2</c:v>
                </c:pt>
                <c:pt idx="20">
                  <c:v>-5.2924909511684604E-3</c:v>
                </c:pt>
                <c:pt idx="21">
                  <c:v>-6.3270215875199654E-3</c:v>
                </c:pt>
                <c:pt idx="22">
                  <c:v>-1.7213528601391914E-3</c:v>
                </c:pt>
                <c:pt idx="23">
                  <c:v>-8.7835550131298845E-3</c:v>
                </c:pt>
                <c:pt idx="24">
                  <c:v>-8.6386264433429005E-3</c:v>
                </c:pt>
                <c:pt idx="25">
                  <c:v>-5.8461071851159119E-3</c:v>
                </c:pt>
                <c:pt idx="26">
                  <c:v>-6.3990566228042667E-3</c:v>
                </c:pt>
                <c:pt idx="27">
                  <c:v>5.0431382301141525E-4</c:v>
                </c:pt>
                <c:pt idx="28">
                  <c:v>-3.8964445593361319E-3</c:v>
                </c:pt>
                <c:pt idx="29">
                  <c:v>-1.4708604954153159E-2</c:v>
                </c:pt>
                <c:pt idx="30">
                  <c:v>-1.2261057571599565E-2</c:v>
                </c:pt>
                <c:pt idx="31">
                  <c:v>5.3196245451250235E-3</c:v>
                </c:pt>
                <c:pt idx="32">
                  <c:v>-1.4965523316281093E-2</c:v>
                </c:pt>
                <c:pt idx="33">
                  <c:v>-1.4712343357928148E-2</c:v>
                </c:pt>
                <c:pt idx="34">
                  <c:v>-6.4014923622046638E-3</c:v>
                </c:pt>
                <c:pt idx="35">
                  <c:v>-8.1739354503067574E-3</c:v>
                </c:pt>
                <c:pt idx="36">
                  <c:v>-7.0211661464441022E-3</c:v>
                </c:pt>
                <c:pt idx="37">
                  <c:v>-1.0045894592035864E-2</c:v>
                </c:pt>
                <c:pt idx="38">
                  <c:v>-9.8034817356040804E-3</c:v>
                </c:pt>
                <c:pt idx="39">
                  <c:v>-7.5157031130430596E-3</c:v>
                </c:pt>
                <c:pt idx="40">
                  <c:v>-5.3145965287360042E-3</c:v>
                </c:pt>
                <c:pt idx="41">
                  <c:v>-2.8228399027696582E-3</c:v>
                </c:pt>
                <c:pt idx="42">
                  <c:v>-5.4426161233855908E-3</c:v>
                </c:pt>
                <c:pt idx="43">
                  <c:v>-1.1560937768914314E-2</c:v>
                </c:pt>
                <c:pt idx="44">
                  <c:v>-4.7258637592140218E-3</c:v>
                </c:pt>
                <c:pt idx="45">
                  <c:v>-6.6687975605645988E-3</c:v>
                </c:pt>
                <c:pt idx="46">
                  <c:v>-8.3031566649349742E-3</c:v>
                </c:pt>
                <c:pt idx="47">
                  <c:v>4.0805135013357585E-3</c:v>
                </c:pt>
                <c:pt idx="48">
                  <c:v>-1.6815233266289198E-2</c:v>
                </c:pt>
                <c:pt idx="49">
                  <c:v>1.6917473085165113E-4</c:v>
                </c:pt>
                <c:pt idx="50">
                  <c:v>-7.4198316815223819E-3</c:v>
                </c:pt>
                <c:pt idx="51">
                  <c:v>-7.3347403841559355E-3</c:v>
                </c:pt>
                <c:pt idx="52">
                  <c:v>-8.6600508441776469E-3</c:v>
                </c:pt>
                <c:pt idx="53">
                  <c:v>-5.5742750279357267E-3</c:v>
                </c:pt>
                <c:pt idx="54">
                  <c:v>-9.58548333709075E-3</c:v>
                </c:pt>
                <c:pt idx="55">
                  <c:v>-1.0125915302801047E-3</c:v>
                </c:pt>
                <c:pt idx="56">
                  <c:v>-1.0107980281338413E-2</c:v>
                </c:pt>
                <c:pt idx="57">
                  <c:v>-8.5565565977852032E-3</c:v>
                </c:pt>
                <c:pt idx="58">
                  <c:v>-1.480869642731264E-2</c:v>
                </c:pt>
                <c:pt idx="59">
                  <c:v>-2.3888514184502441E-3</c:v>
                </c:pt>
                <c:pt idx="60">
                  <c:v>-7.0949725371836081E-3</c:v>
                </c:pt>
                <c:pt idx="61">
                  <c:v>-6.0659938874678687E-3</c:v>
                </c:pt>
                <c:pt idx="62">
                  <c:v>1.4607544557900809E-3</c:v>
                </c:pt>
                <c:pt idx="63">
                  <c:v>-7.3369723299414602E-3</c:v>
                </c:pt>
                <c:pt idx="64">
                  <c:v>-1.0835773583652397E-2</c:v>
                </c:pt>
                <c:pt idx="65">
                  <c:v>-8.3486229874019102E-3</c:v>
                </c:pt>
                <c:pt idx="66">
                  <c:v>-7.4244668128127245E-3</c:v>
                </c:pt>
                <c:pt idx="67">
                  <c:v>-8.9018739454029827E-3</c:v>
                </c:pt>
                <c:pt idx="68">
                  <c:v>-1.4422360457475136E-2</c:v>
                </c:pt>
                <c:pt idx="69">
                  <c:v>-1.8798839886553509E-3</c:v>
                </c:pt>
                <c:pt idx="70">
                  <c:v>-2.9896443213850432E-3</c:v>
                </c:pt>
                <c:pt idx="71">
                  <c:v>-5.7526918437194041E-3</c:v>
                </c:pt>
                <c:pt idx="72">
                  <c:v>-8.612652287347089E-3</c:v>
                </c:pt>
                <c:pt idx="73">
                  <c:v>-1.7458039643862833E-3</c:v>
                </c:pt>
                <c:pt idx="74">
                  <c:v>-7.1521188961760629E-3</c:v>
                </c:pt>
                <c:pt idx="75">
                  <c:v>1.2083517997751869E-5</c:v>
                </c:pt>
                <c:pt idx="76">
                  <c:v>-1.0750837321330309E-2</c:v>
                </c:pt>
                <c:pt idx="77">
                  <c:v>-1.3512423705838827E-2</c:v>
                </c:pt>
                <c:pt idx="78">
                  <c:v>-6.1965586820846852E-3</c:v>
                </c:pt>
                <c:pt idx="79">
                  <c:v>-3.4679999425168972E-3</c:v>
                </c:pt>
                <c:pt idx="80">
                  <c:v>-3.2601563113932031E-3</c:v>
                </c:pt>
                <c:pt idx="81">
                  <c:v>-5.6945238332684056E-3</c:v>
                </c:pt>
                <c:pt idx="82">
                  <c:v>-5.4627520862062795E-3</c:v>
                </c:pt>
                <c:pt idx="83">
                  <c:v>-9.9039568352417007E-3</c:v>
                </c:pt>
                <c:pt idx="84">
                  <c:v>-1.2455148816375328E-2</c:v>
                </c:pt>
                <c:pt idx="85">
                  <c:v>-2.657206009729407E-3</c:v>
                </c:pt>
                <c:pt idx="86">
                  <c:v>-8.3510238165196427E-3</c:v>
                </c:pt>
                <c:pt idx="87">
                  <c:v>-6.936946491446605E-3</c:v>
                </c:pt>
                <c:pt idx="88">
                  <c:v>-6.1453185699686941E-3</c:v>
                </c:pt>
                <c:pt idx="89">
                  <c:v>-4.879451603535756E-3</c:v>
                </c:pt>
                <c:pt idx="90">
                  <c:v>-5.2824075261526104E-5</c:v>
                </c:pt>
                <c:pt idx="91">
                  <c:v>-2.7767033846579636E-3</c:v>
                </c:pt>
                <c:pt idx="92">
                  <c:v>-1.3641792405795883E-2</c:v>
                </c:pt>
                <c:pt idx="93">
                  <c:v>-9.0198298890573625E-3</c:v>
                </c:pt>
                <c:pt idx="94">
                  <c:v>-1.0984653695206958E-2</c:v>
                </c:pt>
                <c:pt idx="95">
                  <c:v>-4.7227856703191406E-3</c:v>
                </c:pt>
                <c:pt idx="96">
                  <c:v>-1.8570281847161141E-3</c:v>
                </c:pt>
                <c:pt idx="97">
                  <c:v>-4.0201854114290114E-3</c:v>
                </c:pt>
                <c:pt idx="98">
                  <c:v>-3.4713164763129356E-3</c:v>
                </c:pt>
                <c:pt idx="99">
                  <c:v>-6.0487028562246081E-3</c:v>
                </c:pt>
                <c:pt idx="100">
                  <c:v>4.2167611244732228E-3</c:v>
                </c:pt>
                <c:pt idx="101">
                  <c:v>-6.2358427805282446E-3</c:v>
                </c:pt>
                <c:pt idx="102">
                  <c:v>-1.9920212906736623E-3</c:v>
                </c:pt>
                <c:pt idx="103">
                  <c:v>-1.2266649489161452E-2</c:v>
                </c:pt>
                <c:pt idx="104">
                  <c:v>-5.1243607337010388E-3</c:v>
                </c:pt>
                <c:pt idx="105">
                  <c:v>-1.2092674835360029E-2</c:v>
                </c:pt>
                <c:pt idx="106">
                  <c:v>-9.6443169695330511E-3</c:v>
                </c:pt>
                <c:pt idx="107">
                  <c:v>-2.5734555649545854E-3</c:v>
                </c:pt>
                <c:pt idx="108">
                  <c:v>-3.4851654211465188E-3</c:v>
                </c:pt>
                <c:pt idx="109">
                  <c:v>3.1103895590032238E-3</c:v>
                </c:pt>
                <c:pt idx="110">
                  <c:v>-1.0475661932110469E-2</c:v>
                </c:pt>
                <c:pt idx="111">
                  <c:v>-6.8680379192986862E-3</c:v>
                </c:pt>
                <c:pt idx="112">
                  <c:v>-8.3790607802569639E-4</c:v>
                </c:pt>
                <c:pt idx="113">
                  <c:v>-1.7315147317162882E-3</c:v>
                </c:pt>
                <c:pt idx="114">
                  <c:v>-8.6083635728915198E-3</c:v>
                </c:pt>
                <c:pt idx="115">
                  <c:v>-7.4679121298881768E-3</c:v>
                </c:pt>
                <c:pt idx="116">
                  <c:v>-8.2692976430323029E-3</c:v>
                </c:pt>
                <c:pt idx="117">
                  <c:v>-1.1271825912420042E-2</c:v>
                </c:pt>
                <c:pt idx="118">
                  <c:v>-4.7214681799196967E-3</c:v>
                </c:pt>
                <c:pt idx="119">
                  <c:v>-2.4062904260748752E-3</c:v>
                </c:pt>
                <c:pt idx="120">
                  <c:v>-3.3876671537456104E-3</c:v>
                </c:pt>
                <c:pt idx="121">
                  <c:v>-1.3299621519346161E-2</c:v>
                </c:pt>
                <c:pt idx="122">
                  <c:v>-9.5950828125435095E-3</c:v>
                </c:pt>
                <c:pt idx="123">
                  <c:v>-2.9526953154483948E-3</c:v>
                </c:pt>
                <c:pt idx="124">
                  <c:v>-8.5266431319261926E-3</c:v>
                </c:pt>
                <c:pt idx="125">
                  <c:v>-2.7497056729757219E-3</c:v>
                </c:pt>
                <c:pt idx="126">
                  <c:v>-1.1997363513893688E-2</c:v>
                </c:pt>
                <c:pt idx="127">
                  <c:v>-9.8773165924566086E-3</c:v>
                </c:pt>
                <c:pt idx="128">
                  <c:v>-1.0773907604743727E-2</c:v>
                </c:pt>
                <c:pt idx="129">
                  <c:v>-1.0957598240635136E-2</c:v>
                </c:pt>
                <c:pt idx="130">
                  <c:v>-8.8808834104039391E-3</c:v>
                </c:pt>
                <c:pt idx="131">
                  <c:v>-2.2240911935469398E-3</c:v>
                </c:pt>
                <c:pt idx="132">
                  <c:v>-1.0172138719514834E-2</c:v>
                </c:pt>
                <c:pt idx="133">
                  <c:v>-8.9126684801836831E-3</c:v>
                </c:pt>
                <c:pt idx="134">
                  <c:v>-3.468306818263045E-3</c:v>
                </c:pt>
                <c:pt idx="135">
                  <c:v>-8.5685590012829493E-3</c:v>
                </c:pt>
                <c:pt idx="136">
                  <c:v>-7.5655872211655151E-3</c:v>
                </c:pt>
                <c:pt idx="137">
                  <c:v>-5.3465242210766206E-3</c:v>
                </c:pt>
                <c:pt idx="138">
                  <c:v>-8.9905006028416778E-3</c:v>
                </c:pt>
                <c:pt idx="139">
                  <c:v>-5.0523147895233933E-3</c:v>
                </c:pt>
                <c:pt idx="140">
                  <c:v>4.2344143585637539E-4</c:v>
                </c:pt>
                <c:pt idx="141">
                  <c:v>-4.0077623011924857E-3</c:v>
                </c:pt>
                <c:pt idx="142">
                  <c:v>-2.1063195974218019E-3</c:v>
                </c:pt>
                <c:pt idx="143">
                  <c:v>-2.8928773213827697E-3</c:v>
                </c:pt>
                <c:pt idx="144">
                  <c:v>-8.0671196594614969E-3</c:v>
                </c:pt>
                <c:pt idx="145">
                  <c:v>-7.360746001284113E-3</c:v>
                </c:pt>
                <c:pt idx="146">
                  <c:v>-3.9847432359128021E-3</c:v>
                </c:pt>
                <c:pt idx="147">
                  <c:v>-7.4655376609555901E-3</c:v>
                </c:pt>
                <c:pt idx="148">
                  <c:v>-7.3795433193168947E-3</c:v>
                </c:pt>
                <c:pt idx="149">
                  <c:v>-1.214193708366551E-2</c:v>
                </c:pt>
                <c:pt idx="150">
                  <c:v>-1.2173234585272752E-2</c:v>
                </c:pt>
                <c:pt idx="151">
                  <c:v>-5.9806160716124879E-3</c:v>
                </c:pt>
                <c:pt idx="152">
                  <c:v>-8.6138834224147587E-3</c:v>
                </c:pt>
                <c:pt idx="153">
                  <c:v>-4.82217788969308E-3</c:v>
                </c:pt>
                <c:pt idx="154">
                  <c:v>-1.0430842582422883E-2</c:v>
                </c:pt>
                <c:pt idx="155">
                  <c:v>-1.0337189513242251E-2</c:v>
                </c:pt>
                <c:pt idx="156">
                  <c:v>-7.2091563222898003E-3</c:v>
                </c:pt>
                <c:pt idx="157">
                  <c:v>-1.4725975613661291E-2</c:v>
                </c:pt>
                <c:pt idx="158">
                  <c:v>-7.596314720871078E-3</c:v>
                </c:pt>
                <c:pt idx="159">
                  <c:v>-7.1369384388368928E-3</c:v>
                </c:pt>
                <c:pt idx="160">
                  <c:v>-4.8202249121374052E-3</c:v>
                </c:pt>
                <c:pt idx="161">
                  <c:v>-1.235190397425967E-2</c:v>
                </c:pt>
                <c:pt idx="162">
                  <c:v>-9.4367983013601275E-3</c:v>
                </c:pt>
                <c:pt idx="163">
                  <c:v>-6.237682935557487E-3</c:v>
                </c:pt>
                <c:pt idx="164">
                  <c:v>-7.9210994003098278E-3</c:v>
                </c:pt>
                <c:pt idx="165">
                  <c:v>-1.2118762651128989E-2</c:v>
                </c:pt>
                <c:pt idx="166">
                  <c:v>-6.653454931704772E-3</c:v>
                </c:pt>
                <c:pt idx="167">
                  <c:v>-1.0369456165932434E-2</c:v>
                </c:pt>
                <c:pt idx="168">
                  <c:v>-8.7037334968567137E-3</c:v>
                </c:pt>
                <c:pt idx="169">
                  <c:v>-1.0684840248261551E-2</c:v>
                </c:pt>
                <c:pt idx="170">
                  <c:v>-7.6505240631412619E-3</c:v>
                </c:pt>
                <c:pt idx="171">
                  <c:v>-9.9328169762564755E-3</c:v>
                </c:pt>
                <c:pt idx="172">
                  <c:v>-1.218573703055803E-2</c:v>
                </c:pt>
                <c:pt idx="173">
                  <c:v>-6.1432682438429254E-3</c:v>
                </c:pt>
                <c:pt idx="174">
                  <c:v>-1.017629985428492E-2</c:v>
                </c:pt>
                <c:pt idx="175">
                  <c:v>-8.8433931277247524E-3</c:v>
                </c:pt>
                <c:pt idx="176">
                  <c:v>-7.2842063829146042E-3</c:v>
                </c:pt>
                <c:pt idx="177">
                  <c:v>-7.634042270142416E-3</c:v>
                </c:pt>
                <c:pt idx="178">
                  <c:v>-9.9382542406853958E-3</c:v>
                </c:pt>
                <c:pt idx="179">
                  <c:v>-5.1277065025328028E-3</c:v>
                </c:pt>
                <c:pt idx="180">
                  <c:v>-8.71506253207599E-3</c:v>
                </c:pt>
                <c:pt idx="181">
                  <c:v>-6.0866392327678653E-3</c:v>
                </c:pt>
                <c:pt idx="182">
                  <c:v>-9.0415444221267904E-3</c:v>
                </c:pt>
                <c:pt idx="183">
                  <c:v>-9.7208754169741951E-3</c:v>
                </c:pt>
                <c:pt idx="184">
                  <c:v>-7.9539818174669819E-3</c:v>
                </c:pt>
                <c:pt idx="185">
                  <c:v>-1.1982101400445089E-2</c:v>
                </c:pt>
                <c:pt idx="186">
                  <c:v>-6.7158242705129823E-3</c:v>
                </c:pt>
                <c:pt idx="187">
                  <c:v>-1.0416041008246779E-2</c:v>
                </c:pt>
                <c:pt idx="188">
                  <c:v>-9.5293845828798851E-3</c:v>
                </c:pt>
                <c:pt idx="189">
                  <c:v>-1.3055662255668565E-2</c:v>
                </c:pt>
                <c:pt idx="190">
                  <c:v>-1.9962829756732248E-3</c:v>
                </c:pt>
                <c:pt idx="191">
                  <c:v>-5.9500133694587731E-3</c:v>
                </c:pt>
                <c:pt idx="192">
                  <c:v>-4.3268489874783711E-3</c:v>
                </c:pt>
                <c:pt idx="193">
                  <c:v>-6.3817456866495093E-3</c:v>
                </c:pt>
                <c:pt idx="194">
                  <c:v>-6.0221307799182E-3</c:v>
                </c:pt>
                <c:pt idx="195">
                  <c:v>-7.696308978351496E-3</c:v>
                </c:pt>
                <c:pt idx="196">
                  <c:v>-2.3003637345571093E-3</c:v>
                </c:pt>
                <c:pt idx="197">
                  <c:v>-6.8662384557658385E-3</c:v>
                </c:pt>
                <c:pt idx="198">
                  <c:v>2.3740835349528311E-4</c:v>
                </c:pt>
                <c:pt idx="199">
                  <c:v>-9.4612225054540033E-3</c:v>
                </c:pt>
                <c:pt idx="200">
                  <c:v>-3.859317016511099E-3</c:v>
                </c:pt>
                <c:pt idx="201">
                  <c:v>-7.3331904091595845E-3</c:v>
                </c:pt>
                <c:pt idx="202">
                  <c:v>-5.9741573794109826E-3</c:v>
                </c:pt>
                <c:pt idx="203">
                  <c:v>-1.0937476863652762E-3</c:v>
                </c:pt>
                <c:pt idx="204">
                  <c:v>-4.8098821405648806E-3</c:v>
                </c:pt>
                <c:pt idx="205">
                  <c:v>-1.0452519670716143E-2</c:v>
                </c:pt>
                <c:pt idx="206">
                  <c:v>-1.1198333741559097E-2</c:v>
                </c:pt>
                <c:pt idx="207">
                  <c:v>-1.3384625371843484E-2</c:v>
                </c:pt>
                <c:pt idx="208">
                  <c:v>-9.2745558284654805E-3</c:v>
                </c:pt>
                <c:pt idx="209">
                  <c:v>-3.439055637921129E-3</c:v>
                </c:pt>
                <c:pt idx="210">
                  <c:v>-3.8270899849699447E-3</c:v>
                </c:pt>
                <c:pt idx="211">
                  <c:v>-1.3894672140951414E-2</c:v>
                </c:pt>
                <c:pt idx="212">
                  <c:v>-7.1282969139296881E-3</c:v>
                </c:pt>
                <c:pt idx="213">
                  <c:v>-1.0690386485402215E-2</c:v>
                </c:pt>
                <c:pt idx="214">
                  <c:v>-6.7468507347268059E-3</c:v>
                </c:pt>
                <c:pt idx="215">
                  <c:v>-7.3636498835281117E-3</c:v>
                </c:pt>
                <c:pt idx="216">
                  <c:v>-9.0684061947019501E-3</c:v>
                </c:pt>
                <c:pt idx="217">
                  <c:v>-9.6081966915164685E-3</c:v>
                </c:pt>
                <c:pt idx="218">
                  <c:v>-1.368733663177224E-2</c:v>
                </c:pt>
                <c:pt idx="219">
                  <c:v>-7.3696780656042904E-3</c:v>
                </c:pt>
                <c:pt idx="220">
                  <c:v>-1.6834839969831705E-2</c:v>
                </c:pt>
                <c:pt idx="221">
                  <c:v>-3.9014799478991335E-3</c:v>
                </c:pt>
                <c:pt idx="222">
                  <c:v>-3.4868017567095677E-3</c:v>
                </c:pt>
                <c:pt idx="223">
                  <c:v>-1.7516414479388231E-3</c:v>
                </c:pt>
                <c:pt idx="224">
                  <c:v>-7.1190936119425174E-3</c:v>
                </c:pt>
                <c:pt idx="225">
                  <c:v>-4.1871913190139054E-3</c:v>
                </c:pt>
                <c:pt idx="226">
                  <c:v>-1.0048581576564075E-2</c:v>
                </c:pt>
                <c:pt idx="227">
                  <c:v>-3.5440531263333241E-3</c:v>
                </c:pt>
                <c:pt idx="228">
                  <c:v>-6.4649128195508609E-3</c:v>
                </c:pt>
                <c:pt idx="229">
                  <c:v>-1.2251365039444906E-2</c:v>
                </c:pt>
                <c:pt idx="230">
                  <c:v>-2.2475384775315632E-3</c:v>
                </c:pt>
                <c:pt idx="231">
                  <c:v>-1.1889500735064118E-2</c:v>
                </c:pt>
                <c:pt idx="232">
                  <c:v>-6.7187008977622753E-3</c:v>
                </c:pt>
                <c:pt idx="233">
                  <c:v>-9.8213841074841213E-3</c:v>
                </c:pt>
                <c:pt idx="234">
                  <c:v>-1.2849240158775643E-2</c:v>
                </c:pt>
                <c:pt idx="235">
                  <c:v>-1.2190932219013462E-2</c:v>
                </c:pt>
                <c:pt idx="236">
                  <c:v>-5.7648914938379647E-3</c:v>
                </c:pt>
                <c:pt idx="237">
                  <c:v>-9.1804003233413312E-3</c:v>
                </c:pt>
                <c:pt idx="238">
                  <c:v>-7.257369538796965E-3</c:v>
                </c:pt>
                <c:pt idx="239">
                  <c:v>-1.0587139073116703E-2</c:v>
                </c:pt>
                <c:pt idx="240">
                  <c:v>-2.9071513614127298E-3</c:v>
                </c:pt>
                <c:pt idx="241">
                  <c:v>-8.7377871966420884E-3</c:v>
                </c:pt>
                <c:pt idx="242">
                  <c:v>-7.4664844049721069E-3</c:v>
                </c:pt>
                <c:pt idx="243">
                  <c:v>-6.3991869663020395E-3</c:v>
                </c:pt>
                <c:pt idx="244">
                  <c:v>-1.3196385860807069E-2</c:v>
                </c:pt>
                <c:pt idx="245">
                  <c:v>-1.3696643362042238E-2</c:v>
                </c:pt>
                <c:pt idx="246">
                  <c:v>-3.1543701953609116E-3</c:v>
                </c:pt>
                <c:pt idx="247">
                  <c:v>-4.7940048105825639E-3</c:v>
                </c:pt>
                <c:pt idx="248">
                  <c:v>-7.7644551470203993E-3</c:v>
                </c:pt>
                <c:pt idx="249">
                  <c:v>-2.3237954384569548E-3</c:v>
                </c:pt>
                <c:pt idx="250">
                  <c:v>-6.9556093295783938E-3</c:v>
                </c:pt>
                <c:pt idx="251">
                  <c:v>-4.4855106871910522E-3</c:v>
                </c:pt>
                <c:pt idx="252">
                  <c:v>-1.4104872089442111E-2</c:v>
                </c:pt>
                <c:pt idx="253">
                  <c:v>-1.1245780842042308E-2</c:v>
                </c:pt>
                <c:pt idx="254">
                  <c:v>-1.482735317635786E-2</c:v>
                </c:pt>
                <c:pt idx="255">
                  <c:v>-1.6594002594324309E-2</c:v>
                </c:pt>
                <c:pt idx="256">
                  <c:v>-5.4673040125248207E-3</c:v>
                </c:pt>
                <c:pt idx="257">
                  <c:v>-6.1932848904788784E-3</c:v>
                </c:pt>
                <c:pt idx="258">
                  <c:v>-7.1136412989076803E-3</c:v>
                </c:pt>
                <c:pt idx="259">
                  <c:v>-1.136433524083813E-2</c:v>
                </c:pt>
                <c:pt idx="260">
                  <c:v>-1.2867841546860603E-2</c:v>
                </c:pt>
                <c:pt idx="261">
                  <c:v>-7.1820831871427515E-3</c:v>
                </c:pt>
                <c:pt idx="262">
                  <c:v>-1.2102985649434572E-2</c:v>
                </c:pt>
                <c:pt idx="263">
                  <c:v>-7.5706570308327059E-3</c:v>
                </c:pt>
                <c:pt idx="264">
                  <c:v>-5.1085486111048795E-3</c:v>
                </c:pt>
                <c:pt idx="265">
                  <c:v>-9.2492923984366371E-3</c:v>
                </c:pt>
                <c:pt idx="266">
                  <c:v>-1.4951715927303155E-2</c:v>
                </c:pt>
                <c:pt idx="267">
                  <c:v>-8.9013103236421642E-3</c:v>
                </c:pt>
                <c:pt idx="268">
                  <c:v>-1.1994412325604387E-2</c:v>
                </c:pt>
                <c:pt idx="269">
                  <c:v>-6.7216161953034259E-3</c:v>
                </c:pt>
                <c:pt idx="270">
                  <c:v>3.518800548807377E-4</c:v>
                </c:pt>
                <c:pt idx="271">
                  <c:v>-6.1883394096806654E-3</c:v>
                </c:pt>
                <c:pt idx="272">
                  <c:v>-5.7295639022338918E-3</c:v>
                </c:pt>
                <c:pt idx="273">
                  <c:v>-3.4445728902756656E-3</c:v>
                </c:pt>
                <c:pt idx="274">
                  <c:v>-5.7259438426982001E-3</c:v>
                </c:pt>
                <c:pt idx="275">
                  <c:v>-1.4105018122616997E-2</c:v>
                </c:pt>
                <c:pt idx="276">
                  <c:v>-1.1187585540652023E-2</c:v>
                </c:pt>
                <c:pt idx="277">
                  <c:v>-2.9868341416978694E-3</c:v>
                </c:pt>
                <c:pt idx="278">
                  <c:v>-9.7570869597358723E-3</c:v>
                </c:pt>
                <c:pt idx="279">
                  <c:v>-3.3096235708178767E-3</c:v>
                </c:pt>
                <c:pt idx="280">
                  <c:v>-1.2328897609380718E-2</c:v>
                </c:pt>
                <c:pt idx="281">
                  <c:v>-7.6999187552342363E-3</c:v>
                </c:pt>
                <c:pt idx="282">
                  <c:v>-4.700679105086536E-3</c:v>
                </c:pt>
                <c:pt idx="283">
                  <c:v>-8.6555164077992686E-3</c:v>
                </c:pt>
                <c:pt idx="284">
                  <c:v>-6.532052516242004E-3</c:v>
                </c:pt>
                <c:pt idx="285">
                  <c:v>-8.3195064761323323E-3</c:v>
                </c:pt>
                <c:pt idx="286">
                  <c:v>-1.0225437280221072E-2</c:v>
                </c:pt>
                <c:pt idx="287">
                  <c:v>-3.8981572870184777E-3</c:v>
                </c:pt>
                <c:pt idx="288">
                  <c:v>-5.3200007380844738E-3</c:v>
                </c:pt>
                <c:pt idx="289">
                  <c:v>-8.9094473052373502E-3</c:v>
                </c:pt>
                <c:pt idx="290">
                  <c:v>-1.7753688707653481E-3</c:v>
                </c:pt>
                <c:pt idx="291">
                  <c:v>-8.4998262718585238E-3</c:v>
                </c:pt>
                <c:pt idx="292">
                  <c:v>-1.4050066885683776E-2</c:v>
                </c:pt>
                <c:pt idx="293">
                  <c:v>-6.2625634329833701E-3</c:v>
                </c:pt>
                <c:pt idx="294">
                  <c:v>-7.9853274193979473E-3</c:v>
                </c:pt>
                <c:pt idx="295">
                  <c:v>-1.1165361374176896E-2</c:v>
                </c:pt>
                <c:pt idx="296">
                  <c:v>-1.8548355998770916E-3</c:v>
                </c:pt>
                <c:pt idx="297">
                  <c:v>-1.6894115482326555E-3</c:v>
                </c:pt>
                <c:pt idx="298">
                  <c:v>-9.7803791332786716E-3</c:v>
                </c:pt>
                <c:pt idx="299">
                  <c:v>-1.0258125705027155E-2</c:v>
                </c:pt>
                <c:pt idx="300">
                  <c:v>-1.3710381294195884E-2</c:v>
                </c:pt>
                <c:pt idx="301">
                  <c:v>-8.462029656230996E-3</c:v>
                </c:pt>
                <c:pt idx="302">
                  <c:v>-7.8939483228968044E-3</c:v>
                </c:pt>
                <c:pt idx="303">
                  <c:v>-1.2611689466895726E-2</c:v>
                </c:pt>
                <c:pt idx="304">
                  <c:v>-7.3199460768762492E-3</c:v>
                </c:pt>
                <c:pt idx="305">
                  <c:v>-1.1891053128321616E-2</c:v>
                </c:pt>
                <c:pt idx="306">
                  <c:v>-3.445570940524334E-3</c:v>
                </c:pt>
                <c:pt idx="307">
                  <c:v>-1.4213538394496794E-2</c:v>
                </c:pt>
                <c:pt idx="308">
                  <c:v>5.7047855623437727E-4</c:v>
                </c:pt>
                <c:pt idx="309">
                  <c:v>-1.770275580927283E-2</c:v>
                </c:pt>
                <c:pt idx="310">
                  <c:v>-1.0410084651901741E-2</c:v>
                </c:pt>
                <c:pt idx="311">
                  <c:v>-7.5124469931999727E-3</c:v>
                </c:pt>
                <c:pt idx="312">
                  <c:v>-4.7087455217607044E-3</c:v>
                </c:pt>
                <c:pt idx="313">
                  <c:v>-9.8735946739658687E-3</c:v>
                </c:pt>
                <c:pt idx="314">
                  <c:v>-1.2263448113298381E-2</c:v>
                </c:pt>
                <c:pt idx="315">
                  <c:v>-6.3004174316052541E-3</c:v>
                </c:pt>
                <c:pt idx="316">
                  <c:v>-6.7661767737003942E-3</c:v>
                </c:pt>
                <c:pt idx="317">
                  <c:v>-2.9760019525433279E-3</c:v>
                </c:pt>
                <c:pt idx="318">
                  <c:v>-1.1468498644429559E-2</c:v>
                </c:pt>
                <c:pt idx="319">
                  <c:v>-6.625883653221365E-3</c:v>
                </c:pt>
                <c:pt idx="320">
                  <c:v>-8.3824475984251023E-3</c:v>
                </c:pt>
                <c:pt idx="321">
                  <c:v>-8.8025280000820771E-3</c:v>
                </c:pt>
                <c:pt idx="322">
                  <c:v>-7.8745139706306588E-3</c:v>
                </c:pt>
                <c:pt idx="323">
                  <c:v>-9.6733080592130705E-3</c:v>
                </c:pt>
                <c:pt idx="324">
                  <c:v>-7.7185679867692869E-3</c:v>
                </c:pt>
                <c:pt idx="325">
                  <c:v>-1.0267450438069758E-2</c:v>
                </c:pt>
                <c:pt idx="326">
                  <c:v>-1.2591255557669712E-2</c:v>
                </c:pt>
                <c:pt idx="327">
                  <c:v>-4.3467647998554071E-3</c:v>
                </c:pt>
                <c:pt idx="328">
                  <c:v>-1.126923862042517E-2</c:v>
                </c:pt>
                <c:pt idx="329">
                  <c:v>-2.8778841004424294E-3</c:v>
                </c:pt>
                <c:pt idx="330">
                  <c:v>-2.8164303489450759E-3</c:v>
                </c:pt>
                <c:pt idx="331">
                  <c:v>-1.4428778280530352E-2</c:v>
                </c:pt>
                <c:pt idx="332">
                  <c:v>-1.4005389405943092E-2</c:v>
                </c:pt>
                <c:pt idx="333">
                  <c:v>-1.0107332837156591E-2</c:v>
                </c:pt>
                <c:pt idx="334">
                  <c:v>-6.5955099934367212E-3</c:v>
                </c:pt>
                <c:pt idx="335">
                  <c:v>-4.80732102365522E-3</c:v>
                </c:pt>
                <c:pt idx="336">
                  <c:v>-1.6751406143455938E-4</c:v>
                </c:pt>
                <c:pt idx="337">
                  <c:v>-1.2875702860457139E-2</c:v>
                </c:pt>
                <c:pt idx="338">
                  <c:v>-4.5616382565683011E-3</c:v>
                </c:pt>
                <c:pt idx="339">
                  <c:v>-1.1549933483861352E-2</c:v>
                </c:pt>
                <c:pt idx="340">
                  <c:v>-9.7667374791843287E-3</c:v>
                </c:pt>
                <c:pt idx="341">
                  <c:v>-6.0489952146358661E-3</c:v>
                </c:pt>
                <c:pt idx="342">
                  <c:v>-6.2804073970230689E-3</c:v>
                </c:pt>
                <c:pt idx="343">
                  <c:v>-1.3904293302930526E-2</c:v>
                </c:pt>
                <c:pt idx="344">
                  <c:v>-4.8980000936182932E-3</c:v>
                </c:pt>
                <c:pt idx="345">
                  <c:v>-1.1406980797941557E-2</c:v>
                </c:pt>
                <c:pt idx="346">
                  <c:v>-1.0630741939355204E-2</c:v>
                </c:pt>
                <c:pt idx="347">
                  <c:v>-1.5921461910581414E-2</c:v>
                </c:pt>
                <c:pt idx="348">
                  <c:v>-5.3815458592314513E-3</c:v>
                </c:pt>
                <c:pt idx="349">
                  <c:v>-5.4412810666963907E-3</c:v>
                </c:pt>
                <c:pt idx="350">
                  <c:v>-1.1196673332264595E-2</c:v>
                </c:pt>
                <c:pt idx="351">
                  <c:v>-4.1336556087916421E-3</c:v>
                </c:pt>
                <c:pt idx="352">
                  <c:v>-9.2514556240352874E-4</c:v>
                </c:pt>
                <c:pt idx="353">
                  <c:v>-1.8233079799170326E-3</c:v>
                </c:pt>
                <c:pt idx="354">
                  <c:v>-1.0336620659883167E-2</c:v>
                </c:pt>
                <c:pt idx="355">
                  <c:v>-5.3844724755300888E-3</c:v>
                </c:pt>
                <c:pt idx="356">
                  <c:v>-7.5742507093004008E-3</c:v>
                </c:pt>
                <c:pt idx="357">
                  <c:v>-1.3311847025523349E-2</c:v>
                </c:pt>
                <c:pt idx="358">
                  <c:v>-1.531821397232136E-2</c:v>
                </c:pt>
                <c:pt idx="359">
                  <c:v>-6.4478822250499945E-3</c:v>
                </c:pt>
                <c:pt idx="360">
                  <c:v>-3.5581513169482548E-3</c:v>
                </c:pt>
                <c:pt idx="361">
                  <c:v>-2.5801087312711246E-3</c:v>
                </c:pt>
                <c:pt idx="362">
                  <c:v>-1.7113493352931997E-2</c:v>
                </c:pt>
                <c:pt idx="363">
                  <c:v>-1.2774282504771861E-2</c:v>
                </c:pt>
                <c:pt idx="364">
                  <c:v>-8.7796829568986823E-3</c:v>
                </c:pt>
                <c:pt idx="365">
                  <c:v>-6.7786694048859175E-3</c:v>
                </c:pt>
                <c:pt idx="366">
                  <c:v>-9.1922910401578406E-3</c:v>
                </c:pt>
                <c:pt idx="367">
                  <c:v>-8.0785264291876047E-3</c:v>
                </c:pt>
                <c:pt idx="368">
                  <c:v>-8.551841853279285E-4</c:v>
                </c:pt>
                <c:pt idx="369">
                  <c:v>-9.9958401125768148E-3</c:v>
                </c:pt>
                <c:pt idx="370">
                  <c:v>-1.1447293818328319E-2</c:v>
                </c:pt>
                <c:pt idx="371">
                  <c:v>-7.1356213107325317E-3</c:v>
                </c:pt>
                <c:pt idx="372">
                  <c:v>-8.9689585337939803E-3</c:v>
                </c:pt>
                <c:pt idx="373">
                  <c:v>-1.2289791125500216E-2</c:v>
                </c:pt>
                <c:pt idx="374">
                  <c:v>-4.3874050245289453E-3</c:v>
                </c:pt>
                <c:pt idx="375">
                  <c:v>-7.2659488957800278E-3</c:v>
                </c:pt>
                <c:pt idx="376">
                  <c:v>-1.5652455304712376E-2</c:v>
                </c:pt>
                <c:pt idx="377">
                  <c:v>-1.1810891583841965E-2</c:v>
                </c:pt>
                <c:pt idx="378">
                  <c:v>-5.3442629956599319E-3</c:v>
                </c:pt>
                <c:pt idx="379">
                  <c:v>-1.062306006928182E-2</c:v>
                </c:pt>
                <c:pt idx="380">
                  <c:v>-9.3927863271101586E-3</c:v>
                </c:pt>
                <c:pt idx="381">
                  <c:v>-1.6244207443330438E-2</c:v>
                </c:pt>
                <c:pt idx="382">
                  <c:v>-3.2336802443246881E-3</c:v>
                </c:pt>
                <c:pt idx="383">
                  <c:v>-3.1789005188205266E-3</c:v>
                </c:pt>
                <c:pt idx="384">
                  <c:v>-5.1327040945565727E-3</c:v>
                </c:pt>
                <c:pt idx="385">
                  <c:v>-2.9032532056412208E-3</c:v>
                </c:pt>
                <c:pt idx="386">
                  <c:v>-1.0101315165156777E-2</c:v>
                </c:pt>
                <c:pt idx="387">
                  <c:v>-8.7518188501007899E-3</c:v>
                </c:pt>
                <c:pt idx="388">
                  <c:v>-5.7892709448186253E-3</c:v>
                </c:pt>
                <c:pt idx="389">
                  <c:v>-9.1840702620196168E-3</c:v>
                </c:pt>
                <c:pt idx="390">
                  <c:v>-1.7693831215710887E-2</c:v>
                </c:pt>
                <c:pt idx="391">
                  <c:v>-4.4792710905738886E-3</c:v>
                </c:pt>
                <c:pt idx="392">
                  <c:v>-1.2167072491745756E-2</c:v>
                </c:pt>
                <c:pt idx="393">
                  <c:v>-1.6122796050499488E-3</c:v>
                </c:pt>
                <c:pt idx="394">
                  <c:v>-1.1182049055078025E-2</c:v>
                </c:pt>
                <c:pt idx="395">
                  <c:v>-1.0694567495843188E-2</c:v>
                </c:pt>
                <c:pt idx="396">
                  <c:v>-4.2995282819564551E-3</c:v>
                </c:pt>
                <c:pt idx="397">
                  <c:v>-6.4273115349156029E-3</c:v>
                </c:pt>
                <c:pt idx="398">
                  <c:v>-1.7135478269533877E-2</c:v>
                </c:pt>
                <c:pt idx="399">
                  <c:v>-1.2519428577029146E-2</c:v>
                </c:pt>
                <c:pt idx="400">
                  <c:v>-9.2913649153505418E-3</c:v>
                </c:pt>
                <c:pt idx="401">
                  <c:v>-9.5428634215775077E-3</c:v>
                </c:pt>
                <c:pt idx="402">
                  <c:v>-8.2537399051307858E-3</c:v>
                </c:pt>
                <c:pt idx="403">
                  <c:v>-1.4099126334409462E-2</c:v>
                </c:pt>
                <c:pt idx="404">
                  <c:v>-4.1822243300781992E-3</c:v>
                </c:pt>
                <c:pt idx="405">
                  <c:v>1.3859848874364644E-3</c:v>
                </c:pt>
                <c:pt idx="406">
                  <c:v>-7.1049581737536727E-3</c:v>
                </c:pt>
                <c:pt idx="407">
                  <c:v>-3.4207545278714946E-3</c:v>
                </c:pt>
                <c:pt idx="408">
                  <c:v>-4.6216994612091611E-3</c:v>
                </c:pt>
                <c:pt idx="409">
                  <c:v>-6.869002672136304E-4</c:v>
                </c:pt>
                <c:pt idx="410">
                  <c:v>-5.9493663366225746E-3</c:v>
                </c:pt>
                <c:pt idx="411">
                  <c:v>-6.7580938456668349E-3</c:v>
                </c:pt>
                <c:pt idx="412">
                  <c:v>2.2287420647977285E-3</c:v>
                </c:pt>
                <c:pt idx="413">
                  <c:v>-6.1769345783488916E-3</c:v>
                </c:pt>
                <c:pt idx="414">
                  <c:v>-3.2938241589572925E-3</c:v>
                </c:pt>
                <c:pt idx="415">
                  <c:v>-1.1551455179397152E-2</c:v>
                </c:pt>
                <c:pt idx="416">
                  <c:v>-1.4806832221500699E-2</c:v>
                </c:pt>
                <c:pt idx="417">
                  <c:v>-6.7389215181528073E-3</c:v>
                </c:pt>
                <c:pt idx="418">
                  <c:v>-7.1751080220359142E-3</c:v>
                </c:pt>
                <c:pt idx="419">
                  <c:v>-1.0337244399948986E-2</c:v>
                </c:pt>
                <c:pt idx="420">
                  <c:v>-1.3848910640785306E-2</c:v>
                </c:pt>
                <c:pt idx="421">
                  <c:v>-1.4134392596117706E-2</c:v>
                </c:pt>
                <c:pt idx="422">
                  <c:v>-1.1986511251389942E-2</c:v>
                </c:pt>
                <c:pt idx="423">
                  <c:v>-1.1486782402856832E-2</c:v>
                </c:pt>
                <c:pt idx="424">
                  <c:v>-9.2253740592589395E-3</c:v>
                </c:pt>
                <c:pt idx="425">
                  <c:v>-4.4126196958398367E-3</c:v>
                </c:pt>
                <c:pt idx="426">
                  <c:v>-6.3050321952236033E-3</c:v>
                </c:pt>
                <c:pt idx="427">
                  <c:v>-8.0711177976446891E-3</c:v>
                </c:pt>
                <c:pt idx="428">
                  <c:v>-1.3535939111880779E-2</c:v>
                </c:pt>
                <c:pt idx="429">
                  <c:v>-6.0964501618236966E-3</c:v>
                </c:pt>
                <c:pt idx="430">
                  <c:v>-1.7478457230382105E-3</c:v>
                </c:pt>
                <c:pt idx="431">
                  <c:v>-9.0006442429029221E-3</c:v>
                </c:pt>
                <c:pt idx="432">
                  <c:v>-1.12275777719546E-2</c:v>
                </c:pt>
                <c:pt idx="433">
                  <c:v>-1.2467769712825927E-2</c:v>
                </c:pt>
                <c:pt idx="434">
                  <c:v>-5.6448325770173113E-3</c:v>
                </c:pt>
                <c:pt idx="435">
                  <c:v>-1.2359043921522428E-2</c:v>
                </c:pt>
                <c:pt idx="436">
                  <c:v>-1.375306856701819E-2</c:v>
                </c:pt>
                <c:pt idx="437">
                  <c:v>-1.1199781152846811E-2</c:v>
                </c:pt>
                <c:pt idx="438">
                  <c:v>-1.2675688528700491E-2</c:v>
                </c:pt>
                <c:pt idx="439">
                  <c:v>-4.2202727811506691E-3</c:v>
                </c:pt>
                <c:pt idx="440">
                  <c:v>-6.0034066638898764E-3</c:v>
                </c:pt>
                <c:pt idx="441">
                  <c:v>-6.5751655333148307E-3</c:v>
                </c:pt>
                <c:pt idx="442">
                  <c:v>-5.0929732200462041E-3</c:v>
                </c:pt>
                <c:pt idx="443">
                  <c:v>-6.9692546373758546E-3</c:v>
                </c:pt>
                <c:pt idx="444">
                  <c:v>-3.3025612870183352E-3</c:v>
                </c:pt>
                <c:pt idx="445">
                  <c:v>-8.3972656659998535E-3</c:v>
                </c:pt>
                <c:pt idx="446">
                  <c:v>-2.7992784218859867E-3</c:v>
                </c:pt>
                <c:pt idx="447">
                  <c:v>-4.5975594244165308E-3</c:v>
                </c:pt>
                <c:pt idx="448">
                  <c:v>-6.3170336603182164E-3</c:v>
                </c:pt>
                <c:pt idx="449">
                  <c:v>-6.9194646804398019E-3</c:v>
                </c:pt>
                <c:pt idx="450">
                  <c:v>-3.9182081539248514E-3</c:v>
                </c:pt>
                <c:pt idx="451">
                  <c:v>-1.1560559925205993E-2</c:v>
                </c:pt>
                <c:pt idx="452">
                  <c:v>-4.3984459208115112E-3</c:v>
                </c:pt>
                <c:pt idx="453">
                  <c:v>-7.1900198194114751E-3</c:v>
                </c:pt>
                <c:pt idx="454">
                  <c:v>-1.5687469678626442E-2</c:v>
                </c:pt>
                <c:pt idx="455">
                  <c:v>-4.8028342357735454E-3</c:v>
                </c:pt>
                <c:pt idx="456">
                  <c:v>-9.487966996942987E-3</c:v>
                </c:pt>
                <c:pt idx="457">
                  <c:v>-6.5595455468034913E-3</c:v>
                </c:pt>
                <c:pt idx="458">
                  <c:v>-1.9413115585038554E-3</c:v>
                </c:pt>
                <c:pt idx="459">
                  <c:v>-1.1965209706801261E-2</c:v>
                </c:pt>
                <c:pt idx="460">
                  <c:v>2.8815616630897267E-3</c:v>
                </c:pt>
                <c:pt idx="461">
                  <c:v>-9.6725556843786364E-3</c:v>
                </c:pt>
                <c:pt idx="462">
                  <c:v>-5.4285371877433874E-3</c:v>
                </c:pt>
                <c:pt idx="463">
                  <c:v>-1.9008139206112773E-2</c:v>
                </c:pt>
                <c:pt idx="464">
                  <c:v>-1.3677101158242166E-2</c:v>
                </c:pt>
                <c:pt idx="465">
                  <c:v>-1.3760301631538852E-2</c:v>
                </c:pt>
                <c:pt idx="466">
                  <c:v>-6.9496087676199636E-3</c:v>
                </c:pt>
                <c:pt idx="467">
                  <c:v>-1.0536388841266842E-2</c:v>
                </c:pt>
                <c:pt idx="468">
                  <c:v>-7.8626000801698126E-3</c:v>
                </c:pt>
                <c:pt idx="469">
                  <c:v>-6.6333738964168276E-3</c:v>
                </c:pt>
                <c:pt idx="470">
                  <c:v>-1.2541438241854053E-2</c:v>
                </c:pt>
                <c:pt idx="471">
                  <c:v>-1.0089270120667848E-2</c:v>
                </c:pt>
                <c:pt idx="472">
                  <c:v>-1.4626930995914833E-2</c:v>
                </c:pt>
                <c:pt idx="473">
                  <c:v>-6.7998309948897884E-3</c:v>
                </c:pt>
                <c:pt idx="474">
                  <c:v>-7.1169463509992426E-3</c:v>
                </c:pt>
                <c:pt idx="475">
                  <c:v>-1.0252404390699965E-2</c:v>
                </c:pt>
                <c:pt idx="476">
                  <c:v>-4.7810594479287261E-3</c:v>
                </c:pt>
                <c:pt idx="477">
                  <c:v>-1.4569387594729477E-3</c:v>
                </c:pt>
                <c:pt idx="478">
                  <c:v>-9.8790012714928821E-3</c:v>
                </c:pt>
                <c:pt idx="479">
                  <c:v>-1.0315001629598086E-2</c:v>
                </c:pt>
                <c:pt idx="480">
                  <c:v>-5.8996061019129797E-3</c:v>
                </c:pt>
                <c:pt idx="481">
                  <c:v>-9.2827589167008284E-3</c:v>
                </c:pt>
                <c:pt idx="482">
                  <c:v>-1.6401568104345898E-2</c:v>
                </c:pt>
                <c:pt idx="483">
                  <c:v>-7.9786848516842923E-3</c:v>
                </c:pt>
                <c:pt idx="484">
                  <c:v>-5.3341612525592552E-3</c:v>
                </c:pt>
                <c:pt idx="485">
                  <c:v>-6.3728775895395273E-3</c:v>
                </c:pt>
                <c:pt idx="486">
                  <c:v>-1.217891432724727E-2</c:v>
                </c:pt>
                <c:pt idx="487">
                  <c:v>-4.8713734477647819E-3</c:v>
                </c:pt>
                <c:pt idx="488">
                  <c:v>-1.437088256492558E-2</c:v>
                </c:pt>
                <c:pt idx="489">
                  <c:v>-3.419173259359809E-3</c:v>
                </c:pt>
                <c:pt idx="490">
                  <c:v>-6.4441381354907179E-3</c:v>
                </c:pt>
                <c:pt idx="491">
                  <c:v>-1.3078354448358809E-2</c:v>
                </c:pt>
                <c:pt idx="492">
                  <c:v>-7.9461769712647623E-3</c:v>
                </c:pt>
                <c:pt idx="493">
                  <c:v>-1.2410898547043914E-2</c:v>
                </c:pt>
                <c:pt idx="494">
                  <c:v>-1.0097089182556473E-2</c:v>
                </c:pt>
                <c:pt idx="495">
                  <c:v>-7.5795525922490725E-3</c:v>
                </c:pt>
                <c:pt idx="496">
                  <c:v>-1.1554485366636058E-2</c:v>
                </c:pt>
                <c:pt idx="497">
                  <c:v>-3.7109126737551179E-3</c:v>
                </c:pt>
                <c:pt idx="498">
                  <c:v>-5.7415423249622677E-3</c:v>
                </c:pt>
                <c:pt idx="499">
                  <c:v>-1.3318878646632726E-2</c:v>
                </c:pt>
                <c:pt idx="500">
                  <c:v>-4.8611251362000729E-3</c:v>
                </c:pt>
                <c:pt idx="501">
                  <c:v>-6.6713145952128627E-3</c:v>
                </c:pt>
                <c:pt idx="502">
                  <c:v>-4.7052280948314262E-3</c:v>
                </c:pt>
                <c:pt idx="503">
                  <c:v>-7.3105575679512924E-3</c:v>
                </c:pt>
                <c:pt idx="504">
                  <c:v>-1.1193451069924976E-2</c:v>
                </c:pt>
                <c:pt idx="505">
                  <c:v>-6.3906936430146999E-3</c:v>
                </c:pt>
                <c:pt idx="506">
                  <c:v>-1.1548295101119876E-2</c:v>
                </c:pt>
                <c:pt idx="507">
                  <c:v>-6.6738298596522583E-3</c:v>
                </c:pt>
                <c:pt idx="508">
                  <c:v>-7.0442237873411528E-3</c:v>
                </c:pt>
                <c:pt idx="509">
                  <c:v>-7.1565716386672307E-3</c:v>
                </c:pt>
                <c:pt idx="510">
                  <c:v>-1.0014177943929781E-2</c:v>
                </c:pt>
                <c:pt idx="511">
                  <c:v>-7.0268765044545489E-3</c:v>
                </c:pt>
                <c:pt idx="512">
                  <c:v>-8.8628795714953412E-3</c:v>
                </c:pt>
                <c:pt idx="513">
                  <c:v>-7.6105769843124449E-3</c:v>
                </c:pt>
                <c:pt idx="514">
                  <c:v>-4.9115439589506593E-3</c:v>
                </c:pt>
                <c:pt idx="515">
                  <c:v>-7.4326649263447564E-3</c:v>
                </c:pt>
                <c:pt idx="516">
                  <c:v>-1.6171135458655783E-2</c:v>
                </c:pt>
                <c:pt idx="517">
                  <c:v>-6.6845394106067602E-3</c:v>
                </c:pt>
                <c:pt idx="518">
                  <c:v>-1.2564577890165296E-2</c:v>
                </c:pt>
                <c:pt idx="519">
                  <c:v>-9.1241820834735421E-3</c:v>
                </c:pt>
                <c:pt idx="520">
                  <c:v>-6.3243656583953367E-3</c:v>
                </c:pt>
                <c:pt idx="521">
                  <c:v>-7.0338835107843778E-3</c:v>
                </c:pt>
                <c:pt idx="522">
                  <c:v>-5.5732753579018635E-3</c:v>
                </c:pt>
                <c:pt idx="523">
                  <c:v>-8.608292252249683E-3</c:v>
                </c:pt>
                <c:pt idx="524">
                  <c:v>-1.0811673643397413E-2</c:v>
                </c:pt>
                <c:pt idx="525">
                  <c:v>-4.5661650150847777E-3</c:v>
                </c:pt>
                <c:pt idx="526">
                  <c:v>-4.4886885879282801E-3</c:v>
                </c:pt>
                <c:pt idx="527">
                  <c:v>-1.2915082543342393E-2</c:v>
                </c:pt>
                <c:pt idx="528">
                  <c:v>-9.4652805264594519E-3</c:v>
                </c:pt>
                <c:pt idx="529">
                  <c:v>-9.780365265079638E-3</c:v>
                </c:pt>
                <c:pt idx="530">
                  <c:v>-7.4698256201219948E-3</c:v>
                </c:pt>
                <c:pt idx="531">
                  <c:v>-1.1866019582742027E-2</c:v>
                </c:pt>
                <c:pt idx="532">
                  <c:v>-6.8533468562925748E-3</c:v>
                </c:pt>
                <c:pt idx="533">
                  <c:v>-5.9454258148381456E-3</c:v>
                </c:pt>
                <c:pt idx="534">
                  <c:v>-8.0715642437407809E-3</c:v>
                </c:pt>
                <c:pt idx="535">
                  <c:v>-1.7883345361422442E-3</c:v>
                </c:pt>
                <c:pt idx="536">
                  <c:v>-7.1115076208698724E-3</c:v>
                </c:pt>
                <c:pt idx="537">
                  <c:v>-6.1152451668675667E-3</c:v>
                </c:pt>
                <c:pt idx="538">
                  <c:v>-6.6628774417907266E-3</c:v>
                </c:pt>
                <c:pt idx="539">
                  <c:v>-1.364028031299469E-2</c:v>
                </c:pt>
                <c:pt idx="540">
                  <c:v>-1.3568648482831236E-2</c:v>
                </c:pt>
                <c:pt idx="541">
                  <c:v>-6.2018439902900013E-4</c:v>
                </c:pt>
                <c:pt idx="542">
                  <c:v>-1.0216849635398262E-2</c:v>
                </c:pt>
                <c:pt idx="543">
                  <c:v>-1.5865674714129696E-2</c:v>
                </c:pt>
                <c:pt idx="544">
                  <c:v>-1.2238487279107702E-2</c:v>
                </c:pt>
                <c:pt idx="545">
                  <c:v>-8.7995622755947522E-3</c:v>
                </c:pt>
                <c:pt idx="546">
                  <c:v>-9.9143062055659925E-3</c:v>
                </c:pt>
                <c:pt idx="547">
                  <c:v>-1.109270991969602E-2</c:v>
                </c:pt>
                <c:pt idx="548">
                  <c:v>-9.1823787237963472E-3</c:v>
                </c:pt>
                <c:pt idx="549">
                  <c:v>-3.6776822192070568E-3</c:v>
                </c:pt>
                <c:pt idx="550">
                  <c:v>-1.1577771887342436E-2</c:v>
                </c:pt>
                <c:pt idx="551">
                  <c:v>-9.7230911553545241E-3</c:v>
                </c:pt>
                <c:pt idx="552">
                  <c:v>-1.1673744612812342E-2</c:v>
                </c:pt>
                <c:pt idx="553">
                  <c:v>-3.6658084266480984E-3</c:v>
                </c:pt>
                <c:pt idx="554">
                  <c:v>-1.3106287073449963E-2</c:v>
                </c:pt>
                <c:pt idx="555">
                  <c:v>-9.276939208362478E-3</c:v>
                </c:pt>
                <c:pt idx="556">
                  <c:v>-1.0619958942131191E-2</c:v>
                </c:pt>
                <c:pt idx="557">
                  <c:v>-1.7055713901203973E-3</c:v>
                </c:pt>
                <c:pt idx="558">
                  <c:v>-2.4617034463041421E-3</c:v>
                </c:pt>
                <c:pt idx="559">
                  <c:v>-5.7742950210659671E-3</c:v>
                </c:pt>
                <c:pt idx="560">
                  <c:v>-7.9505295670863063E-3</c:v>
                </c:pt>
                <c:pt idx="561">
                  <c:v>-1.4071475702280622E-2</c:v>
                </c:pt>
                <c:pt idx="562">
                  <c:v>-7.2832488789842387E-3</c:v>
                </c:pt>
                <c:pt idx="563">
                  <c:v>-7.5612211578466315E-3</c:v>
                </c:pt>
                <c:pt idx="564">
                  <c:v>-7.0769918040269886E-3</c:v>
                </c:pt>
                <c:pt idx="565">
                  <c:v>-1.0789824486312938E-2</c:v>
                </c:pt>
                <c:pt idx="566">
                  <c:v>-1.1388265853209845E-2</c:v>
                </c:pt>
                <c:pt idx="567">
                  <c:v>-4.5371556545674707E-3</c:v>
                </c:pt>
                <c:pt idx="568">
                  <c:v>-6.4616046223360257E-3</c:v>
                </c:pt>
                <c:pt idx="569">
                  <c:v>-2.8017585338382389E-3</c:v>
                </c:pt>
                <c:pt idx="570">
                  <c:v>-4.6641672312706106E-3</c:v>
                </c:pt>
                <c:pt idx="571">
                  <c:v>-4.2349847923297546E-3</c:v>
                </c:pt>
                <c:pt idx="572">
                  <c:v>-1.0163495918311227E-2</c:v>
                </c:pt>
                <c:pt idx="573">
                  <c:v>-8.9436350681317833E-3</c:v>
                </c:pt>
                <c:pt idx="574">
                  <c:v>-7.4522874785749593E-3</c:v>
                </c:pt>
                <c:pt idx="575">
                  <c:v>-6.7042771006704527E-3</c:v>
                </c:pt>
                <c:pt idx="576">
                  <c:v>-5.3431363364193629E-3</c:v>
                </c:pt>
                <c:pt idx="577">
                  <c:v>-1.1668808238285422E-2</c:v>
                </c:pt>
                <c:pt idx="578">
                  <c:v>-7.512918752993869E-3</c:v>
                </c:pt>
                <c:pt idx="579">
                  <c:v>-6.6456750459611413E-3</c:v>
                </c:pt>
                <c:pt idx="580">
                  <c:v>-4.5151802943603769E-3</c:v>
                </c:pt>
                <c:pt idx="581">
                  <c:v>-1.0064650210319215E-2</c:v>
                </c:pt>
                <c:pt idx="582">
                  <c:v>-3.8374685383075757E-3</c:v>
                </c:pt>
                <c:pt idx="583">
                  <c:v>-4.9762698495374735E-3</c:v>
                </c:pt>
                <c:pt idx="584">
                  <c:v>-1.1099325846851471E-2</c:v>
                </c:pt>
                <c:pt idx="585">
                  <c:v>-3.94073638510406E-3</c:v>
                </c:pt>
                <c:pt idx="586">
                  <c:v>-8.216516842249888E-3</c:v>
                </c:pt>
                <c:pt idx="587">
                  <c:v>-5.0796182296100056E-3</c:v>
                </c:pt>
                <c:pt idx="588">
                  <c:v>-1.4210704108709393E-2</c:v>
                </c:pt>
                <c:pt idx="589">
                  <c:v>-7.6732547306708199E-3</c:v>
                </c:pt>
                <c:pt idx="590">
                  <c:v>-9.0421974640690905E-3</c:v>
                </c:pt>
                <c:pt idx="591">
                  <c:v>-1.317229645241369E-2</c:v>
                </c:pt>
                <c:pt idx="592">
                  <c:v>-1.0058288437372553E-2</c:v>
                </c:pt>
                <c:pt idx="593">
                  <c:v>6.2282143069936069E-4</c:v>
                </c:pt>
                <c:pt idx="594">
                  <c:v>-6.2777492157763959E-3</c:v>
                </c:pt>
                <c:pt idx="595">
                  <c:v>-1.5018925831078889E-2</c:v>
                </c:pt>
                <c:pt idx="596">
                  <c:v>-1.8488853395501437E-2</c:v>
                </c:pt>
                <c:pt idx="597">
                  <c:v>-6.1207432750887136E-3</c:v>
                </c:pt>
                <c:pt idx="598">
                  <c:v>-1.182151438230683E-2</c:v>
                </c:pt>
                <c:pt idx="599">
                  <c:v>-7.1781671822144233E-3</c:v>
                </c:pt>
                <c:pt idx="600">
                  <c:v>-2.4877232103097668E-3</c:v>
                </c:pt>
                <c:pt idx="601">
                  <c:v>-9.2170782867295742E-3</c:v>
                </c:pt>
                <c:pt idx="602">
                  <c:v>-9.5714046259818275E-3</c:v>
                </c:pt>
                <c:pt idx="603">
                  <c:v>-7.0914102804024992E-3</c:v>
                </c:pt>
                <c:pt idx="604">
                  <c:v>-9.1718157093900743E-3</c:v>
                </c:pt>
                <c:pt idx="605">
                  <c:v>-3.1009696033965639E-3</c:v>
                </c:pt>
                <c:pt idx="606">
                  <c:v>-4.3718658585287784E-3</c:v>
                </c:pt>
                <c:pt idx="607">
                  <c:v>-9.0310559991042538E-3</c:v>
                </c:pt>
                <c:pt idx="608">
                  <c:v>-7.1187912858849955E-3</c:v>
                </c:pt>
                <c:pt idx="609">
                  <c:v>-7.2037288652282427E-3</c:v>
                </c:pt>
                <c:pt idx="610">
                  <c:v>-2.8478383708883115E-3</c:v>
                </c:pt>
                <c:pt idx="611">
                  <c:v>-1.2109636162087156E-2</c:v>
                </c:pt>
                <c:pt idx="612">
                  <c:v>-8.9098654595609617E-3</c:v>
                </c:pt>
                <c:pt idx="613">
                  <c:v>-9.5474407371476389E-4</c:v>
                </c:pt>
                <c:pt idx="614">
                  <c:v>-7.7685545831762681E-4</c:v>
                </c:pt>
                <c:pt idx="615">
                  <c:v>-4.9892193817342445E-3</c:v>
                </c:pt>
                <c:pt idx="616">
                  <c:v>-1.2048808166969849E-2</c:v>
                </c:pt>
                <c:pt idx="617">
                  <c:v>-6.110005694377918E-3</c:v>
                </c:pt>
                <c:pt idx="618">
                  <c:v>-6.6470875361126502E-3</c:v>
                </c:pt>
                <c:pt idx="619">
                  <c:v>-2.0582191336071531E-3</c:v>
                </c:pt>
                <c:pt idx="620">
                  <c:v>-1.0596075734376598E-2</c:v>
                </c:pt>
                <c:pt idx="621">
                  <c:v>-1.4686883289327213E-2</c:v>
                </c:pt>
                <c:pt idx="622">
                  <c:v>-8.7234386338188585E-3</c:v>
                </c:pt>
                <c:pt idx="623">
                  <c:v>-4.2404450114776893E-3</c:v>
                </c:pt>
                <c:pt idx="624">
                  <c:v>1.5333884366643957E-3</c:v>
                </c:pt>
                <c:pt idx="625">
                  <c:v>-1.1183093585909631E-2</c:v>
                </c:pt>
                <c:pt idx="626">
                  <c:v>-6.2585716374119471E-3</c:v>
                </c:pt>
                <c:pt idx="627">
                  <c:v>-8.2733503423586541E-3</c:v>
                </c:pt>
                <c:pt idx="628">
                  <c:v>-2.4937657867187824E-3</c:v>
                </c:pt>
                <c:pt idx="629">
                  <c:v>-2.32765093243259E-3</c:v>
                </c:pt>
                <c:pt idx="630">
                  <c:v>-7.1232908546239315E-3</c:v>
                </c:pt>
                <c:pt idx="631">
                  <c:v>-3.2529202311462058E-3</c:v>
                </c:pt>
                <c:pt idx="632">
                  <c:v>-8.3194172775957753E-3</c:v>
                </c:pt>
                <c:pt idx="633">
                  <c:v>-4.2094525933311644E-3</c:v>
                </c:pt>
                <c:pt idx="634">
                  <c:v>-4.8553264269539653E-3</c:v>
                </c:pt>
                <c:pt idx="635">
                  <c:v>-7.8545333492705538E-3</c:v>
                </c:pt>
                <c:pt idx="636">
                  <c:v>-2.5859916570478703E-3</c:v>
                </c:pt>
                <c:pt idx="637">
                  <c:v>-4.2420127955278275E-3</c:v>
                </c:pt>
                <c:pt idx="638">
                  <c:v>-9.2481941360489373E-3</c:v>
                </c:pt>
                <c:pt idx="639">
                  <c:v>-3.1947846020603521E-3</c:v>
                </c:pt>
                <c:pt idx="640">
                  <c:v>-6.4305356935623337E-3</c:v>
                </c:pt>
                <c:pt idx="641">
                  <c:v>-9.8498133517601616E-3</c:v>
                </c:pt>
                <c:pt idx="642">
                  <c:v>-1.2125056858625527E-2</c:v>
                </c:pt>
                <c:pt idx="643">
                  <c:v>-3.8834594856194116E-3</c:v>
                </c:pt>
                <c:pt idx="644">
                  <c:v>-1.3346730747175073E-2</c:v>
                </c:pt>
                <c:pt idx="645">
                  <c:v>-1.2297155561880047E-2</c:v>
                </c:pt>
                <c:pt idx="646">
                  <c:v>-1.2165908818143834E-2</c:v>
                </c:pt>
                <c:pt idx="647">
                  <c:v>-6.9748683330370653E-3</c:v>
                </c:pt>
                <c:pt idx="648">
                  <c:v>-3.5790558173900422E-3</c:v>
                </c:pt>
                <c:pt idx="649">
                  <c:v>-1.3053157588501563E-2</c:v>
                </c:pt>
                <c:pt idx="650">
                  <c:v>-7.1451697491315969E-3</c:v>
                </c:pt>
                <c:pt idx="651">
                  <c:v>-4.2907553034918777E-3</c:v>
                </c:pt>
                <c:pt idx="652">
                  <c:v>-6.5680970793646765E-3</c:v>
                </c:pt>
                <c:pt idx="653">
                  <c:v>-8.0102269018453853E-3</c:v>
                </c:pt>
                <c:pt idx="654">
                  <c:v>-4.1011308041305483E-3</c:v>
                </c:pt>
                <c:pt idx="655">
                  <c:v>-9.9791549703649451E-3</c:v>
                </c:pt>
                <c:pt idx="656">
                  <c:v>-7.7602517800343662E-3</c:v>
                </c:pt>
                <c:pt idx="657">
                  <c:v>-9.1572741104144484E-3</c:v>
                </c:pt>
                <c:pt idx="658">
                  <c:v>-2.7733129251572564E-3</c:v>
                </c:pt>
                <c:pt idx="659">
                  <c:v>-7.5959014391138169E-3</c:v>
                </c:pt>
                <c:pt idx="660">
                  <c:v>-9.0374251220115553E-3</c:v>
                </c:pt>
                <c:pt idx="661">
                  <c:v>-7.5588443353140633E-3</c:v>
                </c:pt>
                <c:pt idx="662">
                  <c:v>-1.0674706617633589E-2</c:v>
                </c:pt>
                <c:pt idx="663">
                  <c:v>-4.1877059121642191E-3</c:v>
                </c:pt>
                <c:pt idx="664">
                  <c:v>-8.6298871821401946E-3</c:v>
                </c:pt>
                <c:pt idx="665">
                  <c:v>-8.2976894797859302E-3</c:v>
                </c:pt>
                <c:pt idx="666">
                  <c:v>-5.8269810551596635E-3</c:v>
                </c:pt>
                <c:pt idx="667">
                  <c:v>-4.4523297843319654E-3</c:v>
                </c:pt>
                <c:pt idx="668">
                  <c:v>-8.3127998399117331E-3</c:v>
                </c:pt>
                <c:pt idx="669">
                  <c:v>-9.8442584782514331E-3</c:v>
                </c:pt>
                <c:pt idx="670">
                  <c:v>-1.1325843128082269E-2</c:v>
                </c:pt>
                <c:pt idx="671">
                  <c:v>-1.3346942179436994E-2</c:v>
                </c:pt>
                <c:pt idx="672">
                  <c:v>-1.8078592995962595E-5</c:v>
                </c:pt>
                <c:pt idx="673">
                  <c:v>-1.3942458099087673E-2</c:v>
                </c:pt>
                <c:pt idx="674">
                  <c:v>-8.1498114836637825E-3</c:v>
                </c:pt>
                <c:pt idx="675">
                  <c:v>-3.8266616878530613E-3</c:v>
                </c:pt>
                <c:pt idx="676">
                  <c:v>-1.13314738260204E-2</c:v>
                </c:pt>
                <c:pt idx="677">
                  <c:v>-7.2895183962664589E-3</c:v>
                </c:pt>
                <c:pt idx="678">
                  <c:v>-5.0504988425537078E-3</c:v>
                </c:pt>
                <c:pt idx="679">
                  <c:v>-6.925178457073855E-3</c:v>
                </c:pt>
                <c:pt idx="680">
                  <c:v>-6.4222097834711889E-3</c:v>
                </c:pt>
                <c:pt idx="681">
                  <c:v>-1.4209458692876709E-2</c:v>
                </c:pt>
                <c:pt idx="682">
                  <c:v>-8.4618829237506077E-3</c:v>
                </c:pt>
                <c:pt idx="683">
                  <c:v>-3.5852147782087229E-3</c:v>
                </c:pt>
                <c:pt idx="684">
                  <c:v>-7.4549295356121092E-3</c:v>
                </c:pt>
                <c:pt idx="685">
                  <c:v>-1.1568704070942459E-2</c:v>
                </c:pt>
                <c:pt idx="686">
                  <c:v>-1.0503629057577513E-2</c:v>
                </c:pt>
                <c:pt idx="687">
                  <c:v>-6.358445465650675E-3</c:v>
                </c:pt>
                <c:pt idx="688">
                  <c:v>-2.4901520874855976E-3</c:v>
                </c:pt>
                <c:pt idx="689">
                  <c:v>-6.1325575417736644E-3</c:v>
                </c:pt>
                <c:pt idx="690">
                  <c:v>-7.7891079644309968E-4</c:v>
                </c:pt>
                <c:pt idx="691">
                  <c:v>-6.6237131850463982E-3</c:v>
                </c:pt>
                <c:pt idx="692">
                  <c:v>1.1015232727764612E-3</c:v>
                </c:pt>
                <c:pt idx="693">
                  <c:v>-9.5134408669856896E-3</c:v>
                </c:pt>
                <c:pt idx="694">
                  <c:v>-2.2549660780004643E-3</c:v>
                </c:pt>
                <c:pt idx="695">
                  <c:v>-8.9399663410247854E-3</c:v>
                </c:pt>
                <c:pt idx="696">
                  <c:v>-6.6121270181902503E-3</c:v>
                </c:pt>
                <c:pt idx="697">
                  <c:v>-1.2631966967813213E-2</c:v>
                </c:pt>
                <c:pt idx="698">
                  <c:v>-8.7305259130605606E-3</c:v>
                </c:pt>
                <c:pt idx="699">
                  <c:v>-6.2131227827073587E-3</c:v>
                </c:pt>
                <c:pt idx="700">
                  <c:v>-7.9555816356791098E-3</c:v>
                </c:pt>
                <c:pt idx="701">
                  <c:v>-2.3729397833669452E-3</c:v>
                </c:pt>
                <c:pt idx="702">
                  <c:v>-9.4775809215530415E-3</c:v>
                </c:pt>
                <c:pt idx="703">
                  <c:v>-4.4893933933209951E-4</c:v>
                </c:pt>
                <c:pt idx="704">
                  <c:v>-8.8136370536755493E-3</c:v>
                </c:pt>
                <c:pt idx="705">
                  <c:v>-1.2819452922601116E-2</c:v>
                </c:pt>
                <c:pt idx="706">
                  <c:v>-6.5850567319785114E-3</c:v>
                </c:pt>
                <c:pt idx="707">
                  <c:v>-2.78349536237954E-3</c:v>
                </c:pt>
                <c:pt idx="708">
                  <c:v>-1.1898984206917262E-2</c:v>
                </c:pt>
                <c:pt idx="709">
                  <c:v>-9.034946934644239E-3</c:v>
                </c:pt>
                <c:pt idx="710">
                  <c:v>-5.60157630431668E-3</c:v>
                </c:pt>
                <c:pt idx="711">
                  <c:v>-4.5742496879892514E-3</c:v>
                </c:pt>
                <c:pt idx="712">
                  <c:v>-1.1857183616863054E-2</c:v>
                </c:pt>
                <c:pt idx="713">
                  <c:v>-1.4963526134128102E-2</c:v>
                </c:pt>
                <c:pt idx="714">
                  <c:v>-1.4216820854896284E-2</c:v>
                </c:pt>
                <c:pt idx="715">
                  <c:v>-9.3879192437480441E-3</c:v>
                </c:pt>
                <c:pt idx="716">
                  <c:v>-6.8188308912198181E-5</c:v>
                </c:pt>
                <c:pt idx="717">
                  <c:v>-1.2629014252375725E-2</c:v>
                </c:pt>
                <c:pt idx="718">
                  <c:v>-3.4078030869117981E-3</c:v>
                </c:pt>
                <c:pt idx="719">
                  <c:v>-7.6158596801256806E-3</c:v>
                </c:pt>
                <c:pt idx="720">
                  <c:v>-1.0990188105505894E-2</c:v>
                </c:pt>
                <c:pt idx="721">
                  <c:v>-7.1518814170268286E-3</c:v>
                </c:pt>
                <c:pt idx="722">
                  <c:v>-8.5898702242737102E-4</c:v>
                </c:pt>
                <c:pt idx="723">
                  <c:v>-1.1298908109306893E-2</c:v>
                </c:pt>
                <c:pt idx="724">
                  <c:v>-1.4251202583780653E-2</c:v>
                </c:pt>
                <c:pt idx="725">
                  <c:v>-5.7308374743278989E-3</c:v>
                </c:pt>
                <c:pt idx="726">
                  <c:v>-4.5190730316555516E-3</c:v>
                </c:pt>
                <c:pt idx="727">
                  <c:v>-3.4182428986966329E-3</c:v>
                </c:pt>
                <c:pt idx="728">
                  <c:v>-5.6963101210296685E-3</c:v>
                </c:pt>
                <c:pt idx="729">
                  <c:v>-1.5731321913609264E-2</c:v>
                </c:pt>
                <c:pt idx="730">
                  <c:v>-9.0706246612466401E-3</c:v>
                </c:pt>
                <c:pt idx="731">
                  <c:v>-1.0705698633202587E-2</c:v>
                </c:pt>
                <c:pt idx="732">
                  <c:v>-1.3723870991970699E-2</c:v>
                </c:pt>
                <c:pt idx="733">
                  <c:v>-7.84636663975391E-3</c:v>
                </c:pt>
                <c:pt idx="734">
                  <c:v>-8.3344519119226135E-3</c:v>
                </c:pt>
                <c:pt idx="735">
                  <c:v>-1.5979615301251471E-3</c:v>
                </c:pt>
                <c:pt idx="736">
                  <c:v>-8.767052413883647E-3</c:v>
                </c:pt>
                <c:pt idx="737">
                  <c:v>-7.9214538721892325E-3</c:v>
                </c:pt>
                <c:pt idx="738">
                  <c:v>-1.9828195004196303E-2</c:v>
                </c:pt>
                <c:pt idx="739">
                  <c:v>-9.091709860669539E-3</c:v>
                </c:pt>
                <c:pt idx="740">
                  <c:v>-1.0110105174630846E-2</c:v>
                </c:pt>
                <c:pt idx="741">
                  <c:v>-9.7178256559828924E-3</c:v>
                </c:pt>
                <c:pt idx="742">
                  <c:v>-9.4745828030493584E-3</c:v>
                </c:pt>
                <c:pt idx="743">
                  <c:v>-8.1314163657619787E-3</c:v>
                </c:pt>
                <c:pt idx="744">
                  <c:v>-6.9607681139221E-3</c:v>
                </c:pt>
                <c:pt idx="745">
                  <c:v>-6.652241514968793E-3</c:v>
                </c:pt>
                <c:pt idx="746">
                  <c:v>-4.3283086343741672E-3</c:v>
                </c:pt>
                <c:pt idx="747">
                  <c:v>-9.0477617927984255E-3</c:v>
                </c:pt>
                <c:pt idx="748">
                  <c:v>-9.91690646741894E-3</c:v>
                </c:pt>
                <c:pt idx="749">
                  <c:v>-8.742536540751189E-3</c:v>
                </c:pt>
                <c:pt idx="750">
                  <c:v>-3.4282117675843438E-3</c:v>
                </c:pt>
                <c:pt idx="751">
                  <c:v>-1.04432943907522E-2</c:v>
                </c:pt>
                <c:pt idx="752">
                  <c:v>-5.5203253150875042E-3</c:v>
                </c:pt>
                <c:pt idx="753">
                  <c:v>-1.4067638438529428E-2</c:v>
                </c:pt>
                <c:pt idx="754">
                  <c:v>-4.8419976380529306E-3</c:v>
                </c:pt>
                <c:pt idx="755">
                  <c:v>-3.3383632118084705E-3</c:v>
                </c:pt>
                <c:pt idx="756">
                  <c:v>-6.5187002117390591E-3</c:v>
                </c:pt>
                <c:pt idx="757">
                  <c:v>-3.8318764303433284E-3</c:v>
                </c:pt>
                <c:pt idx="758">
                  <c:v>-6.6894954828828901E-3</c:v>
                </c:pt>
                <c:pt idx="759">
                  <c:v>-2.7500694887798716E-3</c:v>
                </c:pt>
                <c:pt idx="760">
                  <c:v>-1.3887942100620165E-2</c:v>
                </c:pt>
                <c:pt idx="761">
                  <c:v>-4.8721026243505605E-3</c:v>
                </c:pt>
                <c:pt idx="762">
                  <c:v>-4.2273376248349592E-3</c:v>
                </c:pt>
                <c:pt idx="763">
                  <c:v>-1.0036882296097005E-2</c:v>
                </c:pt>
                <c:pt idx="764">
                  <c:v>-8.4514599093310494E-3</c:v>
                </c:pt>
                <c:pt idx="765">
                  <c:v>-2.0549580224749064E-3</c:v>
                </c:pt>
                <c:pt idx="766">
                  <c:v>-9.2050220271282512E-3</c:v>
                </c:pt>
                <c:pt idx="767">
                  <c:v>-8.7171186125960531E-3</c:v>
                </c:pt>
                <c:pt idx="768">
                  <c:v>-8.0205267999442498E-3</c:v>
                </c:pt>
                <c:pt idx="769">
                  <c:v>-1.0102765267795633E-2</c:v>
                </c:pt>
                <c:pt idx="770">
                  <c:v>-9.9234533584713347E-3</c:v>
                </c:pt>
                <c:pt idx="771">
                  <c:v>-6.1952905351070342E-3</c:v>
                </c:pt>
                <c:pt idx="772">
                  <c:v>-7.2797734131153646E-3</c:v>
                </c:pt>
                <c:pt idx="773">
                  <c:v>-6.6571029042634677E-3</c:v>
                </c:pt>
                <c:pt idx="774">
                  <c:v>-5.6295402574129128E-3</c:v>
                </c:pt>
                <c:pt idx="775">
                  <c:v>-3.4964393929719506E-3</c:v>
                </c:pt>
                <c:pt idx="776">
                  <c:v>1.2277580165331869E-3</c:v>
                </c:pt>
                <c:pt idx="777">
                  <c:v>-1.3618839711043051E-2</c:v>
                </c:pt>
                <c:pt idx="778">
                  <c:v>-1.7199534584410259E-2</c:v>
                </c:pt>
                <c:pt idx="779">
                  <c:v>-1.0020662871246699E-2</c:v>
                </c:pt>
                <c:pt idx="780">
                  <c:v>-6.538659972324723E-3</c:v>
                </c:pt>
                <c:pt idx="781">
                  <c:v>-5.0945753106699243E-3</c:v>
                </c:pt>
                <c:pt idx="782">
                  <c:v>-8.6465721151274266E-3</c:v>
                </c:pt>
                <c:pt idx="783">
                  <c:v>-1.3995295016426823E-2</c:v>
                </c:pt>
                <c:pt idx="784">
                  <c:v>-4.1075240376002853E-3</c:v>
                </c:pt>
                <c:pt idx="785">
                  <c:v>-1.226981317138609E-2</c:v>
                </c:pt>
                <c:pt idx="786">
                  <c:v>-4.4923260060034664E-3</c:v>
                </c:pt>
                <c:pt idx="787">
                  <c:v>-4.9151891148397908E-3</c:v>
                </c:pt>
                <c:pt idx="788">
                  <c:v>-3.4584409971021302E-3</c:v>
                </c:pt>
                <c:pt idx="789">
                  <c:v>-5.4146254071092415E-3</c:v>
                </c:pt>
                <c:pt idx="790">
                  <c:v>-7.4598423798288849E-3</c:v>
                </c:pt>
                <c:pt idx="791">
                  <c:v>-1.0375443863845035E-2</c:v>
                </c:pt>
                <c:pt idx="792">
                  <c:v>-8.4131271212939396E-3</c:v>
                </c:pt>
                <c:pt idx="793">
                  <c:v>-8.757937891072487E-3</c:v>
                </c:pt>
                <c:pt idx="794">
                  <c:v>-1.1629733168694756E-2</c:v>
                </c:pt>
                <c:pt idx="795">
                  <c:v>-7.0650399245728579E-3</c:v>
                </c:pt>
                <c:pt idx="796">
                  <c:v>-5.5289268177691753E-3</c:v>
                </c:pt>
                <c:pt idx="797">
                  <c:v>-3.507965402507196E-3</c:v>
                </c:pt>
                <c:pt idx="798">
                  <c:v>-1.1065153933783378E-2</c:v>
                </c:pt>
                <c:pt idx="799">
                  <c:v>-1.1948917661712244E-2</c:v>
                </c:pt>
                <c:pt idx="800">
                  <c:v>-7.0382072134798079E-3</c:v>
                </c:pt>
                <c:pt idx="801">
                  <c:v>2.7328746172408103E-3</c:v>
                </c:pt>
                <c:pt idx="802">
                  <c:v>-4.9858779017064592E-4</c:v>
                </c:pt>
                <c:pt idx="803">
                  <c:v>-6.3829543761979579E-3</c:v>
                </c:pt>
                <c:pt idx="804">
                  <c:v>-5.2132853500275189E-4</c:v>
                </c:pt>
                <c:pt idx="805">
                  <c:v>-4.2332924942627415E-3</c:v>
                </c:pt>
                <c:pt idx="806">
                  <c:v>-1.5483211179674328E-2</c:v>
                </c:pt>
                <c:pt idx="807">
                  <c:v>-3.0620793307392091E-3</c:v>
                </c:pt>
                <c:pt idx="808">
                  <c:v>-5.5375407699784773E-3</c:v>
                </c:pt>
                <c:pt idx="809">
                  <c:v>-5.3310761037668186E-3</c:v>
                </c:pt>
                <c:pt idx="810">
                  <c:v>-3.6846297118664495E-3</c:v>
                </c:pt>
                <c:pt idx="811">
                  <c:v>-9.4027531918605689E-4</c:v>
                </c:pt>
                <c:pt idx="812">
                  <c:v>-7.4434944331702724E-3</c:v>
                </c:pt>
                <c:pt idx="813">
                  <c:v>-9.7189112316371506E-3</c:v>
                </c:pt>
                <c:pt idx="814">
                  <c:v>-6.2380922761509083E-3</c:v>
                </c:pt>
                <c:pt idx="815">
                  <c:v>-8.0452693680221898E-3</c:v>
                </c:pt>
                <c:pt idx="816">
                  <c:v>-8.1082246378922918E-3</c:v>
                </c:pt>
                <c:pt idx="817">
                  <c:v>-1.2869422138102493E-2</c:v>
                </c:pt>
                <c:pt idx="818">
                  <c:v>-7.6911490083091394E-3</c:v>
                </c:pt>
                <c:pt idx="819">
                  <c:v>-8.4610592911165128E-3</c:v>
                </c:pt>
                <c:pt idx="820">
                  <c:v>-3.0148284197473174E-3</c:v>
                </c:pt>
                <c:pt idx="821">
                  <c:v>-1.0512324757190328E-3</c:v>
                </c:pt>
                <c:pt idx="822">
                  <c:v>-6.4863159654606761E-3</c:v>
                </c:pt>
                <c:pt idx="823">
                  <c:v>-9.5295998754707512E-3</c:v>
                </c:pt>
                <c:pt idx="824">
                  <c:v>-5.6513180745980662E-3</c:v>
                </c:pt>
                <c:pt idx="825">
                  <c:v>-5.239219181204291E-3</c:v>
                </c:pt>
                <c:pt idx="826">
                  <c:v>-6.2856166396709767E-3</c:v>
                </c:pt>
                <c:pt idx="827">
                  <c:v>-1.4989531293972291E-2</c:v>
                </c:pt>
                <c:pt idx="828">
                  <c:v>-9.0006768386796665E-3</c:v>
                </c:pt>
                <c:pt idx="829">
                  <c:v>-4.60886256496984E-3</c:v>
                </c:pt>
                <c:pt idx="830">
                  <c:v>-3.9129177704939622E-3</c:v>
                </c:pt>
                <c:pt idx="831">
                  <c:v>-7.7818528189794733E-3</c:v>
                </c:pt>
                <c:pt idx="832">
                  <c:v>-1.1248209843490287E-2</c:v>
                </c:pt>
                <c:pt idx="833">
                  <c:v>-1.13334120645181E-2</c:v>
                </c:pt>
                <c:pt idx="834">
                  <c:v>-4.3345532473573201E-3</c:v>
                </c:pt>
                <c:pt idx="835">
                  <c:v>-1.068068383423082E-2</c:v>
                </c:pt>
                <c:pt idx="836">
                  <c:v>8.9963056889708071E-4</c:v>
                </c:pt>
                <c:pt idx="837">
                  <c:v>-8.8997165129036659E-3</c:v>
                </c:pt>
                <c:pt idx="838">
                  <c:v>-1.539684553080356E-2</c:v>
                </c:pt>
                <c:pt idx="839">
                  <c:v>-6.2711722076258525E-3</c:v>
                </c:pt>
                <c:pt idx="840">
                  <c:v>-1.1474445920967469E-2</c:v>
                </c:pt>
                <c:pt idx="841">
                  <c:v>-9.5316976286561328E-3</c:v>
                </c:pt>
                <c:pt idx="842">
                  <c:v>-2.2270165951177034E-4</c:v>
                </c:pt>
                <c:pt idx="843">
                  <c:v>-1.3910677684416228E-2</c:v>
                </c:pt>
                <c:pt idx="844">
                  <c:v>-1.0500116503735057E-2</c:v>
                </c:pt>
                <c:pt idx="845">
                  <c:v>-6.8830898926428574E-3</c:v>
                </c:pt>
                <c:pt idx="846">
                  <c:v>-7.1152245763670408E-3</c:v>
                </c:pt>
                <c:pt idx="847">
                  <c:v>-6.0882080119135651E-3</c:v>
                </c:pt>
                <c:pt idx="848">
                  <c:v>-9.9357714658570018E-3</c:v>
                </c:pt>
                <c:pt idx="849">
                  <c:v>-1.3392627934768697E-2</c:v>
                </c:pt>
                <c:pt idx="850">
                  <c:v>-6.7107494034068793E-3</c:v>
                </c:pt>
                <c:pt idx="851">
                  <c:v>-5.4192491907940621E-3</c:v>
                </c:pt>
                <c:pt idx="852">
                  <c:v>-9.3551803030358371E-3</c:v>
                </c:pt>
                <c:pt idx="853">
                  <c:v>-7.5979961324730283E-3</c:v>
                </c:pt>
                <c:pt idx="854">
                  <c:v>-5.7664827669281493E-3</c:v>
                </c:pt>
                <c:pt idx="855">
                  <c:v>-7.6915982633458668E-3</c:v>
                </c:pt>
                <c:pt idx="856">
                  <c:v>-1.055631660772427E-2</c:v>
                </c:pt>
                <c:pt idx="857">
                  <c:v>-1.0638804503578569E-2</c:v>
                </c:pt>
                <c:pt idx="858">
                  <c:v>-7.9265539546113928E-3</c:v>
                </c:pt>
                <c:pt idx="859">
                  <c:v>-6.8102480685823252E-3</c:v>
                </c:pt>
                <c:pt idx="860">
                  <c:v>-4.9382278852121431E-3</c:v>
                </c:pt>
                <c:pt idx="861">
                  <c:v>-7.0075892705059317E-3</c:v>
                </c:pt>
                <c:pt idx="862">
                  <c:v>-6.7060488150030295E-3</c:v>
                </c:pt>
                <c:pt idx="863">
                  <c:v>-7.4558951234457993E-3</c:v>
                </c:pt>
                <c:pt idx="864">
                  <c:v>-7.6416924357864957E-3</c:v>
                </c:pt>
                <c:pt idx="865">
                  <c:v>-1.1623006988763507E-2</c:v>
                </c:pt>
                <c:pt idx="866">
                  <c:v>-2.3162109342944603E-3</c:v>
                </c:pt>
                <c:pt idx="867">
                  <c:v>-7.2372805903047066E-3</c:v>
                </c:pt>
                <c:pt idx="868">
                  <c:v>-7.6083802851663052E-3</c:v>
                </c:pt>
                <c:pt idx="869">
                  <c:v>-1.081847409475678E-2</c:v>
                </c:pt>
                <c:pt idx="870">
                  <c:v>-8.2384489471145628E-3</c:v>
                </c:pt>
                <c:pt idx="871">
                  <c:v>-4.6515921760885703E-3</c:v>
                </c:pt>
                <c:pt idx="872">
                  <c:v>-5.6349418462513512E-3</c:v>
                </c:pt>
                <c:pt idx="873">
                  <c:v>-5.8835504069598699E-3</c:v>
                </c:pt>
                <c:pt idx="874">
                  <c:v>-9.6469006614334774E-3</c:v>
                </c:pt>
                <c:pt idx="875">
                  <c:v>-4.6826123548751042E-3</c:v>
                </c:pt>
                <c:pt idx="876">
                  <c:v>-7.7790123424907875E-3</c:v>
                </c:pt>
                <c:pt idx="877">
                  <c:v>-4.8767553235737893E-3</c:v>
                </c:pt>
                <c:pt idx="878">
                  <c:v>-1.3954531091584954E-2</c:v>
                </c:pt>
                <c:pt idx="879">
                  <c:v>-1.2576174545847252E-2</c:v>
                </c:pt>
                <c:pt idx="880">
                  <c:v>-2.2332001106146748E-3</c:v>
                </c:pt>
                <c:pt idx="881">
                  <c:v>-6.8483401537431376E-3</c:v>
                </c:pt>
                <c:pt idx="882">
                  <c:v>-9.9427726504774938E-3</c:v>
                </c:pt>
                <c:pt idx="883">
                  <c:v>-9.7380889828890815E-3</c:v>
                </c:pt>
                <c:pt idx="884">
                  <c:v>-2.3163011766911268E-3</c:v>
                </c:pt>
                <c:pt idx="885">
                  <c:v>-8.7422856357211032E-3</c:v>
                </c:pt>
                <c:pt idx="886">
                  <c:v>-2.9560240284585149E-3</c:v>
                </c:pt>
                <c:pt idx="887">
                  <c:v>-6.3384434724369498E-3</c:v>
                </c:pt>
                <c:pt idx="888">
                  <c:v>-7.3436855056741024E-3</c:v>
                </c:pt>
                <c:pt idx="889">
                  <c:v>-7.4677657813086995E-3</c:v>
                </c:pt>
                <c:pt idx="890">
                  <c:v>-1.2486240569504758E-2</c:v>
                </c:pt>
                <c:pt idx="891">
                  <c:v>-5.2575474919418497E-3</c:v>
                </c:pt>
                <c:pt idx="892">
                  <c:v>-1.2969524606472049E-2</c:v>
                </c:pt>
                <c:pt idx="893">
                  <c:v>-4.1627912574071502E-3</c:v>
                </c:pt>
                <c:pt idx="894">
                  <c:v>-4.9130997365214313E-3</c:v>
                </c:pt>
                <c:pt idx="895">
                  <c:v>-9.722150054006562E-3</c:v>
                </c:pt>
                <c:pt idx="896">
                  <c:v>-9.9513064494214376E-3</c:v>
                </c:pt>
                <c:pt idx="897">
                  <c:v>-2.6342061576070108E-3</c:v>
                </c:pt>
                <c:pt idx="898">
                  <c:v>-3.5436545366227534E-3</c:v>
                </c:pt>
                <c:pt idx="899">
                  <c:v>-9.3055207470964518E-3</c:v>
                </c:pt>
                <c:pt idx="900">
                  <c:v>-1.2652991104129541E-2</c:v>
                </c:pt>
                <c:pt idx="901">
                  <c:v>-5.5654900626684878E-3</c:v>
                </c:pt>
                <c:pt idx="902">
                  <c:v>-8.1130195817404882E-3</c:v>
                </c:pt>
                <c:pt idx="903">
                  <c:v>-1.5233138844372718E-2</c:v>
                </c:pt>
                <c:pt idx="904">
                  <c:v>-8.606918599051383E-3</c:v>
                </c:pt>
                <c:pt idx="905">
                  <c:v>-1.0948640402625998E-2</c:v>
                </c:pt>
                <c:pt idx="906">
                  <c:v>-5.9668834022907902E-3</c:v>
                </c:pt>
                <c:pt idx="907">
                  <c:v>-3.1043538279913463E-3</c:v>
                </c:pt>
                <c:pt idx="908">
                  <c:v>-1.0474413404617522E-2</c:v>
                </c:pt>
                <c:pt idx="909">
                  <c:v>-4.7061360441649214E-3</c:v>
                </c:pt>
                <c:pt idx="910">
                  <c:v>-1.3079977123513942E-2</c:v>
                </c:pt>
                <c:pt idx="911">
                  <c:v>-9.3308909096876391E-3</c:v>
                </c:pt>
                <c:pt idx="912">
                  <c:v>-4.6335452592796145E-3</c:v>
                </c:pt>
                <c:pt idx="913">
                  <c:v>-8.0756936401957802E-3</c:v>
                </c:pt>
                <c:pt idx="914">
                  <c:v>-1.0778574684227493E-2</c:v>
                </c:pt>
                <c:pt idx="915">
                  <c:v>-3.0325773132524603E-3</c:v>
                </c:pt>
                <c:pt idx="916">
                  <c:v>-5.9978572875358793E-3</c:v>
                </c:pt>
                <c:pt idx="917">
                  <c:v>-2.4680449470100285E-3</c:v>
                </c:pt>
                <c:pt idx="918">
                  <c:v>-9.3905783973298185E-3</c:v>
                </c:pt>
                <c:pt idx="919">
                  <c:v>-9.168311396061668E-3</c:v>
                </c:pt>
                <c:pt idx="920">
                  <c:v>-7.3222394953145198E-3</c:v>
                </c:pt>
                <c:pt idx="921">
                  <c:v>-7.2147826812294369E-3</c:v>
                </c:pt>
                <c:pt idx="922">
                  <c:v>-8.3595514464747112E-3</c:v>
                </c:pt>
                <c:pt idx="923">
                  <c:v>-1.4351775697303282E-2</c:v>
                </c:pt>
                <c:pt idx="924">
                  <c:v>-2.1871475908934457E-3</c:v>
                </c:pt>
                <c:pt idx="925">
                  <c:v>-4.4931768351599288E-3</c:v>
                </c:pt>
                <c:pt idx="926">
                  <c:v>-4.5229893233074137E-3</c:v>
                </c:pt>
                <c:pt idx="927">
                  <c:v>-3.3394698624658048E-3</c:v>
                </c:pt>
                <c:pt idx="928">
                  <c:v>-7.2273559429980594E-3</c:v>
                </c:pt>
                <c:pt idx="929">
                  <c:v>-7.476936085300423E-3</c:v>
                </c:pt>
                <c:pt idx="930">
                  <c:v>-9.1375147885131014E-3</c:v>
                </c:pt>
                <c:pt idx="931">
                  <c:v>-4.9243649489714159E-3</c:v>
                </c:pt>
                <c:pt idx="932">
                  <c:v>-1.6592453590039469E-2</c:v>
                </c:pt>
                <c:pt idx="933">
                  <c:v>-5.0448436690366805E-3</c:v>
                </c:pt>
                <c:pt idx="934">
                  <c:v>-5.3006043925289958E-3</c:v>
                </c:pt>
                <c:pt idx="935">
                  <c:v>-6.717510911192548E-3</c:v>
                </c:pt>
                <c:pt idx="936">
                  <c:v>-5.1902002758321686E-3</c:v>
                </c:pt>
                <c:pt idx="937">
                  <c:v>-1.3448850712999061E-2</c:v>
                </c:pt>
                <c:pt idx="938">
                  <c:v>-3.1774173390459737E-3</c:v>
                </c:pt>
                <c:pt idx="939">
                  <c:v>-2.5113263124669771E-3</c:v>
                </c:pt>
                <c:pt idx="940">
                  <c:v>-7.1148836874801447E-3</c:v>
                </c:pt>
                <c:pt idx="941">
                  <c:v>-8.4782304580190981E-3</c:v>
                </c:pt>
                <c:pt idx="942">
                  <c:v>-1.0023926383409432E-2</c:v>
                </c:pt>
                <c:pt idx="943">
                  <c:v>-7.6683903484031646E-3</c:v>
                </c:pt>
                <c:pt idx="944">
                  <c:v>-8.4719775582851042E-3</c:v>
                </c:pt>
                <c:pt idx="945">
                  <c:v>-1.614168130589988E-2</c:v>
                </c:pt>
                <c:pt idx="946">
                  <c:v>-4.2616185154358277E-3</c:v>
                </c:pt>
                <c:pt idx="947">
                  <c:v>-7.0067527893495907E-3</c:v>
                </c:pt>
                <c:pt idx="948">
                  <c:v>-1.2132460185746652E-2</c:v>
                </c:pt>
                <c:pt idx="949">
                  <c:v>-6.2235540383337451E-3</c:v>
                </c:pt>
                <c:pt idx="950">
                  <c:v>-2.7422324649180041E-3</c:v>
                </c:pt>
                <c:pt idx="951">
                  <c:v>-9.8179393798467629E-3</c:v>
                </c:pt>
                <c:pt idx="952">
                  <c:v>-6.2428891435484246E-3</c:v>
                </c:pt>
                <c:pt idx="953">
                  <c:v>-4.333827004098012E-3</c:v>
                </c:pt>
                <c:pt idx="954">
                  <c:v>-7.7717897442699524E-3</c:v>
                </c:pt>
                <c:pt idx="955">
                  <c:v>-8.7211466918297731E-3</c:v>
                </c:pt>
                <c:pt idx="956">
                  <c:v>-7.3594953426798781E-3</c:v>
                </c:pt>
                <c:pt idx="957">
                  <c:v>-7.8064123654701945E-3</c:v>
                </c:pt>
                <c:pt idx="958">
                  <c:v>-9.2360933488500052E-4</c:v>
                </c:pt>
                <c:pt idx="959">
                  <c:v>-9.662863271412192E-3</c:v>
                </c:pt>
                <c:pt idx="960">
                  <c:v>-1.1482550392580393E-2</c:v>
                </c:pt>
                <c:pt idx="961">
                  <c:v>4.5942574359614241E-4</c:v>
                </c:pt>
                <c:pt idx="962">
                  <c:v>-7.318338403711877E-3</c:v>
                </c:pt>
                <c:pt idx="963">
                  <c:v>-4.6385757553242257E-3</c:v>
                </c:pt>
                <c:pt idx="964">
                  <c:v>-5.2788701407724403E-3</c:v>
                </c:pt>
                <c:pt idx="965">
                  <c:v>-4.6109972773997754E-3</c:v>
                </c:pt>
                <c:pt idx="966">
                  <c:v>-1.354225564987388E-2</c:v>
                </c:pt>
                <c:pt idx="967">
                  <c:v>-7.4427470431732701E-3</c:v>
                </c:pt>
                <c:pt idx="968">
                  <c:v>-3.8730193157849868E-3</c:v>
                </c:pt>
                <c:pt idx="969">
                  <c:v>-1.435449530971411E-2</c:v>
                </c:pt>
                <c:pt idx="970">
                  <c:v>-1.1558106274966562E-2</c:v>
                </c:pt>
                <c:pt idx="971">
                  <c:v>-7.2257080317488231E-3</c:v>
                </c:pt>
                <c:pt idx="972">
                  <c:v>-1.0330782501615232E-3</c:v>
                </c:pt>
                <c:pt idx="973">
                  <c:v>-7.3078518773819212E-3</c:v>
                </c:pt>
                <c:pt idx="974">
                  <c:v>-1.285080000134009E-2</c:v>
                </c:pt>
                <c:pt idx="975">
                  <c:v>-9.1457888057675518E-3</c:v>
                </c:pt>
                <c:pt idx="976">
                  <c:v>-6.7170968111902596E-3</c:v>
                </c:pt>
                <c:pt idx="977">
                  <c:v>-1.4238083821251024E-2</c:v>
                </c:pt>
                <c:pt idx="978">
                  <c:v>-8.9145735795277403E-3</c:v>
                </c:pt>
                <c:pt idx="979">
                  <c:v>-1.3007611376588457E-2</c:v>
                </c:pt>
                <c:pt idx="980">
                  <c:v>-9.7047753637848899E-3</c:v>
                </c:pt>
                <c:pt idx="981">
                  <c:v>-9.8616636911028621E-3</c:v>
                </c:pt>
                <c:pt idx="982">
                  <c:v>-9.3753936753699918E-3</c:v>
                </c:pt>
                <c:pt idx="983">
                  <c:v>-5.6941476441725314E-3</c:v>
                </c:pt>
                <c:pt idx="984">
                  <c:v>-1.0184488382209977E-2</c:v>
                </c:pt>
                <c:pt idx="985">
                  <c:v>-8.1627761315399283E-3</c:v>
                </c:pt>
                <c:pt idx="986">
                  <c:v>-3.4383473211381244E-3</c:v>
                </c:pt>
                <c:pt idx="987">
                  <c:v>-9.6705506088934357E-3</c:v>
                </c:pt>
                <c:pt idx="988">
                  <c:v>-9.5320551901263428E-3</c:v>
                </c:pt>
                <c:pt idx="989">
                  <c:v>-1.1382350746913517E-2</c:v>
                </c:pt>
                <c:pt idx="990">
                  <c:v>-5.7961793029921438E-3</c:v>
                </c:pt>
                <c:pt idx="991">
                  <c:v>-1.0485378278239921E-3</c:v>
                </c:pt>
                <c:pt idx="992">
                  <c:v>-6.2378335990249667E-3</c:v>
                </c:pt>
                <c:pt idx="993">
                  <c:v>-1.2485184432941665E-2</c:v>
                </c:pt>
                <c:pt idx="994">
                  <c:v>-6.458798214909578E-3</c:v>
                </c:pt>
                <c:pt idx="995">
                  <c:v>-5.4223707544682753E-3</c:v>
                </c:pt>
                <c:pt idx="996">
                  <c:v>-8.0705838825601006E-3</c:v>
                </c:pt>
                <c:pt idx="997">
                  <c:v>2.9416792411929293E-4</c:v>
                </c:pt>
                <c:pt idx="998">
                  <c:v>-1.5213662989634003E-2</c:v>
                </c:pt>
                <c:pt idx="999">
                  <c:v>-5.5208679240834613E-3</c:v>
                </c:pt>
              </c:numCache>
            </c:numRef>
          </c:xVal>
          <c:yVal>
            <c:numRef>
              <c:f>'PSA results'!$AS$26:$AS$5026</c:f>
              <c:numCache>
                <c:formatCode>0.00</c:formatCode>
                <c:ptCount val="5001"/>
                <c:pt idx="0">
                  <c:v>-74.786038439172444</c:v>
                </c:pt>
                <c:pt idx="1">
                  <c:v>-91.871626933786047</c:v>
                </c:pt>
                <c:pt idx="2">
                  <c:v>-122.28025335226675</c:v>
                </c:pt>
                <c:pt idx="3">
                  <c:v>-41.720473771175875</c:v>
                </c:pt>
                <c:pt idx="4">
                  <c:v>-79.990994348873755</c:v>
                </c:pt>
                <c:pt idx="5">
                  <c:v>-60.921595551701103</c:v>
                </c:pt>
                <c:pt idx="6">
                  <c:v>-130.76519131684836</c:v>
                </c:pt>
                <c:pt idx="7">
                  <c:v>-83.694235373471656</c:v>
                </c:pt>
                <c:pt idx="8">
                  <c:v>-135.42708487132995</c:v>
                </c:pt>
                <c:pt idx="9">
                  <c:v>-79.958027636552742</c:v>
                </c:pt>
                <c:pt idx="10">
                  <c:v>-109.89225917773456</c:v>
                </c:pt>
                <c:pt idx="11">
                  <c:v>-110.60602234034923</c:v>
                </c:pt>
                <c:pt idx="12">
                  <c:v>-89.181205463157312</c:v>
                </c:pt>
                <c:pt idx="13">
                  <c:v>-96.993406008079546</c:v>
                </c:pt>
                <c:pt idx="14">
                  <c:v>-114.19890632941042</c:v>
                </c:pt>
                <c:pt idx="15">
                  <c:v>-80.804590492769876</c:v>
                </c:pt>
                <c:pt idx="16">
                  <c:v>-80.142044734286173</c:v>
                </c:pt>
                <c:pt idx="17">
                  <c:v>-76.116683644696423</c:v>
                </c:pt>
                <c:pt idx="18">
                  <c:v>-75.726251195595523</c:v>
                </c:pt>
                <c:pt idx="19">
                  <c:v>-73.35764799563276</c:v>
                </c:pt>
                <c:pt idx="20">
                  <c:v>-110.56367431004401</c:v>
                </c:pt>
                <c:pt idx="21">
                  <c:v>-106.12557782366912</c:v>
                </c:pt>
                <c:pt idx="22">
                  <c:v>-139.55248646411519</c:v>
                </c:pt>
                <c:pt idx="23">
                  <c:v>-86.676076303612263</c:v>
                </c:pt>
                <c:pt idx="24">
                  <c:v>-85.733238967399757</c:v>
                </c:pt>
                <c:pt idx="25">
                  <c:v>-106.20919372500066</c:v>
                </c:pt>
                <c:pt idx="26">
                  <c:v>-103.93574280553094</c:v>
                </c:pt>
                <c:pt idx="27">
                  <c:v>-154.81895680109483</c:v>
                </c:pt>
                <c:pt idx="28">
                  <c:v>-117.53318111375575</c:v>
                </c:pt>
                <c:pt idx="29">
                  <c:v>-42.699972415106458</c:v>
                </c:pt>
                <c:pt idx="30">
                  <c:v>-62.252730163696924</c:v>
                </c:pt>
                <c:pt idx="31">
                  <c:v>-189.57760713242942</c:v>
                </c:pt>
                <c:pt idx="32">
                  <c:v>-49.870678531063731</c:v>
                </c:pt>
                <c:pt idx="33">
                  <c:v>-50.700962253895341</c:v>
                </c:pt>
                <c:pt idx="34">
                  <c:v>-105.9441948941294</c:v>
                </c:pt>
                <c:pt idx="35">
                  <c:v>-90.48079547743373</c:v>
                </c:pt>
                <c:pt idx="36">
                  <c:v>-99.362359756242313</c:v>
                </c:pt>
                <c:pt idx="37">
                  <c:v>-79.271453738888795</c:v>
                </c:pt>
                <c:pt idx="38">
                  <c:v>-83.168747443976372</c:v>
                </c:pt>
                <c:pt idx="39">
                  <c:v>-94.365655792113103</c:v>
                </c:pt>
                <c:pt idx="40">
                  <c:v>-113.34059508485916</c:v>
                </c:pt>
                <c:pt idx="41">
                  <c:v>-130.46077854111809</c:v>
                </c:pt>
                <c:pt idx="42">
                  <c:v>-112.3925711008992</c:v>
                </c:pt>
                <c:pt idx="43">
                  <c:v>-69.967114879811561</c:v>
                </c:pt>
                <c:pt idx="44">
                  <c:v>-114.76846709694109</c:v>
                </c:pt>
                <c:pt idx="45">
                  <c:v>-106.76325265360401</c:v>
                </c:pt>
                <c:pt idx="46">
                  <c:v>-94.436249730852069</c:v>
                </c:pt>
                <c:pt idx="47">
                  <c:v>-178.36022982116947</c:v>
                </c:pt>
                <c:pt idx="48">
                  <c:v>-23.153717544357278</c:v>
                </c:pt>
                <c:pt idx="49">
                  <c:v>-152.20151053980453</c:v>
                </c:pt>
                <c:pt idx="50">
                  <c:v>-93.564898180011369</c:v>
                </c:pt>
                <c:pt idx="51">
                  <c:v>-95.35361770173995</c:v>
                </c:pt>
                <c:pt idx="52">
                  <c:v>-85.940346724745723</c:v>
                </c:pt>
                <c:pt idx="53">
                  <c:v>-113.07933082837553</c:v>
                </c:pt>
                <c:pt idx="54">
                  <c:v>-84.293690652190435</c:v>
                </c:pt>
                <c:pt idx="55">
                  <c:v>-143.85895146624625</c:v>
                </c:pt>
                <c:pt idx="56">
                  <c:v>-79.645265622601528</c:v>
                </c:pt>
                <c:pt idx="57">
                  <c:v>-87.754479604111111</c:v>
                </c:pt>
                <c:pt idx="58">
                  <c:v>-47.6148856044083</c:v>
                </c:pt>
                <c:pt idx="59">
                  <c:v>-133.06737824903985</c:v>
                </c:pt>
                <c:pt idx="60">
                  <c:v>-101.09811443402396</c:v>
                </c:pt>
                <c:pt idx="61">
                  <c:v>-108.38228698832017</c:v>
                </c:pt>
                <c:pt idx="62">
                  <c:v>-160.79560125140188</c:v>
                </c:pt>
                <c:pt idx="63">
                  <c:v>-99.512452134474643</c:v>
                </c:pt>
                <c:pt idx="64">
                  <c:v>-74.47347606765743</c:v>
                </c:pt>
                <c:pt idx="65">
                  <c:v>-94.283843506736048</c:v>
                </c:pt>
                <c:pt idx="66">
                  <c:v>-97.107168511590771</c:v>
                </c:pt>
                <c:pt idx="67">
                  <c:v>-78.366197784369433</c:v>
                </c:pt>
                <c:pt idx="68">
                  <c:v>-35.637694959954842</c:v>
                </c:pt>
                <c:pt idx="69">
                  <c:v>-137.91561288679031</c:v>
                </c:pt>
                <c:pt idx="70">
                  <c:v>-129.32539278046897</c:v>
                </c:pt>
                <c:pt idx="71">
                  <c:v>-107.9888771194569</c:v>
                </c:pt>
                <c:pt idx="72">
                  <c:v>-89.591207508728075</c:v>
                </c:pt>
                <c:pt idx="73">
                  <c:v>-137.54750042040087</c:v>
                </c:pt>
                <c:pt idx="74">
                  <c:v>-94.507311111971376</c:v>
                </c:pt>
                <c:pt idx="75">
                  <c:v>-151.08889150972118</c:v>
                </c:pt>
                <c:pt idx="76">
                  <c:v>-74.941895305003527</c:v>
                </c:pt>
                <c:pt idx="77">
                  <c:v>-52.830668886273088</c:v>
                </c:pt>
                <c:pt idx="78">
                  <c:v>-105.69409882152968</c:v>
                </c:pt>
                <c:pt idx="79">
                  <c:v>-125.66015520530482</c:v>
                </c:pt>
                <c:pt idx="80">
                  <c:v>-125.25721362606873</c:v>
                </c:pt>
                <c:pt idx="81">
                  <c:v>-107.19835058983699</c:v>
                </c:pt>
                <c:pt idx="82">
                  <c:v>-109.81499643372445</c:v>
                </c:pt>
                <c:pt idx="83">
                  <c:v>-82.632375479805432</c:v>
                </c:pt>
                <c:pt idx="84">
                  <c:v>-55.557699029839569</c:v>
                </c:pt>
                <c:pt idx="85">
                  <c:v>-132.4112058280175</c:v>
                </c:pt>
                <c:pt idx="86">
                  <c:v>-89.159817609846868</c:v>
                </c:pt>
                <c:pt idx="87">
                  <c:v>-99.232931032438501</c:v>
                </c:pt>
                <c:pt idx="88">
                  <c:v>-106.08272319444086</c:v>
                </c:pt>
                <c:pt idx="89">
                  <c:v>-117.04810438629647</c:v>
                </c:pt>
                <c:pt idx="90">
                  <c:v>-150.60576718626453</c:v>
                </c:pt>
                <c:pt idx="91">
                  <c:v>-129.32673134368906</c:v>
                </c:pt>
                <c:pt idx="92">
                  <c:v>-56.033383918982054</c:v>
                </c:pt>
                <c:pt idx="93">
                  <c:v>-81.850496324278538</c:v>
                </c:pt>
                <c:pt idx="94">
                  <c:v>-64.415851813443169</c:v>
                </c:pt>
                <c:pt idx="95">
                  <c:v>-117.88508817474076</c:v>
                </c:pt>
                <c:pt idx="96">
                  <c:v>-137.86018909531049</c:v>
                </c:pt>
                <c:pt idx="97">
                  <c:v>-121.67536054200309</c:v>
                </c:pt>
                <c:pt idx="98">
                  <c:v>-127.18025253254018</c:v>
                </c:pt>
                <c:pt idx="99">
                  <c:v>-105.56208468899422</c:v>
                </c:pt>
                <c:pt idx="100">
                  <c:v>-183.64639997589302</c:v>
                </c:pt>
                <c:pt idx="101">
                  <c:v>-105.08932116854839</c:v>
                </c:pt>
                <c:pt idx="102">
                  <c:v>-136.15752668918549</c:v>
                </c:pt>
                <c:pt idx="103">
                  <c:v>-59.076452001065263</c:v>
                </c:pt>
                <c:pt idx="104">
                  <c:v>-114.17152788922613</c:v>
                </c:pt>
                <c:pt idx="105">
                  <c:v>-68.762035884872148</c:v>
                </c:pt>
                <c:pt idx="106">
                  <c:v>-74.569151984995642</c:v>
                </c:pt>
                <c:pt idx="107">
                  <c:v>-132.24510591220951</c:v>
                </c:pt>
                <c:pt idx="108">
                  <c:v>-127.02172457886945</c:v>
                </c:pt>
                <c:pt idx="109">
                  <c:v>-175.97844616276006</c:v>
                </c:pt>
                <c:pt idx="110">
                  <c:v>-76.166203760513781</c:v>
                </c:pt>
                <c:pt idx="111">
                  <c:v>-101.09864852390274</c:v>
                </c:pt>
                <c:pt idx="112">
                  <c:v>-144.28335984775777</c:v>
                </c:pt>
                <c:pt idx="113">
                  <c:v>-138.37570956713807</c:v>
                </c:pt>
                <c:pt idx="114">
                  <c:v>-91.625107540945919</c:v>
                </c:pt>
                <c:pt idx="115">
                  <c:v>-96.006254456714942</c:v>
                </c:pt>
                <c:pt idx="116">
                  <c:v>-88.401541458792508</c:v>
                </c:pt>
                <c:pt idx="117">
                  <c:v>-76.914441249401079</c:v>
                </c:pt>
                <c:pt idx="118">
                  <c:v>-115.41247937925846</c:v>
                </c:pt>
                <c:pt idx="119">
                  <c:v>-133.13111875746108</c:v>
                </c:pt>
                <c:pt idx="120">
                  <c:v>-125.82045009695275</c:v>
                </c:pt>
                <c:pt idx="121">
                  <c:v>-56.447144514362662</c:v>
                </c:pt>
                <c:pt idx="122">
                  <c:v>-78.760989814845288</c:v>
                </c:pt>
                <c:pt idx="123">
                  <c:v>-128.36637785776838</c:v>
                </c:pt>
                <c:pt idx="124">
                  <c:v>-82.477358988776814</c:v>
                </c:pt>
                <c:pt idx="125">
                  <c:v>-130.72554556039631</c:v>
                </c:pt>
                <c:pt idx="126">
                  <c:v>-62.202762269386312</c:v>
                </c:pt>
                <c:pt idx="127">
                  <c:v>-80.977763518870233</c:v>
                </c:pt>
                <c:pt idx="128">
                  <c:v>-69.896345736950025</c:v>
                </c:pt>
                <c:pt idx="129">
                  <c:v>-70.763195828021253</c:v>
                </c:pt>
                <c:pt idx="130">
                  <c:v>-86.847766678532025</c:v>
                </c:pt>
                <c:pt idx="131">
                  <c:v>-134.27890429015633</c:v>
                </c:pt>
                <c:pt idx="132">
                  <c:v>-83.168465338112583</c:v>
                </c:pt>
                <c:pt idx="133">
                  <c:v>-85.693935420919843</c:v>
                </c:pt>
                <c:pt idx="134">
                  <c:v>-127.45273261148168</c:v>
                </c:pt>
                <c:pt idx="135">
                  <c:v>-86.025071061856124</c:v>
                </c:pt>
                <c:pt idx="136">
                  <c:v>-95.719827786962469</c:v>
                </c:pt>
                <c:pt idx="137">
                  <c:v>-107.80194697627985</c:v>
                </c:pt>
                <c:pt idx="138">
                  <c:v>-87.772603491225254</c:v>
                </c:pt>
                <c:pt idx="139">
                  <c:v>-115.7773080231168</c:v>
                </c:pt>
                <c:pt idx="140">
                  <c:v>-154.03300393969312</c:v>
                </c:pt>
                <c:pt idx="141">
                  <c:v>-122.73139038253112</c:v>
                </c:pt>
                <c:pt idx="142">
                  <c:v>-134.93494136415256</c:v>
                </c:pt>
                <c:pt idx="143">
                  <c:v>-129.58335810260678</c:v>
                </c:pt>
                <c:pt idx="144">
                  <c:v>-90.713003200937237</c:v>
                </c:pt>
                <c:pt idx="145">
                  <c:v>-98.024898916824895</c:v>
                </c:pt>
                <c:pt idx="146">
                  <c:v>-118.6380708703</c:v>
                </c:pt>
                <c:pt idx="147">
                  <c:v>-97.939698686593147</c:v>
                </c:pt>
                <c:pt idx="148">
                  <c:v>-100.73039166500803</c:v>
                </c:pt>
                <c:pt idx="149">
                  <c:v>-62.404708661034419</c:v>
                </c:pt>
                <c:pt idx="150">
                  <c:v>-63.794805733862177</c:v>
                </c:pt>
                <c:pt idx="151">
                  <c:v>-105.72302484125612</c:v>
                </c:pt>
                <c:pt idx="152">
                  <c:v>-88.238312589572161</c:v>
                </c:pt>
                <c:pt idx="153">
                  <c:v>-116.78999071678936</c:v>
                </c:pt>
                <c:pt idx="154">
                  <c:v>-70.012087288947441</c:v>
                </c:pt>
                <c:pt idx="155">
                  <c:v>-80.252729245427417</c:v>
                </c:pt>
                <c:pt idx="156">
                  <c:v>-98.908516205572141</c:v>
                </c:pt>
                <c:pt idx="157">
                  <c:v>-45.290991828223468</c:v>
                </c:pt>
                <c:pt idx="158">
                  <c:v>-100.57485419757359</c:v>
                </c:pt>
                <c:pt idx="159">
                  <c:v>-97.170877350852606</c:v>
                </c:pt>
                <c:pt idx="160">
                  <c:v>-113.74567618746096</c:v>
                </c:pt>
                <c:pt idx="161">
                  <c:v>-52.56003566364825</c:v>
                </c:pt>
                <c:pt idx="162">
                  <c:v>-87.57859235044134</c:v>
                </c:pt>
                <c:pt idx="163">
                  <c:v>-106.82765251405181</c:v>
                </c:pt>
                <c:pt idx="164">
                  <c:v>-94.245782630849135</c:v>
                </c:pt>
                <c:pt idx="165">
                  <c:v>-66.29428984737342</c:v>
                </c:pt>
                <c:pt idx="166">
                  <c:v>-105.74857282783296</c:v>
                </c:pt>
                <c:pt idx="167">
                  <c:v>-76.829007197041847</c:v>
                </c:pt>
                <c:pt idx="168">
                  <c:v>-86.172131230931427</c:v>
                </c:pt>
                <c:pt idx="169">
                  <c:v>-66.838081085969861</c:v>
                </c:pt>
                <c:pt idx="170">
                  <c:v>-92.030218996278109</c:v>
                </c:pt>
                <c:pt idx="171">
                  <c:v>-79.92134704911814</c:v>
                </c:pt>
                <c:pt idx="172">
                  <c:v>-58.961730412557699</c:v>
                </c:pt>
                <c:pt idx="173">
                  <c:v>-107.9326081658869</c:v>
                </c:pt>
                <c:pt idx="174">
                  <c:v>-73.898363285250525</c:v>
                </c:pt>
                <c:pt idx="175">
                  <c:v>-85.574195202063038</c:v>
                </c:pt>
                <c:pt idx="176">
                  <c:v>-93.59505703157356</c:v>
                </c:pt>
                <c:pt idx="177">
                  <c:v>-96.889095229131271</c:v>
                </c:pt>
                <c:pt idx="178">
                  <c:v>-80.311601999013419</c:v>
                </c:pt>
                <c:pt idx="179">
                  <c:v>-114.22449467426122</c:v>
                </c:pt>
                <c:pt idx="180">
                  <c:v>-90.620484390602087</c:v>
                </c:pt>
                <c:pt idx="181">
                  <c:v>-106.11488628013331</c:v>
                </c:pt>
                <c:pt idx="182">
                  <c:v>-87.47240009492225</c:v>
                </c:pt>
                <c:pt idx="183">
                  <c:v>-83.140787031200034</c:v>
                </c:pt>
                <c:pt idx="184">
                  <c:v>-89.630941258557414</c:v>
                </c:pt>
                <c:pt idx="185">
                  <c:v>-63.744811078693601</c:v>
                </c:pt>
                <c:pt idx="186">
                  <c:v>-101.71278043381335</c:v>
                </c:pt>
                <c:pt idx="187">
                  <c:v>-76.740459287818794</c:v>
                </c:pt>
                <c:pt idx="188">
                  <c:v>-88.418184327192193</c:v>
                </c:pt>
                <c:pt idx="189">
                  <c:v>-50.341669332896799</c:v>
                </c:pt>
                <c:pt idx="190">
                  <c:v>-136.05807315409265</c:v>
                </c:pt>
                <c:pt idx="191">
                  <c:v>-111.00889031597626</c:v>
                </c:pt>
                <c:pt idx="192">
                  <c:v>-119.57348017107915</c:v>
                </c:pt>
                <c:pt idx="193">
                  <c:v>-107.45695565786218</c:v>
                </c:pt>
                <c:pt idx="194">
                  <c:v>-110.57623038759311</c:v>
                </c:pt>
                <c:pt idx="195">
                  <c:v>-97.789051048924193</c:v>
                </c:pt>
                <c:pt idx="196">
                  <c:v>-133.74370834723504</c:v>
                </c:pt>
                <c:pt idx="197">
                  <c:v>-95.126125409062297</c:v>
                </c:pt>
                <c:pt idx="198">
                  <c:v>-152.78301882247388</c:v>
                </c:pt>
                <c:pt idx="199">
                  <c:v>-78.357033947460422</c:v>
                </c:pt>
                <c:pt idx="200">
                  <c:v>-122.79045841348125</c:v>
                </c:pt>
                <c:pt idx="201">
                  <c:v>-99.559110284897088</c:v>
                </c:pt>
                <c:pt idx="202">
                  <c:v>-102.78289275822908</c:v>
                </c:pt>
                <c:pt idx="203">
                  <c:v>-142.82170837659987</c:v>
                </c:pt>
                <c:pt idx="204">
                  <c:v>-115.65627995864406</c:v>
                </c:pt>
                <c:pt idx="205">
                  <c:v>-77.433743944993239</c:v>
                </c:pt>
                <c:pt idx="206">
                  <c:v>-68.743345379852599</c:v>
                </c:pt>
                <c:pt idx="207">
                  <c:v>-52.816860634983186</c:v>
                </c:pt>
                <c:pt idx="208">
                  <c:v>-84.97906100514092</c:v>
                </c:pt>
                <c:pt idx="209">
                  <c:v>-123.93195017529297</c:v>
                </c:pt>
                <c:pt idx="210">
                  <c:v>-122.32828140118045</c:v>
                </c:pt>
                <c:pt idx="211">
                  <c:v>-48.307727740746941</c:v>
                </c:pt>
                <c:pt idx="212">
                  <c:v>-97.099583711893047</c:v>
                </c:pt>
                <c:pt idx="213">
                  <c:v>-74.970903388805709</c:v>
                </c:pt>
                <c:pt idx="214">
                  <c:v>-102.04998012930582</c:v>
                </c:pt>
                <c:pt idx="215">
                  <c:v>-99.093385543500517</c:v>
                </c:pt>
                <c:pt idx="216">
                  <c:v>-85.77515393560725</c:v>
                </c:pt>
                <c:pt idx="217">
                  <c:v>-80.965859140841076</c:v>
                </c:pt>
                <c:pt idx="218">
                  <c:v>-58.330441833084478</c:v>
                </c:pt>
                <c:pt idx="219">
                  <c:v>-95.690669281106238</c:v>
                </c:pt>
                <c:pt idx="220">
                  <c:v>-31.084199419039578</c:v>
                </c:pt>
                <c:pt idx="221">
                  <c:v>-122.14577434672265</c:v>
                </c:pt>
                <c:pt idx="222">
                  <c:v>-121.52646738978365</c:v>
                </c:pt>
                <c:pt idx="223">
                  <c:v>-138.33281403840056</c:v>
                </c:pt>
                <c:pt idx="224">
                  <c:v>-98.596310416830875</c:v>
                </c:pt>
                <c:pt idx="225">
                  <c:v>-122.0398107039523</c:v>
                </c:pt>
                <c:pt idx="226">
                  <c:v>-80.499853630995858</c:v>
                </c:pt>
                <c:pt idx="227">
                  <c:v>-126.18209136004089</c:v>
                </c:pt>
                <c:pt idx="228">
                  <c:v>-101.80008544464135</c:v>
                </c:pt>
                <c:pt idx="229">
                  <c:v>-65.081044916549217</c:v>
                </c:pt>
                <c:pt idx="230">
                  <c:v>-133.93808435446954</c:v>
                </c:pt>
                <c:pt idx="231">
                  <c:v>-66.587903073504094</c:v>
                </c:pt>
                <c:pt idx="232">
                  <c:v>-100.07495305059274</c:v>
                </c:pt>
                <c:pt idx="233">
                  <c:v>-81.65762343380311</c:v>
                </c:pt>
                <c:pt idx="234">
                  <c:v>-56.188453919661242</c:v>
                </c:pt>
                <c:pt idx="235">
                  <c:v>-59.506769359097689</c:v>
                </c:pt>
                <c:pt idx="236">
                  <c:v>-104.4254084237491</c:v>
                </c:pt>
                <c:pt idx="237">
                  <c:v>-82.01606540664261</c:v>
                </c:pt>
                <c:pt idx="238">
                  <c:v>-98.785364820730138</c:v>
                </c:pt>
                <c:pt idx="239">
                  <c:v>-72.862501523910851</c:v>
                </c:pt>
                <c:pt idx="240">
                  <c:v>-131.03935393120946</c:v>
                </c:pt>
                <c:pt idx="241">
                  <c:v>-89.925607547533218</c:v>
                </c:pt>
                <c:pt idx="242">
                  <c:v>-97.872664216409248</c:v>
                </c:pt>
                <c:pt idx="243">
                  <c:v>-102.11659957598795</c:v>
                </c:pt>
                <c:pt idx="244">
                  <c:v>-52.550482535331867</c:v>
                </c:pt>
                <c:pt idx="245">
                  <c:v>-46.765552813521481</c:v>
                </c:pt>
                <c:pt idx="246">
                  <c:v>-129.29894455704562</c:v>
                </c:pt>
                <c:pt idx="247">
                  <c:v>-117.36158849638605</c:v>
                </c:pt>
                <c:pt idx="248">
                  <c:v>-96.507926575509828</c:v>
                </c:pt>
                <c:pt idx="249">
                  <c:v>-133.38204542766471</c:v>
                </c:pt>
                <c:pt idx="250">
                  <c:v>-97.176992317304666</c:v>
                </c:pt>
                <c:pt idx="251">
                  <c:v>-117.19225796500177</c:v>
                </c:pt>
                <c:pt idx="252">
                  <c:v>-51.017429591911878</c:v>
                </c:pt>
                <c:pt idx="253">
                  <c:v>-68.499021646668098</c:v>
                </c:pt>
                <c:pt idx="254">
                  <c:v>-51.606715238889137</c:v>
                </c:pt>
                <c:pt idx="255">
                  <c:v>-34.800056890719134</c:v>
                </c:pt>
                <c:pt idx="256">
                  <c:v>-107.37943558656025</c:v>
                </c:pt>
                <c:pt idx="257">
                  <c:v>-104.49602267119144</c:v>
                </c:pt>
                <c:pt idx="258">
                  <c:v>-99.51102402325796</c:v>
                </c:pt>
                <c:pt idx="259">
                  <c:v>-72.379536483844731</c:v>
                </c:pt>
                <c:pt idx="260">
                  <c:v>-60.802219758202682</c:v>
                </c:pt>
                <c:pt idx="261">
                  <c:v>-97.797082780620258</c:v>
                </c:pt>
                <c:pt idx="262">
                  <c:v>-65.50205386179141</c:v>
                </c:pt>
                <c:pt idx="263">
                  <c:v>-94.634977360137782</c:v>
                </c:pt>
                <c:pt idx="264">
                  <c:v>-115.92773481346467</c:v>
                </c:pt>
                <c:pt idx="265">
                  <c:v>-80.246514179098995</c:v>
                </c:pt>
                <c:pt idx="266">
                  <c:v>-43.546180117206404</c:v>
                </c:pt>
                <c:pt idx="267">
                  <c:v>-88.255453766085793</c:v>
                </c:pt>
                <c:pt idx="268">
                  <c:v>-69.209690397495251</c:v>
                </c:pt>
                <c:pt idx="269">
                  <c:v>-101.40932755815629</c:v>
                </c:pt>
                <c:pt idx="270">
                  <c:v>-153.61105740927724</c:v>
                </c:pt>
                <c:pt idx="271">
                  <c:v>-107.26980861208494</c:v>
                </c:pt>
                <c:pt idx="272">
                  <c:v>-107.52936083195937</c:v>
                </c:pt>
                <c:pt idx="273">
                  <c:v>-127.28243653656682</c:v>
                </c:pt>
                <c:pt idx="274">
                  <c:v>-109.15299378999862</c:v>
                </c:pt>
                <c:pt idx="275">
                  <c:v>-51.627734715502811</c:v>
                </c:pt>
                <c:pt idx="276">
                  <c:v>-72.745295613816779</c:v>
                </c:pt>
                <c:pt idx="277">
                  <c:v>-128.51190940327842</c:v>
                </c:pt>
                <c:pt idx="278">
                  <c:v>-76.892510288305857</c:v>
                </c:pt>
                <c:pt idx="279">
                  <c:v>-127.16411497087984</c:v>
                </c:pt>
                <c:pt idx="280">
                  <c:v>-62.318443988584932</c:v>
                </c:pt>
                <c:pt idx="281">
                  <c:v>-95.066372468913869</c:v>
                </c:pt>
                <c:pt idx="282">
                  <c:v>-114.95318475786189</c:v>
                </c:pt>
                <c:pt idx="283">
                  <c:v>-81.409453180745913</c:v>
                </c:pt>
                <c:pt idx="284">
                  <c:v>-98.025284902323619</c:v>
                </c:pt>
                <c:pt idx="285">
                  <c:v>-89.098928511836675</c:v>
                </c:pt>
                <c:pt idx="286">
                  <c:v>-76.182952124470376</c:v>
                </c:pt>
                <c:pt idx="287">
                  <c:v>-122.37212930644773</c:v>
                </c:pt>
                <c:pt idx="288">
                  <c:v>-110.74196611912294</c:v>
                </c:pt>
                <c:pt idx="289">
                  <c:v>-84.391885180777535</c:v>
                </c:pt>
                <c:pt idx="290">
                  <c:v>-137.86480744564869</c:v>
                </c:pt>
                <c:pt idx="291">
                  <c:v>-89.622193166521811</c:v>
                </c:pt>
                <c:pt idx="292">
                  <c:v>-54.720854877276452</c:v>
                </c:pt>
                <c:pt idx="293">
                  <c:v>-103.19362224967335</c:v>
                </c:pt>
                <c:pt idx="294">
                  <c:v>-90.145844391081937</c:v>
                </c:pt>
                <c:pt idx="295">
                  <c:v>-70.156139690921009</c:v>
                </c:pt>
                <c:pt idx="296">
                  <c:v>-137.96291945119037</c:v>
                </c:pt>
                <c:pt idx="297">
                  <c:v>-138.34345375873409</c:v>
                </c:pt>
                <c:pt idx="298">
                  <c:v>-85.663579596418003</c:v>
                </c:pt>
                <c:pt idx="299">
                  <c:v>-67.219230153273656</c:v>
                </c:pt>
                <c:pt idx="300">
                  <c:v>-50.420843922843233</c:v>
                </c:pt>
                <c:pt idx="301">
                  <c:v>-88.426218374060227</c:v>
                </c:pt>
                <c:pt idx="302">
                  <c:v>-90.160487813320742</c:v>
                </c:pt>
                <c:pt idx="303">
                  <c:v>-52.631307183930858</c:v>
                </c:pt>
                <c:pt idx="304">
                  <c:v>-99.403531851411117</c:v>
                </c:pt>
                <c:pt idx="305">
                  <c:v>-60.997515803687747</c:v>
                </c:pt>
                <c:pt idx="306">
                  <c:v>-125.34586680873008</c:v>
                </c:pt>
                <c:pt idx="307">
                  <c:v>-54.002705039830744</c:v>
                </c:pt>
                <c:pt idx="308">
                  <c:v>-155.26732368392732</c:v>
                </c:pt>
                <c:pt idx="309">
                  <c:v>-16.103417579025518</c:v>
                </c:pt>
                <c:pt idx="310">
                  <c:v>-75.927999159626779</c:v>
                </c:pt>
                <c:pt idx="311">
                  <c:v>-97.621598160421854</c:v>
                </c:pt>
                <c:pt idx="312">
                  <c:v>-118.44391046450573</c:v>
                </c:pt>
                <c:pt idx="313">
                  <c:v>-75.042612223460765</c:v>
                </c:pt>
                <c:pt idx="314">
                  <c:v>-61.782950007773252</c:v>
                </c:pt>
                <c:pt idx="315">
                  <c:v>-102.4869474394618</c:v>
                </c:pt>
                <c:pt idx="316">
                  <c:v>-103.64863437976646</c:v>
                </c:pt>
                <c:pt idx="317">
                  <c:v>-130.00373944897183</c:v>
                </c:pt>
                <c:pt idx="318">
                  <c:v>-71.287025032235306</c:v>
                </c:pt>
                <c:pt idx="319">
                  <c:v>-103.88544483391479</c:v>
                </c:pt>
                <c:pt idx="320">
                  <c:v>-88.256662276122825</c:v>
                </c:pt>
                <c:pt idx="321">
                  <c:v>-87.300074738148396</c:v>
                </c:pt>
                <c:pt idx="322">
                  <c:v>-90.141990500785141</c:v>
                </c:pt>
                <c:pt idx="323">
                  <c:v>-88.94900055230346</c:v>
                </c:pt>
                <c:pt idx="324">
                  <c:v>-93.365296502342972</c:v>
                </c:pt>
                <c:pt idx="325">
                  <c:v>-73.656709138878796</c:v>
                </c:pt>
                <c:pt idx="326">
                  <c:v>-69.366603991203192</c:v>
                </c:pt>
                <c:pt idx="327">
                  <c:v>-120.95754001389514</c:v>
                </c:pt>
                <c:pt idx="328">
                  <c:v>-74.886563680505333</c:v>
                </c:pt>
                <c:pt idx="329">
                  <c:v>-129.23343545259513</c:v>
                </c:pt>
                <c:pt idx="330">
                  <c:v>-131.18646972536681</c:v>
                </c:pt>
                <c:pt idx="331">
                  <c:v>-47.503822382003818</c:v>
                </c:pt>
                <c:pt idx="332">
                  <c:v>-43.792319749032231</c:v>
                </c:pt>
                <c:pt idx="333">
                  <c:v>-74.367333671047163</c:v>
                </c:pt>
                <c:pt idx="334">
                  <c:v>-99.829972199972872</c:v>
                </c:pt>
                <c:pt idx="335">
                  <c:v>-115.67810500268979</c:v>
                </c:pt>
                <c:pt idx="336">
                  <c:v>-149.67515577039012</c:v>
                </c:pt>
                <c:pt idx="337">
                  <c:v>-54.506099479112436</c:v>
                </c:pt>
                <c:pt idx="338">
                  <c:v>-116.28011290277846</c:v>
                </c:pt>
                <c:pt idx="339">
                  <c:v>-61.903230281533979</c:v>
                </c:pt>
                <c:pt idx="340">
                  <c:v>-75.908351725409375</c:v>
                </c:pt>
                <c:pt idx="341">
                  <c:v>-104.08009959728724</c:v>
                </c:pt>
                <c:pt idx="342">
                  <c:v>-107.03360676515604</c:v>
                </c:pt>
                <c:pt idx="343">
                  <c:v>-49.796197111163565</c:v>
                </c:pt>
                <c:pt idx="344">
                  <c:v>-114.49299008844082</c:v>
                </c:pt>
                <c:pt idx="345">
                  <c:v>-68.985494087708048</c:v>
                </c:pt>
                <c:pt idx="346">
                  <c:v>-71.44779298842559</c:v>
                </c:pt>
                <c:pt idx="347">
                  <c:v>-40.99541172379304</c:v>
                </c:pt>
                <c:pt idx="348">
                  <c:v>-111.53125295880955</c:v>
                </c:pt>
                <c:pt idx="349">
                  <c:v>-111.08561349064439</c:v>
                </c:pt>
                <c:pt idx="350">
                  <c:v>-74.342079070954696</c:v>
                </c:pt>
                <c:pt idx="351">
                  <c:v>-120.29425540783859</c:v>
                </c:pt>
                <c:pt idx="352">
                  <c:v>-144.55382402746091</c:v>
                </c:pt>
                <c:pt idx="353">
                  <c:v>-137.74740620584907</c:v>
                </c:pt>
                <c:pt idx="354">
                  <c:v>-71.550334903403382</c:v>
                </c:pt>
                <c:pt idx="355">
                  <c:v>-110.8809355000144</c:v>
                </c:pt>
                <c:pt idx="356">
                  <c:v>-99.909517479795795</c:v>
                </c:pt>
                <c:pt idx="357">
                  <c:v>-57.177672454868571</c:v>
                </c:pt>
                <c:pt idx="358">
                  <c:v>-40.044249129353375</c:v>
                </c:pt>
                <c:pt idx="359">
                  <c:v>-101.3975010565191</c:v>
                </c:pt>
                <c:pt idx="360">
                  <c:v>-126.01431467164957</c:v>
                </c:pt>
                <c:pt idx="361">
                  <c:v>-134.54684430397356</c:v>
                </c:pt>
                <c:pt idx="362">
                  <c:v>-27.425504943054875</c:v>
                </c:pt>
                <c:pt idx="363">
                  <c:v>-52.424287563927919</c:v>
                </c:pt>
                <c:pt idx="364">
                  <c:v>-75.428747386745727</c:v>
                </c:pt>
                <c:pt idx="365">
                  <c:v>-100.7595682370702</c:v>
                </c:pt>
                <c:pt idx="366">
                  <c:v>-86.338277605262647</c:v>
                </c:pt>
                <c:pt idx="367">
                  <c:v>-93.514925946310996</c:v>
                </c:pt>
                <c:pt idx="368">
                  <c:v>-144.58621386818231</c:v>
                </c:pt>
                <c:pt idx="369">
                  <c:v>-69.993173159614344</c:v>
                </c:pt>
                <c:pt idx="370">
                  <c:v>-71.399143452475528</c:v>
                </c:pt>
                <c:pt idx="371">
                  <c:v>-97.219939888833323</c:v>
                </c:pt>
                <c:pt idx="372">
                  <c:v>-83.029929173025721</c:v>
                </c:pt>
                <c:pt idx="373">
                  <c:v>-56.948586876013906</c:v>
                </c:pt>
                <c:pt idx="374">
                  <c:v>-118.2342141035906</c:v>
                </c:pt>
                <c:pt idx="375">
                  <c:v>-98.001255981435406</c:v>
                </c:pt>
                <c:pt idx="376">
                  <c:v>-21.588000661389742</c:v>
                </c:pt>
                <c:pt idx="377">
                  <c:v>-65.273894891950022</c:v>
                </c:pt>
                <c:pt idx="378">
                  <c:v>-112.19984966187576</c:v>
                </c:pt>
                <c:pt idx="379">
                  <c:v>-77.048256056491482</c:v>
                </c:pt>
                <c:pt idx="380">
                  <c:v>-77.590225356707379</c:v>
                </c:pt>
                <c:pt idx="381">
                  <c:v>-29.819137173471063</c:v>
                </c:pt>
                <c:pt idx="382">
                  <c:v>-128.73411662955732</c:v>
                </c:pt>
                <c:pt idx="383">
                  <c:v>-128.05309180108043</c:v>
                </c:pt>
                <c:pt idx="384">
                  <c:v>-112.85357342919178</c:v>
                </c:pt>
                <c:pt idx="385">
                  <c:v>-129.91272192663155</c:v>
                </c:pt>
                <c:pt idx="386">
                  <c:v>-79.893190654132468</c:v>
                </c:pt>
                <c:pt idx="387">
                  <c:v>-90.756304837881544</c:v>
                </c:pt>
                <c:pt idx="388">
                  <c:v>-112.72369242960121</c:v>
                </c:pt>
                <c:pt idx="389">
                  <c:v>-83.618722372308184</c:v>
                </c:pt>
                <c:pt idx="390">
                  <c:v>-23.22848233761124</c:v>
                </c:pt>
                <c:pt idx="391">
                  <c:v>-118.04842529646658</c:v>
                </c:pt>
                <c:pt idx="392">
                  <c:v>-61.359344139998029</c:v>
                </c:pt>
                <c:pt idx="393">
                  <c:v>-138.79398407204553</c:v>
                </c:pt>
                <c:pt idx="394">
                  <c:v>-68.949393991625584</c:v>
                </c:pt>
                <c:pt idx="395">
                  <c:v>-78.689642624524367</c:v>
                </c:pt>
                <c:pt idx="396">
                  <c:v>-119.09793882367921</c:v>
                </c:pt>
                <c:pt idx="397">
                  <c:v>-104.19832552845855</c:v>
                </c:pt>
                <c:pt idx="398">
                  <c:v>-34.494329104757526</c:v>
                </c:pt>
                <c:pt idx="399">
                  <c:v>-56.750919786788472</c:v>
                </c:pt>
                <c:pt idx="400">
                  <c:v>-78.519699019741893</c:v>
                </c:pt>
                <c:pt idx="401">
                  <c:v>-85.649193830850891</c:v>
                </c:pt>
                <c:pt idx="402">
                  <c:v>-87.363181294586866</c:v>
                </c:pt>
                <c:pt idx="403">
                  <c:v>-57.480323381638755</c:v>
                </c:pt>
                <c:pt idx="404">
                  <c:v>-116.6832824381213</c:v>
                </c:pt>
                <c:pt idx="405">
                  <c:v>-161.66970041991954</c:v>
                </c:pt>
                <c:pt idx="406">
                  <c:v>-100.23802639698488</c:v>
                </c:pt>
                <c:pt idx="407">
                  <c:v>-125.57268512589917</c:v>
                </c:pt>
                <c:pt idx="408">
                  <c:v>-117.15504940341634</c:v>
                </c:pt>
                <c:pt idx="409">
                  <c:v>-145.7239187906689</c:v>
                </c:pt>
                <c:pt idx="410">
                  <c:v>-110.11499396709269</c:v>
                </c:pt>
                <c:pt idx="411">
                  <c:v>-99.389514262625653</c:v>
                </c:pt>
                <c:pt idx="412">
                  <c:v>-167.77247613818554</c:v>
                </c:pt>
                <c:pt idx="413">
                  <c:v>-100.31407923009465</c:v>
                </c:pt>
                <c:pt idx="414">
                  <c:v>-125.77224922745154</c:v>
                </c:pt>
                <c:pt idx="415">
                  <c:v>-62.682708239828116</c:v>
                </c:pt>
                <c:pt idx="416">
                  <c:v>-45.944122402506309</c:v>
                </c:pt>
                <c:pt idx="417">
                  <c:v>-99.945003048169383</c:v>
                </c:pt>
                <c:pt idx="418">
                  <c:v>-103.07337126438006</c:v>
                </c:pt>
                <c:pt idx="419">
                  <c:v>-70.530676862575547</c:v>
                </c:pt>
                <c:pt idx="420">
                  <c:v>-51.583203352087367</c:v>
                </c:pt>
                <c:pt idx="421">
                  <c:v>-47.522536701687386</c:v>
                </c:pt>
                <c:pt idx="422">
                  <c:v>-64.381338537882129</c:v>
                </c:pt>
                <c:pt idx="423">
                  <c:v>-66.032731343248088</c:v>
                </c:pt>
                <c:pt idx="424">
                  <c:v>-83.236464260017783</c:v>
                </c:pt>
                <c:pt idx="425">
                  <c:v>-119.13649151244135</c:v>
                </c:pt>
                <c:pt idx="426">
                  <c:v>-103.98533060730324</c:v>
                </c:pt>
                <c:pt idx="427">
                  <c:v>-89.666751501978524</c:v>
                </c:pt>
                <c:pt idx="428">
                  <c:v>-47.035294465532388</c:v>
                </c:pt>
                <c:pt idx="429">
                  <c:v>-104.60272829124233</c:v>
                </c:pt>
                <c:pt idx="430">
                  <c:v>-138.46794993036747</c:v>
                </c:pt>
                <c:pt idx="431">
                  <c:v>-92.644061520158175</c:v>
                </c:pt>
                <c:pt idx="432">
                  <c:v>-72.714190614553445</c:v>
                </c:pt>
                <c:pt idx="433">
                  <c:v>-57.731131301946334</c:v>
                </c:pt>
                <c:pt idx="434">
                  <c:v>-110.2934352526886</c:v>
                </c:pt>
                <c:pt idx="435">
                  <c:v>-69.89364931634509</c:v>
                </c:pt>
                <c:pt idx="436">
                  <c:v>-49.248231484942153</c:v>
                </c:pt>
                <c:pt idx="437">
                  <c:v>-71.085222112512383</c:v>
                </c:pt>
                <c:pt idx="438">
                  <c:v>-59.929505783174136</c:v>
                </c:pt>
                <c:pt idx="439">
                  <c:v>-121.60921342364782</c:v>
                </c:pt>
                <c:pt idx="440">
                  <c:v>-106.90104424802121</c:v>
                </c:pt>
                <c:pt idx="441">
                  <c:v>-104.66155582737065</c:v>
                </c:pt>
                <c:pt idx="442">
                  <c:v>-112.24849270225059</c:v>
                </c:pt>
                <c:pt idx="443">
                  <c:v>-99.855978628978391</c:v>
                </c:pt>
                <c:pt idx="444">
                  <c:v>-128.50094175709728</c:v>
                </c:pt>
                <c:pt idx="445">
                  <c:v>-83.34295088843146</c:v>
                </c:pt>
                <c:pt idx="446">
                  <c:v>-131.20941204364544</c:v>
                </c:pt>
                <c:pt idx="447">
                  <c:v>-117.60605636274749</c:v>
                </c:pt>
                <c:pt idx="448">
                  <c:v>-105.90012439822522</c:v>
                </c:pt>
                <c:pt idx="449">
                  <c:v>-101.16822319121547</c:v>
                </c:pt>
                <c:pt idx="450">
                  <c:v>-119.552949550417</c:v>
                </c:pt>
                <c:pt idx="451">
                  <c:v>-66.506698885552396</c:v>
                </c:pt>
                <c:pt idx="452">
                  <c:v>-116.52934043014648</c:v>
                </c:pt>
                <c:pt idx="453">
                  <c:v>-99.358062606882868</c:v>
                </c:pt>
                <c:pt idx="454">
                  <c:v>-34.952105425520131</c:v>
                </c:pt>
                <c:pt idx="455">
                  <c:v>-114.4424921795885</c:v>
                </c:pt>
                <c:pt idx="456">
                  <c:v>-88.479025531416937</c:v>
                </c:pt>
                <c:pt idx="457">
                  <c:v>-102.62533838946138</c:v>
                </c:pt>
                <c:pt idx="458">
                  <c:v>-136.86119623198556</c:v>
                </c:pt>
                <c:pt idx="459">
                  <c:v>-63.631756803757526</c:v>
                </c:pt>
                <c:pt idx="460">
                  <c:v>-170.21393259151591</c:v>
                </c:pt>
                <c:pt idx="461">
                  <c:v>-79.999984520675753</c:v>
                </c:pt>
                <c:pt idx="462">
                  <c:v>-109.14468307819425</c:v>
                </c:pt>
                <c:pt idx="463">
                  <c:v>-15.651380267654986</c:v>
                </c:pt>
                <c:pt idx="464">
                  <c:v>-50.655919263403121</c:v>
                </c:pt>
                <c:pt idx="465">
                  <c:v>-53.578654517393716</c:v>
                </c:pt>
                <c:pt idx="466">
                  <c:v>-100.30078064408917</c:v>
                </c:pt>
                <c:pt idx="467">
                  <c:v>-74.198127372945692</c:v>
                </c:pt>
                <c:pt idx="468">
                  <c:v>-92.547329870238627</c:v>
                </c:pt>
                <c:pt idx="469">
                  <c:v>-105.49708818527324</c:v>
                </c:pt>
                <c:pt idx="470">
                  <c:v>-70.323742778201449</c:v>
                </c:pt>
                <c:pt idx="471">
                  <c:v>-71.580898323444671</c:v>
                </c:pt>
                <c:pt idx="472">
                  <c:v>-35.454593381610266</c:v>
                </c:pt>
                <c:pt idx="473">
                  <c:v>-98.298722242006534</c:v>
                </c:pt>
                <c:pt idx="474">
                  <c:v>-102.7355691927919</c:v>
                </c:pt>
                <c:pt idx="475">
                  <c:v>-69.802087243024744</c:v>
                </c:pt>
                <c:pt idx="476">
                  <c:v>-116.1130476994058</c:v>
                </c:pt>
                <c:pt idx="477">
                  <c:v>-140.61020280371667</c:v>
                </c:pt>
                <c:pt idx="478">
                  <c:v>-73.763946056014902</c:v>
                </c:pt>
                <c:pt idx="479">
                  <c:v>-69.94086358899176</c:v>
                </c:pt>
                <c:pt idx="480">
                  <c:v>-109.11282324281137</c:v>
                </c:pt>
                <c:pt idx="481">
                  <c:v>-81.322174811799414</c:v>
                </c:pt>
                <c:pt idx="482">
                  <c:v>-30.138895990201036</c:v>
                </c:pt>
                <c:pt idx="483">
                  <c:v>-90.900093912992816</c:v>
                </c:pt>
                <c:pt idx="484">
                  <c:v>-111.98149848272078</c:v>
                </c:pt>
                <c:pt idx="485">
                  <c:v>-100.61458233651683</c:v>
                </c:pt>
                <c:pt idx="486">
                  <c:v>-57.438677513780476</c:v>
                </c:pt>
                <c:pt idx="487">
                  <c:v>-117.46087816888939</c:v>
                </c:pt>
                <c:pt idx="488">
                  <c:v>-58.84723173564953</c:v>
                </c:pt>
                <c:pt idx="489">
                  <c:v>-125.49336929770607</c:v>
                </c:pt>
                <c:pt idx="490">
                  <c:v>-103.07540420430223</c:v>
                </c:pt>
                <c:pt idx="491">
                  <c:v>-55.357318538923209</c:v>
                </c:pt>
                <c:pt idx="492">
                  <c:v>-94.030551852414646</c:v>
                </c:pt>
                <c:pt idx="493">
                  <c:v>-65.521657084616436</c:v>
                </c:pt>
                <c:pt idx="494">
                  <c:v>-78.119390863978424</c:v>
                </c:pt>
                <c:pt idx="495">
                  <c:v>-93.238961763209772</c:v>
                </c:pt>
                <c:pt idx="496">
                  <c:v>-71.580044561114391</c:v>
                </c:pt>
                <c:pt idx="497">
                  <c:v>-123.78370138636683</c:v>
                </c:pt>
                <c:pt idx="498">
                  <c:v>-109.36803206932791</c:v>
                </c:pt>
                <c:pt idx="499">
                  <c:v>-59.276458817685125</c:v>
                </c:pt>
                <c:pt idx="500">
                  <c:v>-117.17578958299555</c:v>
                </c:pt>
                <c:pt idx="501">
                  <c:v>-103.47821124767188</c:v>
                </c:pt>
                <c:pt idx="502">
                  <c:v>-117.7635486414506</c:v>
                </c:pt>
                <c:pt idx="503">
                  <c:v>-96.606869674345489</c:v>
                </c:pt>
                <c:pt idx="504">
                  <c:v>-72.701923554423956</c:v>
                </c:pt>
                <c:pt idx="505">
                  <c:v>-106.52494498231908</c:v>
                </c:pt>
                <c:pt idx="506">
                  <c:v>-73.895824754338264</c:v>
                </c:pt>
                <c:pt idx="507">
                  <c:v>-103.54106950347932</c:v>
                </c:pt>
                <c:pt idx="508">
                  <c:v>-97.965815327760083</c:v>
                </c:pt>
                <c:pt idx="509">
                  <c:v>-98.816609019500447</c:v>
                </c:pt>
                <c:pt idx="510">
                  <c:v>-76.585837439783063</c:v>
                </c:pt>
                <c:pt idx="511">
                  <c:v>-97.312998640966725</c:v>
                </c:pt>
                <c:pt idx="512">
                  <c:v>-79.564364030819434</c:v>
                </c:pt>
                <c:pt idx="513">
                  <c:v>-95.164128634233293</c:v>
                </c:pt>
                <c:pt idx="514">
                  <c:v>-113.41219039430507</c:v>
                </c:pt>
                <c:pt idx="515">
                  <c:v>-99.499845436881515</c:v>
                </c:pt>
                <c:pt idx="516">
                  <c:v>-34.071756495086902</c:v>
                </c:pt>
                <c:pt idx="517">
                  <c:v>-105.96222244764567</c:v>
                </c:pt>
                <c:pt idx="518">
                  <c:v>-60.631057167412564</c:v>
                </c:pt>
                <c:pt idx="519">
                  <c:v>-85.181704047217863</c:v>
                </c:pt>
                <c:pt idx="520">
                  <c:v>-106.76706208239284</c:v>
                </c:pt>
                <c:pt idx="521">
                  <c:v>-100.61111844875177</c:v>
                </c:pt>
                <c:pt idx="522">
                  <c:v>-110.99945276252402</c:v>
                </c:pt>
                <c:pt idx="523">
                  <c:v>-88.05027843795051</c:v>
                </c:pt>
                <c:pt idx="524">
                  <c:v>-69.071578785504244</c:v>
                </c:pt>
                <c:pt idx="525">
                  <c:v>-118.01680672390739</c:v>
                </c:pt>
                <c:pt idx="526">
                  <c:v>-119.42404464681067</c:v>
                </c:pt>
                <c:pt idx="527">
                  <c:v>-55.073171090091819</c:v>
                </c:pt>
                <c:pt idx="528">
                  <c:v>-86.225311190615685</c:v>
                </c:pt>
                <c:pt idx="529">
                  <c:v>-79.724495980110987</c:v>
                </c:pt>
                <c:pt idx="530">
                  <c:v>-93.585960379791231</c:v>
                </c:pt>
                <c:pt idx="531">
                  <c:v>-60.892825840329806</c:v>
                </c:pt>
                <c:pt idx="532">
                  <c:v>-96.272556043950772</c:v>
                </c:pt>
                <c:pt idx="533">
                  <c:v>-109.3580727345543</c:v>
                </c:pt>
                <c:pt idx="534">
                  <c:v>-89.965329904000555</c:v>
                </c:pt>
                <c:pt idx="535">
                  <c:v>-137.7380688583753</c:v>
                </c:pt>
                <c:pt idx="536">
                  <c:v>-98.976299965262115</c:v>
                </c:pt>
                <c:pt idx="537">
                  <c:v>-104.03515057655795</c:v>
                </c:pt>
                <c:pt idx="538">
                  <c:v>-103.19152769843276</c:v>
                </c:pt>
                <c:pt idx="539">
                  <c:v>-57.527309923968915</c:v>
                </c:pt>
                <c:pt idx="540">
                  <c:v>-55.81275983686146</c:v>
                </c:pt>
                <c:pt idx="541">
                  <c:v>-145.88172862477631</c:v>
                </c:pt>
                <c:pt idx="542">
                  <c:v>-82.057785638779478</c:v>
                </c:pt>
                <c:pt idx="543">
                  <c:v>-36.936799736262856</c:v>
                </c:pt>
                <c:pt idx="544">
                  <c:v>-72.179873527311429</c:v>
                </c:pt>
                <c:pt idx="545">
                  <c:v>-83.460106008848925</c:v>
                </c:pt>
                <c:pt idx="546">
                  <c:v>-78.028130502819749</c:v>
                </c:pt>
                <c:pt idx="547">
                  <c:v>-71.798393501059763</c:v>
                </c:pt>
                <c:pt idx="548">
                  <c:v>-77.209464008720261</c:v>
                </c:pt>
                <c:pt idx="549">
                  <c:v>-124.37421180145702</c:v>
                </c:pt>
                <c:pt idx="550">
                  <c:v>-64.531730686829633</c:v>
                </c:pt>
                <c:pt idx="551">
                  <c:v>-80.35970396761104</c:v>
                </c:pt>
                <c:pt idx="552">
                  <c:v>-65.158863754645608</c:v>
                </c:pt>
                <c:pt idx="553">
                  <c:v>-122.64595887819587</c:v>
                </c:pt>
                <c:pt idx="554">
                  <c:v>-53.642334470504466</c:v>
                </c:pt>
                <c:pt idx="555">
                  <c:v>-80.393182904743753</c:v>
                </c:pt>
                <c:pt idx="556">
                  <c:v>-70.127849292975952</c:v>
                </c:pt>
                <c:pt idx="557">
                  <c:v>-138.84259365220942</c:v>
                </c:pt>
                <c:pt idx="558">
                  <c:v>-133.43323587553186</c:v>
                </c:pt>
                <c:pt idx="559">
                  <c:v>-108.04915305677878</c:v>
                </c:pt>
                <c:pt idx="560">
                  <c:v>-88.803158745845849</c:v>
                </c:pt>
                <c:pt idx="561">
                  <c:v>-43.994286215331158</c:v>
                </c:pt>
                <c:pt idx="562">
                  <c:v>-100.1692528527592</c:v>
                </c:pt>
                <c:pt idx="563">
                  <c:v>-93.288626215655768</c:v>
                </c:pt>
                <c:pt idx="564">
                  <c:v>-98.723562405885332</c:v>
                </c:pt>
                <c:pt idx="565">
                  <c:v>-70.867360133995589</c:v>
                </c:pt>
                <c:pt idx="566">
                  <c:v>-68.512481275459322</c:v>
                </c:pt>
                <c:pt idx="567">
                  <c:v>-117.07673696341317</c:v>
                </c:pt>
                <c:pt idx="568">
                  <c:v>-106.39308786106949</c:v>
                </c:pt>
                <c:pt idx="569">
                  <c:v>-131.4177920555021</c:v>
                </c:pt>
                <c:pt idx="570">
                  <c:v>-118.41427106419496</c:v>
                </c:pt>
                <c:pt idx="571">
                  <c:v>-119.81127563982727</c:v>
                </c:pt>
                <c:pt idx="572">
                  <c:v>-77.440312511994307</c:v>
                </c:pt>
                <c:pt idx="573">
                  <c:v>-89.44185668090995</c:v>
                </c:pt>
                <c:pt idx="574">
                  <c:v>-93.229891334935928</c:v>
                </c:pt>
                <c:pt idx="575">
                  <c:v>-100.62153172013268</c:v>
                </c:pt>
                <c:pt idx="576">
                  <c:v>-114.78822667025361</c:v>
                </c:pt>
                <c:pt idx="577">
                  <c:v>-67.15781507684278</c:v>
                </c:pt>
                <c:pt idx="578">
                  <c:v>-97.671635978897484</c:v>
                </c:pt>
                <c:pt idx="579">
                  <c:v>-105.69290083489796</c:v>
                </c:pt>
                <c:pt idx="580">
                  <c:v>-118.02959194724281</c:v>
                </c:pt>
                <c:pt idx="581">
                  <c:v>-73.460494900760295</c:v>
                </c:pt>
                <c:pt idx="582">
                  <c:v>-121.21725475732592</c:v>
                </c:pt>
                <c:pt idx="583">
                  <c:v>-117.60181570534405</c:v>
                </c:pt>
                <c:pt idx="584">
                  <c:v>-69.12518983586051</c:v>
                </c:pt>
                <c:pt idx="585">
                  <c:v>-122.86810663477809</c:v>
                </c:pt>
                <c:pt idx="586">
                  <c:v>-94.169205942694589</c:v>
                </c:pt>
                <c:pt idx="587">
                  <c:v>-115.11578590297177</c:v>
                </c:pt>
                <c:pt idx="588">
                  <c:v>-47.542293454364881</c:v>
                </c:pt>
                <c:pt idx="589">
                  <c:v>-91.695353682846417</c:v>
                </c:pt>
                <c:pt idx="590">
                  <c:v>-82.320141444427918</c:v>
                </c:pt>
                <c:pt idx="591">
                  <c:v>-60.269076788226357</c:v>
                </c:pt>
                <c:pt idx="592">
                  <c:v>-77.073543752377191</c:v>
                </c:pt>
                <c:pt idx="593">
                  <c:v>-155.22645825010841</c:v>
                </c:pt>
                <c:pt idx="594">
                  <c:v>-104.52138735214976</c:v>
                </c:pt>
                <c:pt idx="595">
                  <c:v>-44.15870198083212</c:v>
                </c:pt>
                <c:pt idx="596">
                  <c:v>-8.2876338454084362</c:v>
                </c:pt>
                <c:pt idx="597">
                  <c:v>-110.09228176066017</c:v>
                </c:pt>
                <c:pt idx="598">
                  <c:v>-72.380152719882062</c:v>
                </c:pt>
                <c:pt idx="599">
                  <c:v>-100.86452797497031</c:v>
                </c:pt>
                <c:pt idx="600">
                  <c:v>-134.16834567499836</c:v>
                </c:pt>
                <c:pt idx="601">
                  <c:v>-89.78066430536046</c:v>
                </c:pt>
                <c:pt idx="602">
                  <c:v>-85.078250269055388</c:v>
                </c:pt>
                <c:pt idx="603">
                  <c:v>-99.095147563923092</c:v>
                </c:pt>
                <c:pt idx="604">
                  <c:v>-89.034488975923068</c:v>
                </c:pt>
                <c:pt idx="605">
                  <c:v>-128.67542904398351</c:v>
                </c:pt>
                <c:pt idx="606">
                  <c:v>-122.0386898087836</c:v>
                </c:pt>
                <c:pt idx="607">
                  <c:v>-79.643728218971773</c:v>
                </c:pt>
                <c:pt idx="608">
                  <c:v>-99.387176979912965</c:v>
                </c:pt>
                <c:pt idx="609">
                  <c:v>-100.74771541857353</c:v>
                </c:pt>
                <c:pt idx="610">
                  <c:v>-131.51305575581364</c:v>
                </c:pt>
                <c:pt idx="611">
                  <c:v>-66.443024362041797</c:v>
                </c:pt>
                <c:pt idx="612">
                  <c:v>-92.436503970940066</c:v>
                </c:pt>
                <c:pt idx="613">
                  <c:v>-144.24371077956675</c:v>
                </c:pt>
                <c:pt idx="614">
                  <c:v>-144.71238188112829</c:v>
                </c:pt>
                <c:pt idx="615">
                  <c:v>-116.69435189879687</c:v>
                </c:pt>
                <c:pt idx="616">
                  <c:v>-59.651055861518671</c:v>
                </c:pt>
                <c:pt idx="617">
                  <c:v>-103.67702721543901</c:v>
                </c:pt>
                <c:pt idx="618">
                  <c:v>-105.90297995999936</c:v>
                </c:pt>
                <c:pt idx="619">
                  <c:v>-135.96421932560179</c:v>
                </c:pt>
                <c:pt idx="620">
                  <c:v>-72.642265959284487</c:v>
                </c:pt>
                <c:pt idx="621">
                  <c:v>-46.453090809895457</c:v>
                </c:pt>
                <c:pt idx="622">
                  <c:v>-88.752050756617336</c:v>
                </c:pt>
                <c:pt idx="623">
                  <c:v>-120.55630909404135</c:v>
                </c:pt>
                <c:pt idx="624">
                  <c:v>-162.38277060187693</c:v>
                </c:pt>
                <c:pt idx="625">
                  <c:v>-69.590607540452766</c:v>
                </c:pt>
                <c:pt idx="626">
                  <c:v>-105.24412436329749</c:v>
                </c:pt>
                <c:pt idx="627">
                  <c:v>-89.976848635542865</c:v>
                </c:pt>
                <c:pt idx="628">
                  <c:v>-132.58991904597679</c:v>
                </c:pt>
                <c:pt idx="629">
                  <c:v>-132.02800169767988</c:v>
                </c:pt>
                <c:pt idx="630">
                  <c:v>-99.743118728181798</c:v>
                </c:pt>
                <c:pt idx="631">
                  <c:v>-129.44596447308504</c:v>
                </c:pt>
                <c:pt idx="632">
                  <c:v>-93.713354018872451</c:v>
                </c:pt>
                <c:pt idx="633">
                  <c:v>-119.46599307911674</c:v>
                </c:pt>
                <c:pt idx="634">
                  <c:v>-114.48173451841558</c:v>
                </c:pt>
                <c:pt idx="635">
                  <c:v>-95.412359490442213</c:v>
                </c:pt>
                <c:pt idx="636">
                  <c:v>-133.28410039753453</c:v>
                </c:pt>
                <c:pt idx="637">
                  <c:v>-120.99079321727004</c:v>
                </c:pt>
                <c:pt idx="638">
                  <c:v>-84.538987242285657</c:v>
                </c:pt>
                <c:pt idx="639">
                  <c:v>-129.393624243874</c:v>
                </c:pt>
                <c:pt idx="640">
                  <c:v>-103.76077032555668</c:v>
                </c:pt>
                <c:pt idx="641">
                  <c:v>-80.941106392447637</c:v>
                </c:pt>
                <c:pt idx="642">
                  <c:v>-65.745365560303981</c:v>
                </c:pt>
                <c:pt idx="643">
                  <c:v>-123.37686529734719</c:v>
                </c:pt>
                <c:pt idx="644">
                  <c:v>-49.801538223631724</c:v>
                </c:pt>
                <c:pt idx="645">
                  <c:v>-59.340725395719346</c:v>
                </c:pt>
                <c:pt idx="646">
                  <c:v>-64.350632305319323</c:v>
                </c:pt>
                <c:pt idx="647">
                  <c:v>-102.42058886985069</c:v>
                </c:pt>
                <c:pt idx="648">
                  <c:v>-123.06191400571606</c:v>
                </c:pt>
                <c:pt idx="649">
                  <c:v>-53.222820661540482</c:v>
                </c:pt>
                <c:pt idx="650">
                  <c:v>-100.47361270286456</c:v>
                </c:pt>
                <c:pt idx="651">
                  <c:v>-120.67887750426189</c:v>
                </c:pt>
                <c:pt idx="652">
                  <c:v>-101.32328609475871</c:v>
                </c:pt>
                <c:pt idx="653">
                  <c:v>-88.447914678160487</c:v>
                </c:pt>
                <c:pt idx="654">
                  <c:v>-119.95051056616921</c:v>
                </c:pt>
                <c:pt idx="655">
                  <c:v>-79.839589015289221</c:v>
                </c:pt>
                <c:pt idx="656">
                  <c:v>-96.507213535877327</c:v>
                </c:pt>
                <c:pt idx="657">
                  <c:v>-82.530063721807437</c:v>
                </c:pt>
                <c:pt idx="658">
                  <c:v>-129.99893572140991</c:v>
                </c:pt>
                <c:pt idx="659">
                  <c:v>-87.233341953373838</c:v>
                </c:pt>
                <c:pt idx="660">
                  <c:v>-80.430075630993088</c:v>
                </c:pt>
                <c:pt idx="661">
                  <c:v>-98.727961891453106</c:v>
                </c:pt>
                <c:pt idx="662">
                  <c:v>-70.402648406066419</c:v>
                </c:pt>
                <c:pt idx="663">
                  <c:v>-120.99103186604498</c:v>
                </c:pt>
                <c:pt idx="664">
                  <c:v>-87.870630405523571</c:v>
                </c:pt>
                <c:pt idx="665">
                  <c:v>-92.759306712898251</c:v>
                </c:pt>
                <c:pt idx="666">
                  <c:v>-105.35323362566305</c:v>
                </c:pt>
                <c:pt idx="667">
                  <c:v>-119.76794393721821</c:v>
                </c:pt>
                <c:pt idx="668">
                  <c:v>-88.750243219710683</c:v>
                </c:pt>
                <c:pt idx="669">
                  <c:v>-77.708450093709871</c:v>
                </c:pt>
                <c:pt idx="670">
                  <c:v>-68.521290587938438</c:v>
                </c:pt>
                <c:pt idx="671">
                  <c:v>-55.772227733571981</c:v>
                </c:pt>
                <c:pt idx="672">
                  <c:v>-150.8653907736475</c:v>
                </c:pt>
                <c:pt idx="673">
                  <c:v>-50.141639497722736</c:v>
                </c:pt>
                <c:pt idx="674">
                  <c:v>-92.238819863074696</c:v>
                </c:pt>
                <c:pt idx="675">
                  <c:v>-124.2999433780883</c:v>
                </c:pt>
                <c:pt idx="676">
                  <c:v>-66.115150130585334</c:v>
                </c:pt>
                <c:pt idx="677">
                  <c:v>-98.940539878325581</c:v>
                </c:pt>
                <c:pt idx="678">
                  <c:v>-117.277047918471</c:v>
                </c:pt>
                <c:pt idx="679">
                  <c:v>-100.95473415465085</c:v>
                </c:pt>
                <c:pt idx="680">
                  <c:v>-108.08155979838466</c:v>
                </c:pt>
                <c:pt idx="681">
                  <c:v>-46.329211571126962</c:v>
                </c:pt>
                <c:pt idx="682">
                  <c:v>-90.125979450379418</c:v>
                </c:pt>
                <c:pt idx="683">
                  <c:v>-122.29076078420121</c:v>
                </c:pt>
                <c:pt idx="684">
                  <c:v>-92.156384874458126</c:v>
                </c:pt>
                <c:pt idx="685">
                  <c:v>-66.251004245364584</c:v>
                </c:pt>
                <c:pt idx="686">
                  <c:v>-73.980365674509358</c:v>
                </c:pt>
                <c:pt idx="687">
                  <c:v>-105.53183355454257</c:v>
                </c:pt>
                <c:pt idx="688">
                  <c:v>-132.34029662456715</c:v>
                </c:pt>
                <c:pt idx="689">
                  <c:v>-105.63621285568524</c:v>
                </c:pt>
                <c:pt idx="690">
                  <c:v>-145.26428655637255</c:v>
                </c:pt>
                <c:pt idx="691">
                  <c:v>-102.38227682890147</c:v>
                </c:pt>
                <c:pt idx="692">
                  <c:v>-159.13607255036732</c:v>
                </c:pt>
                <c:pt idx="693">
                  <c:v>-84.028966550015866</c:v>
                </c:pt>
                <c:pt idx="694">
                  <c:v>-133.99332082377032</c:v>
                </c:pt>
                <c:pt idx="695">
                  <c:v>-89.107900289623103</c:v>
                </c:pt>
                <c:pt idx="696">
                  <c:v>-99.54627900004607</c:v>
                </c:pt>
                <c:pt idx="697">
                  <c:v>-62.514489184146896</c:v>
                </c:pt>
                <c:pt idx="698">
                  <c:v>-88.804655642934449</c:v>
                </c:pt>
                <c:pt idx="699">
                  <c:v>-107.25405232128969</c:v>
                </c:pt>
                <c:pt idx="700">
                  <c:v>-97.666263245778737</c:v>
                </c:pt>
                <c:pt idx="701">
                  <c:v>-132.1105956262636</c:v>
                </c:pt>
                <c:pt idx="702">
                  <c:v>-83.774885885611639</c:v>
                </c:pt>
                <c:pt idx="703">
                  <c:v>-147.88028908767319</c:v>
                </c:pt>
                <c:pt idx="704">
                  <c:v>-90.065224419047809</c:v>
                </c:pt>
                <c:pt idx="705">
                  <c:v>-57.772502531452574</c:v>
                </c:pt>
                <c:pt idx="706">
                  <c:v>-104.85389172901114</c:v>
                </c:pt>
                <c:pt idx="707">
                  <c:v>-131.41919586703352</c:v>
                </c:pt>
                <c:pt idx="708">
                  <c:v>-70.925473491452976</c:v>
                </c:pt>
                <c:pt idx="709">
                  <c:v>-83.596897600448301</c:v>
                </c:pt>
                <c:pt idx="710">
                  <c:v>-110.90293943215374</c:v>
                </c:pt>
                <c:pt idx="711">
                  <c:v>-117.09379429828277</c:v>
                </c:pt>
                <c:pt idx="712">
                  <c:v>-65.234500349578411</c:v>
                </c:pt>
                <c:pt idx="713">
                  <c:v>-45.196414242203446</c:v>
                </c:pt>
                <c:pt idx="714">
                  <c:v>-54.601429366101002</c:v>
                </c:pt>
                <c:pt idx="715">
                  <c:v>-86.351772938970043</c:v>
                </c:pt>
                <c:pt idx="716">
                  <c:v>-150.49262702274973</c:v>
                </c:pt>
                <c:pt idx="717">
                  <c:v>-55.573896606009384</c:v>
                </c:pt>
                <c:pt idx="718">
                  <c:v>-123.09878066048805</c:v>
                </c:pt>
                <c:pt idx="719">
                  <c:v>-93.289372322594318</c:v>
                </c:pt>
                <c:pt idx="720">
                  <c:v>-73.504003667288998</c:v>
                </c:pt>
                <c:pt idx="721">
                  <c:v>-98.571508826897116</c:v>
                </c:pt>
                <c:pt idx="722">
                  <c:v>-144.67864455722292</c:v>
                </c:pt>
                <c:pt idx="723">
                  <c:v>-64.920802567710325</c:v>
                </c:pt>
                <c:pt idx="724">
                  <c:v>-60.919038472194643</c:v>
                </c:pt>
                <c:pt idx="725">
                  <c:v>-106.87683225285627</c:v>
                </c:pt>
                <c:pt idx="726">
                  <c:v>-117.46473035146983</c:v>
                </c:pt>
                <c:pt idx="727">
                  <c:v>-126.14667763288753</c:v>
                </c:pt>
                <c:pt idx="728">
                  <c:v>-106.45775145311791</c:v>
                </c:pt>
                <c:pt idx="729">
                  <c:v>-36.655423151609284</c:v>
                </c:pt>
                <c:pt idx="730">
                  <c:v>-87.571955867184897</c:v>
                </c:pt>
                <c:pt idx="731">
                  <c:v>-75.756247227604035</c:v>
                </c:pt>
                <c:pt idx="732">
                  <c:v>-55.612375894413617</c:v>
                </c:pt>
                <c:pt idx="733">
                  <c:v>-92.930521816090277</c:v>
                </c:pt>
                <c:pt idx="734">
                  <c:v>-89.621232679636705</c:v>
                </c:pt>
                <c:pt idx="735">
                  <c:v>-139.31529189257344</c:v>
                </c:pt>
                <c:pt idx="736">
                  <c:v>-89.385940477382064</c:v>
                </c:pt>
                <c:pt idx="737">
                  <c:v>-93.324611123379782</c:v>
                </c:pt>
                <c:pt idx="738">
                  <c:v>-16.687581840513303</c:v>
                </c:pt>
                <c:pt idx="739">
                  <c:v>-84.98228757274228</c:v>
                </c:pt>
                <c:pt idx="740">
                  <c:v>-80.177970705817643</c:v>
                </c:pt>
                <c:pt idx="741">
                  <c:v>-82.067162450673095</c:v>
                </c:pt>
                <c:pt idx="742">
                  <c:v>-81.263479238957188</c:v>
                </c:pt>
                <c:pt idx="743">
                  <c:v>-88.404906716542882</c:v>
                </c:pt>
                <c:pt idx="744">
                  <c:v>-99.030379390000235</c:v>
                </c:pt>
                <c:pt idx="745">
                  <c:v>-100.88434719847555</c:v>
                </c:pt>
                <c:pt idx="746">
                  <c:v>-122.27046400782547</c:v>
                </c:pt>
                <c:pt idx="747">
                  <c:v>-83.131237708990284</c:v>
                </c:pt>
                <c:pt idx="748">
                  <c:v>-74.545015226558917</c:v>
                </c:pt>
                <c:pt idx="749">
                  <c:v>-82.235414254238094</c:v>
                </c:pt>
                <c:pt idx="750">
                  <c:v>-125.50592731538609</c:v>
                </c:pt>
                <c:pt idx="751">
                  <c:v>-70.021168432223021</c:v>
                </c:pt>
                <c:pt idx="752">
                  <c:v>-111.82629144684597</c:v>
                </c:pt>
                <c:pt idx="753">
                  <c:v>-45.113661518707431</c:v>
                </c:pt>
                <c:pt idx="754">
                  <c:v>-114.83554121621273</c:v>
                </c:pt>
                <c:pt idx="755">
                  <c:v>-126.35629043521749</c:v>
                </c:pt>
                <c:pt idx="756">
                  <c:v>-108.69089793736794</c:v>
                </c:pt>
                <c:pt idx="757">
                  <c:v>-120.44414838108787</c:v>
                </c:pt>
                <c:pt idx="758">
                  <c:v>-101.57059417075698</c:v>
                </c:pt>
                <c:pt idx="759">
                  <c:v>-131.02031400212172</c:v>
                </c:pt>
                <c:pt idx="760">
                  <c:v>-43.027944427322382</c:v>
                </c:pt>
                <c:pt idx="761">
                  <c:v>-118.04711471657993</c:v>
                </c:pt>
                <c:pt idx="762">
                  <c:v>-120.04114484424872</c:v>
                </c:pt>
                <c:pt idx="763">
                  <c:v>-80.708241710493439</c:v>
                </c:pt>
                <c:pt idx="764">
                  <c:v>-89.20920567945177</c:v>
                </c:pt>
                <c:pt idx="765">
                  <c:v>-136.39866824738328</c:v>
                </c:pt>
                <c:pt idx="766">
                  <c:v>-84.234875067542362</c:v>
                </c:pt>
                <c:pt idx="767">
                  <c:v>-86.235760034993291</c:v>
                </c:pt>
                <c:pt idx="768">
                  <c:v>-91.372629323185265</c:v>
                </c:pt>
                <c:pt idx="769">
                  <c:v>-80.30774634515592</c:v>
                </c:pt>
                <c:pt idx="770">
                  <c:v>-79.556815571047537</c:v>
                </c:pt>
                <c:pt idx="771">
                  <c:v>-104.02216832106478</c:v>
                </c:pt>
                <c:pt idx="772">
                  <c:v>-97.628675224087146</c:v>
                </c:pt>
                <c:pt idx="773">
                  <c:v>-101.27437390862178</c:v>
                </c:pt>
                <c:pt idx="774">
                  <c:v>-110.91825404839528</c:v>
                </c:pt>
                <c:pt idx="775">
                  <c:v>-124.49245135823003</c:v>
                </c:pt>
                <c:pt idx="776">
                  <c:v>-159.90526460224874</c:v>
                </c:pt>
                <c:pt idx="777">
                  <c:v>-50.28158009127219</c:v>
                </c:pt>
                <c:pt idx="778">
                  <c:v>-16.627087338756155</c:v>
                </c:pt>
                <c:pt idx="779">
                  <c:v>-75.682454689340375</c:v>
                </c:pt>
                <c:pt idx="780">
                  <c:v>-101.26372154473302</c:v>
                </c:pt>
                <c:pt idx="781">
                  <c:v>-114.71107828017011</c:v>
                </c:pt>
                <c:pt idx="782">
                  <c:v>-87.602993571870229</c:v>
                </c:pt>
                <c:pt idx="783">
                  <c:v>-49.359217057538444</c:v>
                </c:pt>
                <c:pt idx="784">
                  <c:v>-121.51338432096418</c:v>
                </c:pt>
                <c:pt idx="785">
                  <c:v>-62.159092841740403</c:v>
                </c:pt>
                <c:pt idx="786">
                  <c:v>-117.46197674362475</c:v>
                </c:pt>
                <c:pt idx="787">
                  <c:v>-115.81548903657131</c:v>
                </c:pt>
                <c:pt idx="788">
                  <c:v>-126.18773745122598</c:v>
                </c:pt>
                <c:pt idx="789">
                  <c:v>-108.52478028263067</c:v>
                </c:pt>
                <c:pt idx="790">
                  <c:v>-94.490508273217529</c:v>
                </c:pt>
                <c:pt idx="791">
                  <c:v>-79.879619349620953</c:v>
                </c:pt>
                <c:pt idx="792">
                  <c:v>-89.847198541824582</c:v>
                </c:pt>
                <c:pt idx="793">
                  <c:v>-90.101524430003337</c:v>
                </c:pt>
                <c:pt idx="794">
                  <c:v>-67.127688628548185</c:v>
                </c:pt>
                <c:pt idx="795">
                  <c:v>-100.46257690054927</c:v>
                </c:pt>
                <c:pt idx="796">
                  <c:v>-109.5567341517899</c:v>
                </c:pt>
                <c:pt idx="797">
                  <c:v>-125.15425199838455</c:v>
                </c:pt>
                <c:pt idx="798">
                  <c:v>-71.04791581272957</c:v>
                </c:pt>
                <c:pt idx="799">
                  <c:v>-59.837479834578971</c:v>
                </c:pt>
                <c:pt idx="800">
                  <c:v>-101.87397805276578</c:v>
                </c:pt>
                <c:pt idx="801">
                  <c:v>-171.41401791251747</c:v>
                </c:pt>
                <c:pt idx="802">
                  <c:v>-147.47209130403826</c:v>
                </c:pt>
                <c:pt idx="803">
                  <c:v>-103.37603850043752</c:v>
                </c:pt>
                <c:pt idx="804">
                  <c:v>-147.23686819252089</c:v>
                </c:pt>
                <c:pt idx="805">
                  <c:v>-120.5807185569829</c:v>
                </c:pt>
                <c:pt idx="806">
                  <c:v>-40.703313555071418</c:v>
                </c:pt>
                <c:pt idx="807">
                  <c:v>-127.55787895780895</c:v>
                </c:pt>
                <c:pt idx="808">
                  <c:v>-107.53565034892654</c:v>
                </c:pt>
                <c:pt idx="809">
                  <c:v>-108.67692534619164</c:v>
                </c:pt>
                <c:pt idx="810">
                  <c:v>-125.56913813036226</c:v>
                </c:pt>
                <c:pt idx="811">
                  <c:v>-144.62632864438638</c:v>
                </c:pt>
                <c:pt idx="812">
                  <c:v>-97.530987633304449</c:v>
                </c:pt>
                <c:pt idx="813">
                  <c:v>-77.94415612661669</c:v>
                </c:pt>
                <c:pt idx="814">
                  <c:v>-110.12016112459378</c:v>
                </c:pt>
                <c:pt idx="815">
                  <c:v>-90.721345099219889</c:v>
                </c:pt>
                <c:pt idx="816">
                  <c:v>-86.650464265348546</c:v>
                </c:pt>
                <c:pt idx="817">
                  <c:v>-49.893685757687308</c:v>
                </c:pt>
                <c:pt idx="818">
                  <c:v>-93.281461287545881</c:v>
                </c:pt>
                <c:pt idx="819">
                  <c:v>-88.307634115570636</c:v>
                </c:pt>
                <c:pt idx="820">
                  <c:v>-127.85242671891729</c:v>
                </c:pt>
                <c:pt idx="821">
                  <c:v>-143.54964412220124</c:v>
                </c:pt>
                <c:pt idx="822">
                  <c:v>-102.83342359998323</c:v>
                </c:pt>
                <c:pt idx="823">
                  <c:v>-79.825634706190158</c:v>
                </c:pt>
                <c:pt idx="824">
                  <c:v>-110.50307049837556</c:v>
                </c:pt>
                <c:pt idx="825">
                  <c:v>-111.94198453411855</c:v>
                </c:pt>
                <c:pt idx="826">
                  <c:v>-104.89551140172625</c:v>
                </c:pt>
                <c:pt idx="827">
                  <c:v>-39.844512860378927</c:v>
                </c:pt>
                <c:pt idx="828">
                  <c:v>-87.570419387398033</c:v>
                </c:pt>
                <c:pt idx="829">
                  <c:v>-118.62354425726789</c:v>
                </c:pt>
                <c:pt idx="830">
                  <c:v>-121.05389194173404</c:v>
                </c:pt>
                <c:pt idx="831">
                  <c:v>-88.515646823985662</c:v>
                </c:pt>
                <c:pt idx="832">
                  <c:v>-67.062110455225593</c:v>
                </c:pt>
                <c:pt idx="833">
                  <c:v>-71.213052164121109</c:v>
                </c:pt>
                <c:pt idx="834">
                  <c:v>-120.30951838704868</c:v>
                </c:pt>
                <c:pt idx="835">
                  <c:v>-75.819955318680059</c:v>
                </c:pt>
                <c:pt idx="836">
                  <c:v>-157.26198114177214</c:v>
                </c:pt>
                <c:pt idx="837">
                  <c:v>-88.794563164173269</c:v>
                </c:pt>
                <c:pt idx="838">
                  <c:v>-35.649610955295429</c:v>
                </c:pt>
                <c:pt idx="839">
                  <c:v>-107.90754710527744</c:v>
                </c:pt>
                <c:pt idx="840">
                  <c:v>-70.077157039701888</c:v>
                </c:pt>
                <c:pt idx="841">
                  <c:v>-82.176772736233033</c:v>
                </c:pt>
                <c:pt idx="842">
                  <c:v>-149.29958623906214</c:v>
                </c:pt>
                <c:pt idx="843">
                  <c:v>-47.073000683534701</c:v>
                </c:pt>
                <c:pt idx="844">
                  <c:v>-68.580828696044591</c:v>
                </c:pt>
                <c:pt idx="845">
                  <c:v>-101.47707614183219</c:v>
                </c:pt>
                <c:pt idx="846">
                  <c:v>-99.342734804788051</c:v>
                </c:pt>
                <c:pt idx="847">
                  <c:v>-106.92367232031393</c:v>
                </c:pt>
                <c:pt idx="848">
                  <c:v>-78.900481136686267</c:v>
                </c:pt>
                <c:pt idx="849">
                  <c:v>-57.51004984022984</c:v>
                </c:pt>
                <c:pt idx="850">
                  <c:v>-105.32710783933362</c:v>
                </c:pt>
                <c:pt idx="851">
                  <c:v>-110.97808874912744</c:v>
                </c:pt>
                <c:pt idx="852">
                  <c:v>-83.803856509458456</c:v>
                </c:pt>
                <c:pt idx="853">
                  <c:v>-93.955068969956301</c:v>
                </c:pt>
                <c:pt idx="854">
                  <c:v>-109.65956280714636</c:v>
                </c:pt>
                <c:pt idx="855">
                  <c:v>-98.438536328395912</c:v>
                </c:pt>
                <c:pt idx="856">
                  <c:v>-71.698147812699062</c:v>
                </c:pt>
                <c:pt idx="857">
                  <c:v>-71.402820490161048</c:v>
                </c:pt>
                <c:pt idx="858">
                  <c:v>-94.071909605881956</c:v>
                </c:pt>
                <c:pt idx="859">
                  <c:v>-100.71618088500827</c:v>
                </c:pt>
                <c:pt idx="860">
                  <c:v>-116.16895720827961</c:v>
                </c:pt>
                <c:pt idx="861">
                  <c:v>-103.13790711824868</c:v>
                </c:pt>
                <c:pt idx="862">
                  <c:v>-99.303715245123385</c:v>
                </c:pt>
                <c:pt idx="863">
                  <c:v>-100.17205790257822</c:v>
                </c:pt>
                <c:pt idx="864">
                  <c:v>-87.210200908046772</c:v>
                </c:pt>
                <c:pt idx="865">
                  <c:v>-62.654694604786982</c:v>
                </c:pt>
                <c:pt idx="866">
                  <c:v>-133.66013479486173</c:v>
                </c:pt>
                <c:pt idx="867">
                  <c:v>-96.926394745894868</c:v>
                </c:pt>
                <c:pt idx="868">
                  <c:v>-96.699829954086908</c:v>
                </c:pt>
                <c:pt idx="869">
                  <c:v>-75.099664345410019</c:v>
                </c:pt>
                <c:pt idx="870">
                  <c:v>-92.66671482663287</c:v>
                </c:pt>
                <c:pt idx="871">
                  <c:v>-117.97294441318945</c:v>
                </c:pt>
                <c:pt idx="872">
                  <c:v>-111.26234305124717</c:v>
                </c:pt>
                <c:pt idx="873">
                  <c:v>-106.2856782018107</c:v>
                </c:pt>
                <c:pt idx="874">
                  <c:v>-86.477581542688313</c:v>
                </c:pt>
                <c:pt idx="875">
                  <c:v>-116.49808772255574</c:v>
                </c:pt>
                <c:pt idx="876">
                  <c:v>-94.872553715717913</c:v>
                </c:pt>
                <c:pt idx="877">
                  <c:v>-117.03888839350202</c:v>
                </c:pt>
                <c:pt idx="878">
                  <c:v>-48.608758289817615</c:v>
                </c:pt>
                <c:pt idx="879">
                  <c:v>-62.859078771516124</c:v>
                </c:pt>
                <c:pt idx="880">
                  <c:v>-134.89658170889197</c:v>
                </c:pt>
                <c:pt idx="881">
                  <c:v>-104.09916616161763</c:v>
                </c:pt>
                <c:pt idx="882">
                  <c:v>-75.688629703778588</c:v>
                </c:pt>
                <c:pt idx="883">
                  <c:v>-78.408325738624626</c:v>
                </c:pt>
                <c:pt idx="884">
                  <c:v>-135.21533736475112</c:v>
                </c:pt>
                <c:pt idx="885">
                  <c:v>-88.585191302766816</c:v>
                </c:pt>
                <c:pt idx="886">
                  <c:v>-129.44077720447103</c:v>
                </c:pt>
                <c:pt idx="887">
                  <c:v>-105.72840223161847</c:v>
                </c:pt>
                <c:pt idx="888">
                  <c:v>-96.734616801924403</c:v>
                </c:pt>
                <c:pt idx="889">
                  <c:v>-97.792466983341001</c:v>
                </c:pt>
                <c:pt idx="890">
                  <c:v>-51.325206344717117</c:v>
                </c:pt>
                <c:pt idx="891">
                  <c:v>-107.24843920446119</c:v>
                </c:pt>
                <c:pt idx="892">
                  <c:v>-61.062711191503695</c:v>
                </c:pt>
                <c:pt idx="893">
                  <c:v>-121.19615416878196</c:v>
                </c:pt>
                <c:pt idx="894">
                  <c:v>-114.12355259007609</c:v>
                </c:pt>
                <c:pt idx="895">
                  <c:v>-74.402811889838176</c:v>
                </c:pt>
                <c:pt idx="896">
                  <c:v>-71.637569184364565</c:v>
                </c:pt>
                <c:pt idx="897">
                  <c:v>-131.28460511282128</c:v>
                </c:pt>
                <c:pt idx="898">
                  <c:v>-126.06100085618255</c:v>
                </c:pt>
                <c:pt idx="899">
                  <c:v>-81.629951544085088</c:v>
                </c:pt>
                <c:pt idx="900">
                  <c:v>-64.201252976452906</c:v>
                </c:pt>
                <c:pt idx="901">
                  <c:v>-112.06854120708931</c:v>
                </c:pt>
                <c:pt idx="902">
                  <c:v>-87.045871934314619</c:v>
                </c:pt>
                <c:pt idx="903">
                  <c:v>-42.185827775127564</c:v>
                </c:pt>
                <c:pt idx="904">
                  <c:v>-87.473562801757907</c:v>
                </c:pt>
                <c:pt idx="905">
                  <c:v>-71.540113487578765</c:v>
                </c:pt>
                <c:pt idx="906">
                  <c:v>-109.83674322356728</c:v>
                </c:pt>
                <c:pt idx="907">
                  <c:v>-128.65547737216548</c:v>
                </c:pt>
                <c:pt idx="908">
                  <c:v>-70.922313857940935</c:v>
                </c:pt>
                <c:pt idx="909">
                  <c:v>-117.06134163396655</c:v>
                </c:pt>
                <c:pt idx="910">
                  <c:v>-54.088136170874805</c:v>
                </c:pt>
                <c:pt idx="911">
                  <c:v>-84.435065751079037</c:v>
                </c:pt>
                <c:pt idx="912">
                  <c:v>-118.9173828695175</c:v>
                </c:pt>
                <c:pt idx="913">
                  <c:v>-93.3351377355566</c:v>
                </c:pt>
                <c:pt idx="914">
                  <c:v>-78.869574336817095</c:v>
                </c:pt>
                <c:pt idx="915">
                  <c:v>-127.83064459391016</c:v>
                </c:pt>
                <c:pt idx="916">
                  <c:v>-107.41774350529067</c:v>
                </c:pt>
                <c:pt idx="917">
                  <c:v>-133.61282239188267</c:v>
                </c:pt>
                <c:pt idx="918">
                  <c:v>-81.807796818754468</c:v>
                </c:pt>
                <c:pt idx="919">
                  <c:v>-86.128701135003666</c:v>
                </c:pt>
                <c:pt idx="920">
                  <c:v>-97.236234660553691</c:v>
                </c:pt>
                <c:pt idx="921">
                  <c:v>-93.538470203064662</c:v>
                </c:pt>
                <c:pt idx="922">
                  <c:v>-87.585070487194116</c:v>
                </c:pt>
                <c:pt idx="923">
                  <c:v>-48.671601424430719</c:v>
                </c:pt>
                <c:pt idx="924">
                  <c:v>-134.14078558687106</c:v>
                </c:pt>
                <c:pt idx="925">
                  <c:v>-116.68260503425154</c:v>
                </c:pt>
                <c:pt idx="926">
                  <c:v>-120.64896493332299</c:v>
                </c:pt>
                <c:pt idx="927">
                  <c:v>-124.96241132239766</c:v>
                </c:pt>
                <c:pt idx="928">
                  <c:v>-100.86842663017615</c:v>
                </c:pt>
                <c:pt idx="929">
                  <c:v>-97.380695894393284</c:v>
                </c:pt>
                <c:pt idx="930">
                  <c:v>-82.460551937729633</c:v>
                </c:pt>
                <c:pt idx="931">
                  <c:v>-117.21479321510878</c:v>
                </c:pt>
                <c:pt idx="932">
                  <c:v>-34.055023904533755</c:v>
                </c:pt>
                <c:pt idx="933">
                  <c:v>-110.17644114672203</c:v>
                </c:pt>
                <c:pt idx="934">
                  <c:v>-114.76625168179498</c:v>
                </c:pt>
                <c:pt idx="935">
                  <c:v>-99.999442993718731</c:v>
                </c:pt>
                <c:pt idx="936">
                  <c:v>-111.23226858905264</c:v>
                </c:pt>
                <c:pt idx="937">
                  <c:v>-60.479140947627457</c:v>
                </c:pt>
                <c:pt idx="938">
                  <c:v>-127.65505762994417</c:v>
                </c:pt>
                <c:pt idx="939">
                  <c:v>-131.35876974744087</c:v>
                </c:pt>
                <c:pt idx="940">
                  <c:v>-99.420616519432315</c:v>
                </c:pt>
                <c:pt idx="941">
                  <c:v>-88.509052120873093</c:v>
                </c:pt>
                <c:pt idx="942">
                  <c:v>-78.589864290013793</c:v>
                </c:pt>
                <c:pt idx="943">
                  <c:v>-95.760815076171184</c:v>
                </c:pt>
                <c:pt idx="944">
                  <c:v>-86.418309433551258</c:v>
                </c:pt>
                <c:pt idx="945">
                  <c:v>-39.286916229885264</c:v>
                </c:pt>
                <c:pt idx="946">
                  <c:v>-119.0903459212127</c:v>
                </c:pt>
                <c:pt idx="947">
                  <c:v>-100.17922492717344</c:v>
                </c:pt>
                <c:pt idx="948">
                  <c:v>-61.98871965198714</c:v>
                </c:pt>
                <c:pt idx="949">
                  <c:v>-105.75475729549544</c:v>
                </c:pt>
                <c:pt idx="950">
                  <c:v>-132.29759124941347</c:v>
                </c:pt>
                <c:pt idx="951">
                  <c:v>-80.680910749571922</c:v>
                </c:pt>
                <c:pt idx="952">
                  <c:v>-102.39475551234773</c:v>
                </c:pt>
                <c:pt idx="953">
                  <c:v>-117.39408206185408</c:v>
                </c:pt>
                <c:pt idx="954">
                  <c:v>-91.122805813914056</c:v>
                </c:pt>
                <c:pt idx="955">
                  <c:v>-89.935785123383539</c:v>
                </c:pt>
                <c:pt idx="956">
                  <c:v>-98.715296698955626</c:v>
                </c:pt>
                <c:pt idx="957">
                  <c:v>-94.997376742086999</c:v>
                </c:pt>
                <c:pt idx="958">
                  <c:v>-144.54244904879306</c:v>
                </c:pt>
                <c:pt idx="959">
                  <c:v>-79.935207018613255</c:v>
                </c:pt>
                <c:pt idx="960">
                  <c:v>-56.435741572657662</c:v>
                </c:pt>
                <c:pt idx="961">
                  <c:v>-154.308246905754</c:v>
                </c:pt>
                <c:pt idx="962">
                  <c:v>-96.354981564029458</c:v>
                </c:pt>
                <c:pt idx="963">
                  <c:v>-118.62919223226254</c:v>
                </c:pt>
                <c:pt idx="964">
                  <c:v>-112.27317625534897</c:v>
                </c:pt>
                <c:pt idx="965">
                  <c:v>-117.31484459227931</c:v>
                </c:pt>
                <c:pt idx="966">
                  <c:v>-53.395496109169926</c:v>
                </c:pt>
                <c:pt idx="967">
                  <c:v>-94.631218585768238</c:v>
                </c:pt>
                <c:pt idx="968">
                  <c:v>-122.2252626015611</c:v>
                </c:pt>
                <c:pt idx="969">
                  <c:v>-51.860110492232707</c:v>
                </c:pt>
                <c:pt idx="970">
                  <c:v>-65.098044254809338</c:v>
                </c:pt>
                <c:pt idx="971">
                  <c:v>-96.584171866373254</c:v>
                </c:pt>
                <c:pt idx="972">
                  <c:v>-142.24596088016415</c:v>
                </c:pt>
                <c:pt idx="973">
                  <c:v>-97.218115924572885</c:v>
                </c:pt>
                <c:pt idx="974">
                  <c:v>-60.278458009409405</c:v>
                </c:pt>
                <c:pt idx="975">
                  <c:v>-78.456065609603229</c:v>
                </c:pt>
                <c:pt idx="976">
                  <c:v>-102.10568956337056</c:v>
                </c:pt>
                <c:pt idx="977">
                  <c:v>-47.609653226627415</c:v>
                </c:pt>
                <c:pt idx="978">
                  <c:v>-87.587577882964979</c:v>
                </c:pt>
                <c:pt idx="979">
                  <c:v>-60.656048797229232</c:v>
                </c:pt>
                <c:pt idx="980">
                  <c:v>-77.183831502170051</c:v>
                </c:pt>
                <c:pt idx="981">
                  <c:v>-79.49939481823094</c:v>
                </c:pt>
                <c:pt idx="982">
                  <c:v>-81.174730646533135</c:v>
                </c:pt>
                <c:pt idx="983">
                  <c:v>-109.4308974531582</c:v>
                </c:pt>
                <c:pt idx="984">
                  <c:v>-74.189097312587364</c:v>
                </c:pt>
                <c:pt idx="985">
                  <c:v>-96.707105335005053</c:v>
                </c:pt>
                <c:pt idx="986">
                  <c:v>-126.40459546195871</c:v>
                </c:pt>
                <c:pt idx="987">
                  <c:v>-81.731361481507065</c:v>
                </c:pt>
                <c:pt idx="988">
                  <c:v>-77.760629614436766</c:v>
                </c:pt>
                <c:pt idx="989">
                  <c:v>-65.745784303973323</c:v>
                </c:pt>
                <c:pt idx="990">
                  <c:v>-111.62068478326455</c:v>
                </c:pt>
                <c:pt idx="991">
                  <c:v>-143.42051045732251</c:v>
                </c:pt>
                <c:pt idx="992">
                  <c:v>-104.33920266783161</c:v>
                </c:pt>
                <c:pt idx="993">
                  <c:v>-63.898700634385932</c:v>
                </c:pt>
                <c:pt idx="994">
                  <c:v>-106.24507329791959</c:v>
                </c:pt>
                <c:pt idx="995">
                  <c:v>-112.28754731392701</c:v>
                </c:pt>
                <c:pt idx="996">
                  <c:v>-92.061957753498518</c:v>
                </c:pt>
                <c:pt idx="997">
                  <c:v>-153.16117893758474</c:v>
                </c:pt>
                <c:pt idx="998">
                  <c:v>-44.405270050589934</c:v>
                </c:pt>
                <c:pt idx="999">
                  <c:v>-111.1956941021931</c:v>
                </c:pt>
              </c:numCache>
            </c:numRef>
          </c:yVal>
          <c:smooth val="0"/>
          <c:extLst>
            <c:ext xmlns:c16="http://schemas.microsoft.com/office/drawing/2014/chart" uri="{C3380CC4-5D6E-409C-BE32-E72D297353CC}">
              <c16:uniqueId val="{00000003-12A9-4381-AA66-C5A9A6238747}"/>
            </c:ext>
          </c:extLst>
        </c:ser>
        <c:ser>
          <c:idx val="1"/>
          <c:order val="4"/>
          <c:tx>
            <c:v>Hybird vs Cemented mean</c:v>
          </c:tx>
          <c:spPr>
            <a:ln w="25400" cap="rnd">
              <a:noFill/>
              <a:round/>
            </a:ln>
            <a:effectLst/>
          </c:spPr>
          <c:marker>
            <c:symbol val="circle"/>
            <c:size val="5"/>
            <c:spPr>
              <a:solidFill>
                <a:schemeClr val="accent2"/>
              </a:solidFill>
              <a:ln w="9525">
                <a:solidFill>
                  <a:schemeClr val="accent2"/>
                </a:solidFill>
              </a:ln>
              <a:effectLst/>
            </c:spPr>
          </c:marker>
          <c:xVal>
            <c:numRef>
              <c:f>'PSA results'!$AN$22</c:f>
              <c:numCache>
                <c:formatCode>0.00</c:formatCode>
                <c:ptCount val="1"/>
                <c:pt idx="0">
                  <c:v>-2.3238866218590924E-2</c:v>
                </c:pt>
              </c:numCache>
            </c:numRef>
          </c:xVal>
          <c:yVal>
            <c:numRef>
              <c:f>'PSA results'!$AM$22</c:f>
              <c:numCache>
                <c:formatCode>0.00</c:formatCode>
                <c:ptCount val="1"/>
                <c:pt idx="0">
                  <c:v>-671.81206703727764</c:v>
                </c:pt>
              </c:numCache>
            </c:numRef>
          </c:yVal>
          <c:smooth val="0"/>
          <c:extLst>
            <c:ext xmlns:c16="http://schemas.microsoft.com/office/drawing/2014/chart" uri="{C3380CC4-5D6E-409C-BE32-E72D297353CC}">
              <c16:uniqueId val="{00000005-12A9-4381-AA66-C5A9A6238747}"/>
            </c:ext>
          </c:extLst>
        </c:ser>
        <c:ser>
          <c:idx val="5"/>
          <c:order val="5"/>
          <c:tx>
            <c:v>Hybird vs Uncemented mean</c:v>
          </c:tx>
          <c:spPr>
            <a:ln w="25400" cap="rnd">
              <a:noFill/>
              <a:round/>
            </a:ln>
            <a:effectLst/>
          </c:spPr>
          <c:marker>
            <c:symbol val="circle"/>
            <c:size val="5"/>
            <c:spPr>
              <a:solidFill>
                <a:schemeClr val="accent6"/>
              </a:solidFill>
              <a:ln w="9525">
                <a:solidFill>
                  <a:schemeClr val="accent6"/>
                </a:solidFill>
              </a:ln>
              <a:effectLst/>
            </c:spPr>
          </c:marker>
          <c:xVal>
            <c:numRef>
              <c:f>'PSA results'!$AQ$22</c:f>
              <c:numCache>
                <c:formatCode>0.00</c:formatCode>
                <c:ptCount val="1"/>
                <c:pt idx="0">
                  <c:v>1.5597695121800807E-2</c:v>
                </c:pt>
              </c:numCache>
            </c:numRef>
          </c:xVal>
          <c:yVal>
            <c:numRef>
              <c:f>'PSA results'!$AP$22</c:f>
              <c:numCache>
                <c:formatCode>0.00</c:formatCode>
                <c:ptCount val="1"/>
                <c:pt idx="0">
                  <c:v>675.15831038558838</c:v>
                </c:pt>
              </c:numCache>
            </c:numRef>
          </c:yVal>
          <c:smooth val="0"/>
          <c:extLst>
            <c:ext xmlns:c16="http://schemas.microsoft.com/office/drawing/2014/chart" uri="{C3380CC4-5D6E-409C-BE32-E72D297353CC}">
              <c16:uniqueId val="{00000006-12A9-4381-AA66-C5A9A6238747}"/>
            </c:ext>
          </c:extLst>
        </c:ser>
        <c:ser>
          <c:idx val="6"/>
          <c:order val="6"/>
          <c:tx>
            <c:v>Hybrid vs Reverse hybrid mean</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'PSA results'!$AT$22</c:f>
              <c:numCache>
                <c:formatCode>0.00</c:formatCode>
                <c:ptCount val="1"/>
                <c:pt idx="0">
                  <c:v>-7.6918389965266645E-3</c:v>
                </c:pt>
              </c:numCache>
            </c:numRef>
          </c:xVal>
          <c:yVal>
            <c:numRef>
              <c:f>'PSA results'!$AS$22</c:f>
              <c:numCache>
                <c:formatCode>0.00</c:formatCode>
                <c:ptCount val="1"/>
                <c:pt idx="0">
                  <c:v>-94.957001005455339</c:v>
                </c:pt>
              </c:numCache>
            </c:numRef>
          </c:yVal>
          <c:smooth val="0"/>
          <c:extLst>
            <c:ext xmlns:c16="http://schemas.microsoft.com/office/drawing/2014/chart" uri="{C3380CC4-5D6E-409C-BE32-E72D297353CC}">
              <c16:uniqueId val="{00000007-12A9-4381-AA66-C5A9A6238747}"/>
            </c:ext>
          </c:extLst>
        </c:ser>
        <c:dLbls>
          <c:showLegendKey val="0"/>
          <c:showVal val="0"/>
          <c:showCatName val="0"/>
          <c:showSerName val="0"/>
          <c:showPercent val="0"/>
          <c:showBubbleSize val="0"/>
        </c:dLbls>
        <c:axId val="1495370736"/>
        <c:axId val="1495364176"/>
      </c:scatterChart>
      <c:valAx>
        <c:axId val="14953707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QALYs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64176"/>
        <c:crosses val="autoZero"/>
        <c:crossBetween val="midCat"/>
      </c:valAx>
      <c:valAx>
        <c:axId val="149536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costs (£)</a:t>
                </a:r>
                <a:endParaRPr lang="en-GB"/>
              </a:p>
            </c:rich>
          </c:tx>
          <c:layout>
            <c:manualLayout>
              <c:xMode val="edge"/>
              <c:yMode val="edge"/>
              <c:x val="1.1072664359861591E-2"/>
              <c:y val="0.308445475638051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7073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Incremental</a:t>
            </a:r>
            <a:r>
              <a:rPr lang="en-GB" baseline="0"/>
              <a:t> cost-effectiveness plane - Reverse hybrid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lineMarker"/>
        <c:varyColors val="0"/>
        <c:ser>
          <c:idx val="0"/>
          <c:order val="0"/>
          <c:tx>
            <c:strRef>
              <c:f>'PSA results'!$AV$19:$AV$20</c:f>
              <c:strCache>
                <c:ptCount val="2"/>
                <c:pt idx="0">
                  <c:v>Reverse hybrid</c:v>
                </c:pt>
                <c:pt idx="1">
                  <c:v>vs Cemented</c:v>
                </c:pt>
              </c:strCache>
            </c:strRef>
          </c:tx>
          <c:spPr>
            <a:ln w="25400" cap="rnd">
              <a:noFill/>
              <a:round/>
            </a:ln>
            <a:effectLst/>
          </c:spPr>
          <c:marker>
            <c:symbol val="circle"/>
            <c:size val="5"/>
            <c:spPr>
              <a:solidFill>
                <a:schemeClr val="accent1"/>
              </a:solidFill>
              <a:ln w="9525">
                <a:solidFill>
                  <a:schemeClr val="accent1"/>
                </a:solidFill>
              </a:ln>
              <a:effectLst/>
            </c:spPr>
          </c:marker>
          <c:xVal>
            <c:numRef>
              <c:f>'PSA results'!$AW$26:$AW$5026</c:f>
              <c:numCache>
                <c:formatCode>0.00</c:formatCode>
                <c:ptCount val="5001"/>
                <c:pt idx="0">
                  <c:v>-1.2672095437842756E-2</c:v>
                </c:pt>
                <c:pt idx="1">
                  <c:v>-1.3316867792324771E-2</c:v>
                </c:pt>
                <c:pt idx="2">
                  <c:v>-2.0036638526660155E-2</c:v>
                </c:pt>
                <c:pt idx="3">
                  <c:v>-1.5305359755069858E-2</c:v>
                </c:pt>
                <c:pt idx="4">
                  <c:v>-1.0005588976962798E-2</c:v>
                </c:pt>
                <c:pt idx="5">
                  <c:v>-1.8670814490395315E-2</c:v>
                </c:pt>
                <c:pt idx="6">
                  <c:v>-1.8965153381490296E-2</c:v>
                </c:pt>
                <c:pt idx="7">
                  <c:v>-1.7533136583756104E-2</c:v>
                </c:pt>
                <c:pt idx="8">
                  <c:v>-1.4999426354901146E-2</c:v>
                </c:pt>
                <c:pt idx="9">
                  <c:v>-1.2701944828718226E-2</c:v>
                </c:pt>
                <c:pt idx="10">
                  <c:v>-1.238645881406697E-2</c:v>
                </c:pt>
                <c:pt idx="11">
                  <c:v>-1.0533789291788054E-2</c:v>
                </c:pt>
                <c:pt idx="12">
                  <c:v>-1.9721900683382643E-2</c:v>
                </c:pt>
                <c:pt idx="13">
                  <c:v>-2.4106134275893254E-2</c:v>
                </c:pt>
                <c:pt idx="14">
                  <c:v>-1.9163474345299747E-2</c:v>
                </c:pt>
                <c:pt idx="15">
                  <c:v>-1.4690804536192203E-2</c:v>
                </c:pt>
                <c:pt idx="16">
                  <c:v>-2.0214700487839465E-2</c:v>
                </c:pt>
                <c:pt idx="17">
                  <c:v>-8.4873631387907267E-3</c:v>
                </c:pt>
                <c:pt idx="18">
                  <c:v>-1.645764916560033E-2</c:v>
                </c:pt>
                <c:pt idx="19">
                  <c:v>-1.6127463916749463E-2</c:v>
                </c:pt>
                <c:pt idx="20">
                  <c:v>-1.7188408936865684E-2</c:v>
                </c:pt>
                <c:pt idx="21">
                  <c:v>-1.48329992651135E-2</c:v>
                </c:pt>
                <c:pt idx="22">
                  <c:v>-2.6451893871785259E-2</c:v>
                </c:pt>
                <c:pt idx="23">
                  <c:v>-1.5154729219485574E-2</c:v>
                </c:pt>
                <c:pt idx="24">
                  <c:v>-1.8296547499833338E-2</c:v>
                </c:pt>
                <c:pt idx="25">
                  <c:v>-1.7049485587421032E-2</c:v>
                </c:pt>
                <c:pt idx="26">
                  <c:v>-1.384320369747094E-2</c:v>
                </c:pt>
                <c:pt idx="27">
                  <c:v>-2.3928230105495274E-2</c:v>
                </c:pt>
                <c:pt idx="28">
                  <c:v>-9.4113292839672624E-3</c:v>
                </c:pt>
                <c:pt idx="29">
                  <c:v>-1.0450720478635489E-2</c:v>
                </c:pt>
                <c:pt idx="30">
                  <c:v>-1.3867958576245343E-2</c:v>
                </c:pt>
                <c:pt idx="31">
                  <c:v>-2.0566889713164116E-2</c:v>
                </c:pt>
                <c:pt idx="32">
                  <c:v>-1.4577084907177351E-2</c:v>
                </c:pt>
                <c:pt idx="33">
                  <c:v>-1.7991032855778855E-2</c:v>
                </c:pt>
                <c:pt idx="34">
                  <c:v>-1.6100676821375615E-2</c:v>
                </c:pt>
                <c:pt idx="35">
                  <c:v>-1.0658708978208864E-2</c:v>
                </c:pt>
                <c:pt idx="36">
                  <c:v>-1.2095302826867993E-2</c:v>
                </c:pt>
                <c:pt idx="37">
                  <c:v>-1.0956234249952956E-2</c:v>
                </c:pt>
                <c:pt idx="38">
                  <c:v>-1.5971718695041659E-2</c:v>
                </c:pt>
                <c:pt idx="39">
                  <c:v>-1.9347983680935599E-2</c:v>
                </c:pt>
                <c:pt idx="40">
                  <c:v>-1.6604879816394913E-2</c:v>
                </c:pt>
                <c:pt idx="41">
                  <c:v>-2.088944722773256E-2</c:v>
                </c:pt>
                <c:pt idx="42">
                  <c:v>-1.5324985930799784E-2</c:v>
                </c:pt>
                <c:pt idx="43">
                  <c:v>-1.3296573116310384E-2</c:v>
                </c:pt>
                <c:pt idx="44">
                  <c:v>-1.6323576289538622E-2</c:v>
                </c:pt>
                <c:pt idx="45">
                  <c:v>-2.5440372110889342E-2</c:v>
                </c:pt>
                <c:pt idx="46">
                  <c:v>-1.5937219138081105E-2</c:v>
                </c:pt>
                <c:pt idx="47">
                  <c:v>-2.4944168785118848E-2</c:v>
                </c:pt>
                <c:pt idx="48">
                  <c:v>-5.3221059180881269E-3</c:v>
                </c:pt>
                <c:pt idx="49">
                  <c:v>-2.3011679434185695E-2</c:v>
                </c:pt>
                <c:pt idx="50">
                  <c:v>-1.1415686748168952E-2</c:v>
                </c:pt>
                <c:pt idx="51">
                  <c:v>-2.1067820733415843E-2</c:v>
                </c:pt>
                <c:pt idx="52">
                  <c:v>-1.1519389979795847E-2</c:v>
                </c:pt>
                <c:pt idx="53">
                  <c:v>-1.4665228953228748E-2</c:v>
                </c:pt>
                <c:pt idx="54">
                  <c:v>-1.236044360007682E-2</c:v>
                </c:pt>
                <c:pt idx="55">
                  <c:v>-1.6120340174481385E-2</c:v>
                </c:pt>
                <c:pt idx="56">
                  <c:v>-1.1984681519255247E-2</c:v>
                </c:pt>
                <c:pt idx="57">
                  <c:v>-1.1117768009411222E-2</c:v>
                </c:pt>
                <c:pt idx="58">
                  <c:v>-5.6206110391716635E-3</c:v>
                </c:pt>
                <c:pt idx="59">
                  <c:v>-1.7717285115839587E-2</c:v>
                </c:pt>
                <c:pt idx="60">
                  <c:v>-1.5468694476632905E-2</c:v>
                </c:pt>
                <c:pt idx="61">
                  <c:v>-7.3907737977858545E-3</c:v>
                </c:pt>
                <c:pt idx="62">
                  <c:v>-1.6504227898471058E-2</c:v>
                </c:pt>
                <c:pt idx="63">
                  <c:v>-1.5273302354191998E-2</c:v>
                </c:pt>
                <c:pt idx="64">
                  <c:v>-1.4984799153225481E-2</c:v>
                </c:pt>
                <c:pt idx="65">
                  <c:v>-1.2495888537953803E-2</c:v>
                </c:pt>
                <c:pt idx="66">
                  <c:v>-1.5977856863170103E-2</c:v>
                </c:pt>
                <c:pt idx="67">
                  <c:v>-9.9774655949698143E-3</c:v>
                </c:pt>
                <c:pt idx="68">
                  <c:v>-1.4368793931256008E-2</c:v>
                </c:pt>
                <c:pt idx="69">
                  <c:v>-1.9704898929115089E-2</c:v>
                </c:pt>
                <c:pt idx="70">
                  <c:v>-2.4368556231914695E-2</c:v>
                </c:pt>
                <c:pt idx="71">
                  <c:v>-2.0197886355095562E-2</c:v>
                </c:pt>
                <c:pt idx="72">
                  <c:v>-1.799570788503857E-2</c:v>
                </c:pt>
                <c:pt idx="73">
                  <c:v>-1.8236404878113177E-2</c:v>
                </c:pt>
                <c:pt idx="74">
                  <c:v>-1.4886625282603205E-2</c:v>
                </c:pt>
                <c:pt idx="75">
                  <c:v>-2.39702249538567E-2</c:v>
                </c:pt>
                <c:pt idx="76">
                  <c:v>-1.9664141141392477E-2</c:v>
                </c:pt>
                <c:pt idx="77">
                  <c:v>-8.1394580416205287E-3</c:v>
                </c:pt>
                <c:pt idx="78">
                  <c:v>-1.9528414592205223E-2</c:v>
                </c:pt>
                <c:pt idx="79">
                  <c:v>-1.9877993254260318E-2</c:v>
                </c:pt>
                <c:pt idx="80">
                  <c:v>-1.4090398455453013E-2</c:v>
                </c:pt>
                <c:pt idx="81">
                  <c:v>-1.4198595028515726E-2</c:v>
                </c:pt>
                <c:pt idx="82">
                  <c:v>-1.9460520579384522E-2</c:v>
                </c:pt>
                <c:pt idx="83">
                  <c:v>-1.6213097550204836E-2</c:v>
                </c:pt>
                <c:pt idx="84">
                  <c:v>-1.4177238459483377E-2</c:v>
                </c:pt>
                <c:pt idx="85">
                  <c:v>-1.9351483756462784E-2</c:v>
                </c:pt>
                <c:pt idx="86">
                  <c:v>-8.660271843451639E-3</c:v>
                </c:pt>
                <c:pt idx="87">
                  <c:v>-2.0805229107008216E-2</c:v>
                </c:pt>
                <c:pt idx="88">
                  <c:v>-1.398902540467617E-2</c:v>
                </c:pt>
                <c:pt idx="89">
                  <c:v>-1.7225605684224377E-2</c:v>
                </c:pt>
                <c:pt idx="90">
                  <c:v>-2.116037488885425E-2</c:v>
                </c:pt>
                <c:pt idx="91">
                  <c:v>-2.154141227330264E-2</c:v>
                </c:pt>
                <c:pt idx="92">
                  <c:v>-1.2705279211537857E-2</c:v>
                </c:pt>
                <c:pt idx="93">
                  <c:v>-2.1308665482047573E-2</c:v>
                </c:pt>
                <c:pt idx="94">
                  <c:v>-1.4883973984323617E-2</c:v>
                </c:pt>
                <c:pt idx="95">
                  <c:v>-1.6961810434846569E-2</c:v>
                </c:pt>
                <c:pt idx="96">
                  <c:v>-1.8633127664537952E-2</c:v>
                </c:pt>
                <c:pt idx="97">
                  <c:v>-2.2295224400346925E-2</c:v>
                </c:pt>
                <c:pt idx="98">
                  <c:v>-1.5322531236543924E-2</c:v>
                </c:pt>
                <c:pt idx="99">
                  <c:v>-2.1013974523178547E-2</c:v>
                </c:pt>
                <c:pt idx="100">
                  <c:v>-2.3959691527149829E-2</c:v>
                </c:pt>
                <c:pt idx="101">
                  <c:v>-1.5547662584657118E-2</c:v>
                </c:pt>
                <c:pt idx="102">
                  <c:v>-1.7241574011713112E-2</c:v>
                </c:pt>
                <c:pt idx="103">
                  <c:v>-1.3666351275736233E-2</c:v>
                </c:pt>
                <c:pt idx="104">
                  <c:v>-1.5674300406177011E-2</c:v>
                </c:pt>
                <c:pt idx="105">
                  <c:v>-1.6664758188019491E-2</c:v>
                </c:pt>
                <c:pt idx="106">
                  <c:v>-1.0340496437674318E-2</c:v>
                </c:pt>
                <c:pt idx="107">
                  <c:v>-1.9555014298999751E-2</c:v>
                </c:pt>
                <c:pt idx="108">
                  <c:v>-1.6017169384369367E-2</c:v>
                </c:pt>
                <c:pt idx="109">
                  <c:v>-1.4849472533256858E-2</c:v>
                </c:pt>
                <c:pt idx="110">
                  <c:v>-1.0090633190783294E-2</c:v>
                </c:pt>
                <c:pt idx="111">
                  <c:v>-1.0652569189153027E-2</c:v>
                </c:pt>
                <c:pt idx="112">
                  <c:v>-1.2003929000535152E-2</c:v>
                </c:pt>
                <c:pt idx="113">
                  <c:v>-1.8863181683311581E-2</c:v>
                </c:pt>
                <c:pt idx="114">
                  <c:v>-2.3355337099882689E-2</c:v>
                </c:pt>
                <c:pt idx="115">
                  <c:v>-1.9520590411101324E-2</c:v>
                </c:pt>
                <c:pt idx="116">
                  <c:v>-1.2518569704198512E-2</c:v>
                </c:pt>
                <c:pt idx="117">
                  <c:v>-9.4272197477902608E-3</c:v>
                </c:pt>
                <c:pt idx="118">
                  <c:v>-1.5788726558858102E-2</c:v>
                </c:pt>
                <c:pt idx="119">
                  <c:v>-1.9367471106219725E-2</c:v>
                </c:pt>
                <c:pt idx="120">
                  <c:v>-2.0078521947691996E-2</c:v>
                </c:pt>
                <c:pt idx="121">
                  <c:v>-8.1037435846980088E-3</c:v>
                </c:pt>
                <c:pt idx="122">
                  <c:v>-1.592301348840941E-2</c:v>
                </c:pt>
                <c:pt idx="123">
                  <c:v>-1.3392783805389996E-2</c:v>
                </c:pt>
                <c:pt idx="124">
                  <c:v>-1.2791866586946199E-2</c:v>
                </c:pt>
                <c:pt idx="125">
                  <c:v>-1.0235988702524068E-2</c:v>
                </c:pt>
                <c:pt idx="126">
                  <c:v>-1.6446031047221865E-2</c:v>
                </c:pt>
                <c:pt idx="127">
                  <c:v>-1.679421440170259E-2</c:v>
                </c:pt>
                <c:pt idx="128">
                  <c:v>-1.215296836228319E-2</c:v>
                </c:pt>
                <c:pt idx="129">
                  <c:v>-1.2022304148439744E-2</c:v>
                </c:pt>
                <c:pt idx="130">
                  <c:v>-1.4147439147924601E-2</c:v>
                </c:pt>
                <c:pt idx="131">
                  <c:v>-1.8934418516129981E-2</c:v>
                </c:pt>
                <c:pt idx="132">
                  <c:v>-1.6135509904895429E-2</c:v>
                </c:pt>
                <c:pt idx="133">
                  <c:v>-1.4986237816996706E-2</c:v>
                </c:pt>
                <c:pt idx="134">
                  <c:v>-1.5878781982571866E-2</c:v>
                </c:pt>
                <c:pt idx="135">
                  <c:v>-1.3434324108709816E-2</c:v>
                </c:pt>
                <c:pt idx="136">
                  <c:v>-1.7102118104476816E-2</c:v>
                </c:pt>
                <c:pt idx="137">
                  <c:v>-1.491677588830953E-2</c:v>
                </c:pt>
                <c:pt idx="138">
                  <c:v>-1.3293717195182353E-2</c:v>
                </c:pt>
                <c:pt idx="139">
                  <c:v>-1.7475080342181926E-2</c:v>
                </c:pt>
                <c:pt idx="140">
                  <c:v>-2.0637663780625815E-2</c:v>
                </c:pt>
                <c:pt idx="141">
                  <c:v>-1.7942205480617091E-2</c:v>
                </c:pt>
                <c:pt idx="142">
                  <c:v>-1.7190428207541686E-2</c:v>
                </c:pt>
                <c:pt idx="143">
                  <c:v>-1.9981774951451925E-2</c:v>
                </c:pt>
                <c:pt idx="144">
                  <c:v>-2.1441785884761089E-2</c:v>
                </c:pt>
                <c:pt idx="145">
                  <c:v>-1.1153566678311577E-2</c:v>
                </c:pt>
                <c:pt idx="146">
                  <c:v>-1.4244217292411321E-2</c:v>
                </c:pt>
                <c:pt idx="147">
                  <c:v>-1.1223629715932049E-2</c:v>
                </c:pt>
                <c:pt idx="148">
                  <c:v>-2.0798181367949198E-2</c:v>
                </c:pt>
                <c:pt idx="149">
                  <c:v>-9.0355569576754391E-3</c:v>
                </c:pt>
                <c:pt idx="150">
                  <c:v>-2.1193802975705722E-2</c:v>
                </c:pt>
                <c:pt idx="151">
                  <c:v>-2.0307982238016109E-2</c:v>
                </c:pt>
                <c:pt idx="152">
                  <c:v>-1.9911304609740554E-2</c:v>
                </c:pt>
                <c:pt idx="153">
                  <c:v>-1.6126942288105184E-2</c:v>
                </c:pt>
                <c:pt idx="154">
                  <c:v>-8.2946399005940918E-3</c:v>
                </c:pt>
                <c:pt idx="155">
                  <c:v>-1.8524576873865328E-2</c:v>
                </c:pt>
                <c:pt idx="156">
                  <c:v>-1.8157572967872682E-2</c:v>
                </c:pt>
                <c:pt idx="157">
                  <c:v>-1.7591200036678245E-2</c:v>
                </c:pt>
                <c:pt idx="158">
                  <c:v>-1.7881508664013168E-2</c:v>
                </c:pt>
                <c:pt idx="159">
                  <c:v>-1.5979132134100738E-2</c:v>
                </c:pt>
                <c:pt idx="160">
                  <c:v>-8.1491929943666719E-3</c:v>
                </c:pt>
                <c:pt idx="161">
                  <c:v>-1.3698510126568308E-2</c:v>
                </c:pt>
                <c:pt idx="162">
                  <c:v>-1.1888672422736946E-2</c:v>
                </c:pt>
                <c:pt idx="163">
                  <c:v>-1.2445075283809004E-2</c:v>
                </c:pt>
                <c:pt idx="164">
                  <c:v>-1.7903137862093743E-2</c:v>
                </c:pt>
                <c:pt idx="165">
                  <c:v>-2.1456925280460837E-2</c:v>
                </c:pt>
                <c:pt idx="166">
                  <c:v>-5.6752630858181163E-3</c:v>
                </c:pt>
                <c:pt idx="167">
                  <c:v>-1.2073825253274606E-2</c:v>
                </c:pt>
                <c:pt idx="168">
                  <c:v>-5.7007053009741071E-3</c:v>
                </c:pt>
                <c:pt idx="169">
                  <c:v>-1.6907467484720939E-2</c:v>
                </c:pt>
                <c:pt idx="170">
                  <c:v>-1.5885143156861403E-2</c:v>
                </c:pt>
                <c:pt idx="171">
                  <c:v>-1.594672896116478E-2</c:v>
                </c:pt>
                <c:pt idx="172">
                  <c:v>-1.4491989592213983E-2</c:v>
                </c:pt>
                <c:pt idx="173">
                  <c:v>-8.983367118194252E-3</c:v>
                </c:pt>
                <c:pt idx="174">
                  <c:v>-1.6187741681035206E-2</c:v>
                </c:pt>
                <c:pt idx="175">
                  <c:v>-1.892011281637096E-2</c:v>
                </c:pt>
                <c:pt idx="176">
                  <c:v>-1.4084627679126882E-2</c:v>
                </c:pt>
                <c:pt idx="177">
                  <c:v>-1.6720088273801892E-2</c:v>
                </c:pt>
                <c:pt idx="178">
                  <c:v>-1.0174448655732249E-2</c:v>
                </c:pt>
                <c:pt idx="179">
                  <c:v>-1.933454371390475E-2</c:v>
                </c:pt>
                <c:pt idx="180">
                  <c:v>-9.2975069403475885E-3</c:v>
                </c:pt>
                <c:pt idx="181">
                  <c:v>-1.7068448545062509E-2</c:v>
                </c:pt>
                <c:pt idx="182">
                  <c:v>-8.9755576684495963E-3</c:v>
                </c:pt>
                <c:pt idx="183">
                  <c:v>-1.2592085426323507E-2</c:v>
                </c:pt>
                <c:pt idx="184">
                  <c:v>-1.1463632464943529E-2</c:v>
                </c:pt>
                <c:pt idx="185">
                  <c:v>-1.4174287887913195E-2</c:v>
                </c:pt>
                <c:pt idx="186">
                  <c:v>-1.4217263105477329E-2</c:v>
                </c:pt>
                <c:pt idx="187">
                  <c:v>-1.1585826642340535E-2</c:v>
                </c:pt>
                <c:pt idx="188">
                  <c:v>-2.7028390664609603E-2</c:v>
                </c:pt>
                <c:pt idx="189">
                  <c:v>-1.0120573350439699E-2</c:v>
                </c:pt>
                <c:pt idx="190">
                  <c:v>-1.440705785049623E-2</c:v>
                </c:pt>
                <c:pt idx="191">
                  <c:v>-1.4092803272959031E-2</c:v>
                </c:pt>
                <c:pt idx="192">
                  <c:v>-1.4209788492321351E-2</c:v>
                </c:pt>
                <c:pt idx="193">
                  <c:v>-1.5623847599346874E-2</c:v>
                </c:pt>
                <c:pt idx="194">
                  <c:v>-1.7216545619945123E-2</c:v>
                </c:pt>
                <c:pt idx="195">
                  <c:v>-1.9469149871095937E-2</c:v>
                </c:pt>
                <c:pt idx="196">
                  <c:v>-1.959711995387714E-2</c:v>
                </c:pt>
                <c:pt idx="197">
                  <c:v>-1.5529029248124715E-2</c:v>
                </c:pt>
                <c:pt idx="198">
                  <c:v>-1.5356729914197231E-2</c:v>
                </c:pt>
                <c:pt idx="199">
                  <c:v>-1.3875573579326783E-2</c:v>
                </c:pt>
                <c:pt idx="200">
                  <c:v>-2.4665531443412547E-2</c:v>
                </c:pt>
                <c:pt idx="201">
                  <c:v>-1.5468885470141913E-2</c:v>
                </c:pt>
                <c:pt idx="202">
                  <c:v>-1.6808653364543957E-2</c:v>
                </c:pt>
                <c:pt idx="203">
                  <c:v>-1.0601454680601918E-2</c:v>
                </c:pt>
                <c:pt idx="204">
                  <c:v>-2.299434050317295E-2</c:v>
                </c:pt>
                <c:pt idx="205">
                  <c:v>-1.3315041056543464E-2</c:v>
                </c:pt>
                <c:pt idx="206">
                  <c:v>-7.0355299189728271E-3</c:v>
                </c:pt>
                <c:pt idx="207">
                  <c:v>-1.5888332109371461E-2</c:v>
                </c:pt>
                <c:pt idx="208">
                  <c:v>-1.7376341510423998E-2</c:v>
                </c:pt>
                <c:pt idx="209">
                  <c:v>-9.0975287109849035E-3</c:v>
                </c:pt>
                <c:pt idx="210">
                  <c:v>-1.0805552082201686E-2</c:v>
                </c:pt>
                <c:pt idx="211">
                  <c:v>-1.3262996805320171E-2</c:v>
                </c:pt>
                <c:pt idx="212">
                  <c:v>-1.6738397507046088E-2</c:v>
                </c:pt>
                <c:pt idx="213">
                  <c:v>-1.0997681873590182E-2</c:v>
                </c:pt>
                <c:pt idx="214">
                  <c:v>-1.5700887773528294E-2</c:v>
                </c:pt>
                <c:pt idx="215">
                  <c:v>-1.2501366393687263E-2</c:v>
                </c:pt>
                <c:pt idx="216">
                  <c:v>-2.0439370455209271E-2</c:v>
                </c:pt>
                <c:pt idx="217">
                  <c:v>-1.7693277019597886E-2</c:v>
                </c:pt>
                <c:pt idx="218">
                  <c:v>-1.1963636818114409E-2</c:v>
                </c:pt>
                <c:pt idx="219">
                  <c:v>-1.075194085335518E-2</c:v>
                </c:pt>
                <c:pt idx="220">
                  <c:v>-1.1046745481348097E-2</c:v>
                </c:pt>
                <c:pt idx="221">
                  <c:v>-1.4023194890713242E-2</c:v>
                </c:pt>
                <c:pt idx="222">
                  <c:v>-1.5927610943345272E-2</c:v>
                </c:pt>
                <c:pt idx="223">
                  <c:v>-2.0380895468100846E-2</c:v>
                </c:pt>
                <c:pt idx="224">
                  <c:v>-2.3806517138709182E-2</c:v>
                </c:pt>
                <c:pt idx="225">
                  <c:v>-1.3343411271367955E-2</c:v>
                </c:pt>
                <c:pt idx="226">
                  <c:v>-1.7937913194147725E-2</c:v>
                </c:pt>
                <c:pt idx="227">
                  <c:v>-1.9356636693078855E-2</c:v>
                </c:pt>
                <c:pt idx="228">
                  <c:v>-1.8323590321532635E-2</c:v>
                </c:pt>
                <c:pt idx="229">
                  <c:v>-6.9924916803554282E-3</c:v>
                </c:pt>
                <c:pt idx="230">
                  <c:v>-1.9836658058631329E-2</c:v>
                </c:pt>
                <c:pt idx="231">
                  <c:v>-1.1586538293890669E-2</c:v>
                </c:pt>
                <c:pt idx="232">
                  <c:v>-2.4299689964061955E-2</c:v>
                </c:pt>
                <c:pt idx="233">
                  <c:v>-1.198869716061246E-2</c:v>
                </c:pt>
                <c:pt idx="234">
                  <c:v>-1.3375361790314955E-2</c:v>
                </c:pt>
                <c:pt idx="235">
                  <c:v>-1.9980551516830758E-2</c:v>
                </c:pt>
                <c:pt idx="236">
                  <c:v>-1.4935219465581184E-2</c:v>
                </c:pt>
                <c:pt idx="237">
                  <c:v>-9.6342656896322154E-3</c:v>
                </c:pt>
                <c:pt idx="238">
                  <c:v>-1.4900537809831249E-2</c:v>
                </c:pt>
                <c:pt idx="239">
                  <c:v>-1.7756762501910828E-2</c:v>
                </c:pt>
                <c:pt idx="240">
                  <c:v>-1.7597306761157228E-2</c:v>
                </c:pt>
                <c:pt idx="241">
                  <c:v>-1.5999472106571488E-2</c:v>
                </c:pt>
                <c:pt idx="242">
                  <c:v>-1.3934620969607181E-2</c:v>
                </c:pt>
                <c:pt idx="243">
                  <c:v>-1.2814618316493664E-2</c:v>
                </c:pt>
                <c:pt idx="244">
                  <c:v>-1.4537317135273398E-2</c:v>
                </c:pt>
                <c:pt idx="245">
                  <c:v>-6.9692074681437788E-3</c:v>
                </c:pt>
                <c:pt idx="246">
                  <c:v>-2.7844339716924793E-2</c:v>
                </c:pt>
                <c:pt idx="247">
                  <c:v>-2.1002947524745963E-2</c:v>
                </c:pt>
                <c:pt idx="248">
                  <c:v>-1.5833278319082211E-2</c:v>
                </c:pt>
                <c:pt idx="249">
                  <c:v>-2.2990679355300969E-2</c:v>
                </c:pt>
                <c:pt idx="250">
                  <c:v>-1.3514731920345469E-2</c:v>
                </c:pt>
                <c:pt idx="251">
                  <c:v>-1.2697783030859E-2</c:v>
                </c:pt>
                <c:pt idx="252">
                  <c:v>-1.9092032005758597E-2</c:v>
                </c:pt>
                <c:pt idx="253">
                  <c:v>-9.5388146351442771E-3</c:v>
                </c:pt>
                <c:pt idx="254">
                  <c:v>-9.7832602824592385E-3</c:v>
                </c:pt>
                <c:pt idx="255">
                  <c:v>-3.1877751519857611E-3</c:v>
                </c:pt>
                <c:pt idx="256">
                  <c:v>-1.5610373162354918E-2</c:v>
                </c:pt>
                <c:pt idx="257">
                  <c:v>-1.9747784048977479E-2</c:v>
                </c:pt>
                <c:pt idx="258">
                  <c:v>-2.0717594021119723E-2</c:v>
                </c:pt>
                <c:pt idx="259">
                  <c:v>-1.241385653585958E-2</c:v>
                </c:pt>
                <c:pt idx="260">
                  <c:v>-1.8983613395963772E-2</c:v>
                </c:pt>
                <c:pt idx="261">
                  <c:v>-1.6433133457303128E-2</c:v>
                </c:pt>
                <c:pt idx="262">
                  <c:v>-1.7883281718615862E-2</c:v>
                </c:pt>
                <c:pt idx="263">
                  <c:v>-2.1708420283577112E-2</c:v>
                </c:pt>
                <c:pt idx="264">
                  <c:v>-2.1168656165412969E-2</c:v>
                </c:pt>
                <c:pt idx="265">
                  <c:v>-1.6982312961900448E-2</c:v>
                </c:pt>
                <c:pt idx="266">
                  <c:v>-1.5217190112728929E-2</c:v>
                </c:pt>
                <c:pt idx="267">
                  <c:v>-1.3923017940740579E-2</c:v>
                </c:pt>
                <c:pt idx="268">
                  <c:v>-1.5278683750652888E-2</c:v>
                </c:pt>
                <c:pt idx="269">
                  <c:v>-1.1724292201462205E-2</c:v>
                </c:pt>
                <c:pt idx="270">
                  <c:v>-2.0457841041109148E-2</c:v>
                </c:pt>
                <c:pt idx="271">
                  <c:v>-2.3154973700368231E-2</c:v>
                </c:pt>
                <c:pt idx="272">
                  <c:v>-1.776282278926189E-2</c:v>
                </c:pt>
                <c:pt idx="273">
                  <c:v>-2.5892291051798466E-2</c:v>
                </c:pt>
                <c:pt idx="274">
                  <c:v>-2.1154500587451608E-2</c:v>
                </c:pt>
                <c:pt idx="275">
                  <c:v>-1.6421416929073729E-2</c:v>
                </c:pt>
                <c:pt idx="276">
                  <c:v>-2.0748152750114102E-2</c:v>
                </c:pt>
                <c:pt idx="277">
                  <c:v>-1.5172612478767888E-2</c:v>
                </c:pt>
                <c:pt idx="278">
                  <c:v>-1.5960546206134296E-2</c:v>
                </c:pt>
                <c:pt idx="279">
                  <c:v>-1.4590753388654676E-2</c:v>
                </c:pt>
                <c:pt idx="280">
                  <c:v>-1.2647480607801853E-2</c:v>
                </c:pt>
                <c:pt idx="281">
                  <c:v>-1.0226871597845744E-2</c:v>
                </c:pt>
                <c:pt idx="282">
                  <c:v>-1.3739061982503742E-2</c:v>
                </c:pt>
                <c:pt idx="283">
                  <c:v>-1.5565386821178251E-2</c:v>
                </c:pt>
                <c:pt idx="284">
                  <c:v>-1.9479866919724032E-2</c:v>
                </c:pt>
                <c:pt idx="285">
                  <c:v>-9.9893693543986473E-3</c:v>
                </c:pt>
                <c:pt idx="286">
                  <c:v>-1.1845247085219057E-2</c:v>
                </c:pt>
                <c:pt idx="287">
                  <c:v>-1.3349864960964908E-2</c:v>
                </c:pt>
                <c:pt idx="288">
                  <c:v>-9.6941497792766285E-3</c:v>
                </c:pt>
                <c:pt idx="289">
                  <c:v>-1.99057026076499E-2</c:v>
                </c:pt>
                <c:pt idx="290">
                  <c:v>-2.0703893618891911E-2</c:v>
                </c:pt>
                <c:pt idx="291">
                  <c:v>-1.6747373596709636E-2</c:v>
                </c:pt>
                <c:pt idx="292">
                  <c:v>-1.3074045680237845E-2</c:v>
                </c:pt>
                <c:pt idx="293">
                  <c:v>-1.6866436393355499E-2</c:v>
                </c:pt>
                <c:pt idx="294">
                  <c:v>-2.0059641518981763E-2</c:v>
                </c:pt>
                <c:pt idx="295">
                  <c:v>-1.4704440950865205E-2</c:v>
                </c:pt>
                <c:pt idx="296">
                  <c:v>-1.6168233616143723E-2</c:v>
                </c:pt>
                <c:pt idx="297">
                  <c:v>-1.4779673831888829E-2</c:v>
                </c:pt>
                <c:pt idx="298">
                  <c:v>-1.3447198560673002E-2</c:v>
                </c:pt>
                <c:pt idx="299">
                  <c:v>-9.5841240641494352E-3</c:v>
                </c:pt>
                <c:pt idx="300">
                  <c:v>-9.391532840016481E-3</c:v>
                </c:pt>
                <c:pt idx="301">
                  <c:v>-1.986108143366927E-2</c:v>
                </c:pt>
                <c:pt idx="302">
                  <c:v>-2.0087874197402655E-2</c:v>
                </c:pt>
                <c:pt idx="303">
                  <c:v>-8.3788092738021902E-3</c:v>
                </c:pt>
                <c:pt idx="304">
                  <c:v>-1.855310029920787E-2</c:v>
                </c:pt>
                <c:pt idx="305">
                  <c:v>-1.6729172688593863E-2</c:v>
                </c:pt>
                <c:pt idx="306">
                  <c:v>-1.4338616563856377E-2</c:v>
                </c:pt>
                <c:pt idx="307">
                  <c:v>-1.0499247509983434E-2</c:v>
                </c:pt>
                <c:pt idx="308">
                  <c:v>-1.9896565357599982E-2</c:v>
                </c:pt>
                <c:pt idx="309">
                  <c:v>-9.9007647829409962E-3</c:v>
                </c:pt>
                <c:pt idx="310">
                  <c:v>-8.6022544973438642E-3</c:v>
                </c:pt>
                <c:pt idx="311">
                  <c:v>-1.3604946202574908E-2</c:v>
                </c:pt>
                <c:pt idx="312">
                  <c:v>-2.3107462421339875E-2</c:v>
                </c:pt>
                <c:pt idx="313">
                  <c:v>-1.4035869912223831E-2</c:v>
                </c:pt>
                <c:pt idx="314">
                  <c:v>-1.1602549960157305E-2</c:v>
                </c:pt>
                <c:pt idx="315">
                  <c:v>-1.2742154562740637E-2</c:v>
                </c:pt>
                <c:pt idx="316">
                  <c:v>-1.6331384375025237E-2</c:v>
                </c:pt>
                <c:pt idx="317">
                  <c:v>-2.2832524925876285E-2</c:v>
                </c:pt>
                <c:pt idx="318">
                  <c:v>-1.1320223522231387E-2</c:v>
                </c:pt>
                <c:pt idx="319">
                  <c:v>-1.8361235292099209E-2</c:v>
                </c:pt>
                <c:pt idx="320">
                  <c:v>-1.2120869826466318E-2</c:v>
                </c:pt>
                <c:pt idx="321">
                  <c:v>-8.992023296249485E-3</c:v>
                </c:pt>
                <c:pt idx="322">
                  <c:v>-1.9315956481825935E-2</c:v>
                </c:pt>
                <c:pt idx="323">
                  <c:v>-1.6857079324394064E-2</c:v>
                </c:pt>
                <c:pt idx="324">
                  <c:v>-1.4634578642539253E-2</c:v>
                </c:pt>
                <c:pt idx="325">
                  <c:v>-2.0342429846424537E-2</c:v>
                </c:pt>
                <c:pt idx="326">
                  <c:v>-2.4014403936526207E-2</c:v>
                </c:pt>
                <c:pt idx="327">
                  <c:v>-1.2416921061866759E-2</c:v>
                </c:pt>
                <c:pt idx="328">
                  <c:v>-1.0253580701427012E-2</c:v>
                </c:pt>
                <c:pt idx="329">
                  <c:v>-2.0774169116776875E-2</c:v>
                </c:pt>
                <c:pt idx="330">
                  <c:v>-1.9041367670549647E-2</c:v>
                </c:pt>
                <c:pt idx="331">
                  <c:v>-1.5622894565336054E-2</c:v>
                </c:pt>
                <c:pt idx="332">
                  <c:v>-9.8934237153258664E-3</c:v>
                </c:pt>
                <c:pt idx="333">
                  <c:v>-1.3798290361849652E-2</c:v>
                </c:pt>
                <c:pt idx="334">
                  <c:v>-2.1947468153971528E-2</c:v>
                </c:pt>
                <c:pt idx="335">
                  <c:v>-1.6806902458291972E-2</c:v>
                </c:pt>
                <c:pt idx="336">
                  <c:v>-1.3968943649352639E-2</c:v>
                </c:pt>
                <c:pt idx="337">
                  <c:v>-1.3504841732814299E-2</c:v>
                </c:pt>
                <c:pt idx="338">
                  <c:v>-1.0697864691078252E-2</c:v>
                </c:pt>
                <c:pt idx="339">
                  <c:v>-1.0749267387755168E-2</c:v>
                </c:pt>
                <c:pt idx="340">
                  <c:v>-1.5818003213395215E-2</c:v>
                </c:pt>
                <c:pt idx="341">
                  <c:v>-1.5144769221086207E-2</c:v>
                </c:pt>
                <c:pt idx="342">
                  <c:v>-2.0342762926338409E-2</c:v>
                </c:pt>
                <c:pt idx="343">
                  <c:v>-1.5515668499066493E-2</c:v>
                </c:pt>
                <c:pt idx="344">
                  <c:v>-1.8330679494017232E-2</c:v>
                </c:pt>
                <c:pt idx="345">
                  <c:v>-1.2556389387636813E-2</c:v>
                </c:pt>
                <c:pt idx="346">
                  <c:v>-1.2869594235453974E-2</c:v>
                </c:pt>
                <c:pt idx="347">
                  <c:v>-1.6391161407778299E-2</c:v>
                </c:pt>
                <c:pt idx="348">
                  <c:v>-1.8003868872208173E-2</c:v>
                </c:pt>
                <c:pt idx="349">
                  <c:v>-1.9791113632839696E-2</c:v>
                </c:pt>
                <c:pt idx="350">
                  <c:v>-1.578360804982637E-2</c:v>
                </c:pt>
                <c:pt idx="351">
                  <c:v>-1.4308119288573451E-2</c:v>
                </c:pt>
                <c:pt idx="352">
                  <c:v>-1.4119878886987181E-2</c:v>
                </c:pt>
                <c:pt idx="353">
                  <c:v>-1.8313050469613401E-2</c:v>
                </c:pt>
                <c:pt idx="354">
                  <c:v>-1.3117671459188074E-2</c:v>
                </c:pt>
                <c:pt idx="355">
                  <c:v>-1.5972746402479032E-2</c:v>
                </c:pt>
                <c:pt idx="356">
                  <c:v>-1.283417909433382E-2</c:v>
                </c:pt>
                <c:pt idx="357">
                  <c:v>-1.6897899428810703E-2</c:v>
                </c:pt>
                <c:pt idx="358">
                  <c:v>-8.9794552967124019E-3</c:v>
                </c:pt>
                <c:pt idx="359">
                  <c:v>-1.6732551635621817E-2</c:v>
                </c:pt>
                <c:pt idx="360">
                  <c:v>-1.3915615675289317E-2</c:v>
                </c:pt>
                <c:pt idx="361">
                  <c:v>-1.5139927824474597E-2</c:v>
                </c:pt>
                <c:pt idx="362">
                  <c:v>-1.315845071125743E-2</c:v>
                </c:pt>
                <c:pt idx="363">
                  <c:v>-1.5563038857465017E-2</c:v>
                </c:pt>
                <c:pt idx="364">
                  <c:v>-1.163615770120785E-2</c:v>
                </c:pt>
                <c:pt idx="365">
                  <c:v>-1.6882392791901069E-2</c:v>
                </c:pt>
                <c:pt idx="366">
                  <c:v>-1.3676143090771475E-2</c:v>
                </c:pt>
                <c:pt idx="367">
                  <c:v>-2.5601459682317085E-2</c:v>
                </c:pt>
                <c:pt idx="368">
                  <c:v>-2.2528523058406691E-2</c:v>
                </c:pt>
                <c:pt idx="369">
                  <c:v>-1.0057605638584377E-2</c:v>
                </c:pt>
                <c:pt idx="370">
                  <c:v>-1.6498881677694754E-2</c:v>
                </c:pt>
                <c:pt idx="371">
                  <c:v>-1.7914125794341373E-2</c:v>
                </c:pt>
                <c:pt idx="372">
                  <c:v>-2.06134674605849E-2</c:v>
                </c:pt>
                <c:pt idx="373">
                  <c:v>-1.4586345745671636E-2</c:v>
                </c:pt>
                <c:pt idx="374">
                  <c:v>-1.6960291253013793E-2</c:v>
                </c:pt>
                <c:pt idx="375">
                  <c:v>-1.0558056774486957E-2</c:v>
                </c:pt>
                <c:pt idx="376">
                  <c:v>-1.1607834116139415E-2</c:v>
                </c:pt>
                <c:pt idx="377">
                  <c:v>-6.8880585603281475E-3</c:v>
                </c:pt>
                <c:pt idx="378">
                  <c:v>-1.088123273646957E-2</c:v>
                </c:pt>
                <c:pt idx="379">
                  <c:v>-1.4825306471895061E-2</c:v>
                </c:pt>
                <c:pt idx="380">
                  <c:v>-1.3281459002840279E-2</c:v>
                </c:pt>
                <c:pt idx="381">
                  <c:v>-1.7119519774448477E-2</c:v>
                </c:pt>
                <c:pt idx="382">
                  <c:v>-2.2477350843638888E-2</c:v>
                </c:pt>
                <c:pt idx="383">
                  <c:v>-1.8006741873985987E-2</c:v>
                </c:pt>
                <c:pt idx="384">
                  <c:v>-1.7716609158208385E-2</c:v>
                </c:pt>
                <c:pt idx="385">
                  <c:v>-1.8507471350627469E-2</c:v>
                </c:pt>
                <c:pt idx="386">
                  <c:v>-1.842979120272048E-2</c:v>
                </c:pt>
                <c:pt idx="387">
                  <c:v>-1.1129118441537855E-2</c:v>
                </c:pt>
                <c:pt idx="388">
                  <c:v>-1.325722331687551E-2</c:v>
                </c:pt>
                <c:pt idx="389">
                  <c:v>-2.0411151287420992E-2</c:v>
                </c:pt>
                <c:pt idx="390">
                  <c:v>-9.4021092329796829E-3</c:v>
                </c:pt>
                <c:pt idx="391">
                  <c:v>-1.5790554578803295E-2</c:v>
                </c:pt>
                <c:pt idx="392">
                  <c:v>-2.2049842519320961E-2</c:v>
                </c:pt>
                <c:pt idx="393">
                  <c:v>-1.2182293594376503E-2</c:v>
                </c:pt>
                <c:pt idx="394">
                  <c:v>-1.3235262407901516E-2</c:v>
                </c:pt>
                <c:pt idx="395">
                  <c:v>-1.725666774512824E-2</c:v>
                </c:pt>
                <c:pt idx="396">
                  <c:v>-1.2491328978560645E-2</c:v>
                </c:pt>
                <c:pt idx="397">
                  <c:v>-1.9403039599206195E-2</c:v>
                </c:pt>
                <c:pt idx="398">
                  <c:v>-4.8821312832831865E-3</c:v>
                </c:pt>
                <c:pt idx="399">
                  <c:v>-1.118115777173756E-2</c:v>
                </c:pt>
                <c:pt idx="400">
                  <c:v>-1.440544972948743E-2</c:v>
                </c:pt>
                <c:pt idx="401">
                  <c:v>-1.3102613005477437E-2</c:v>
                </c:pt>
                <c:pt idx="402">
                  <c:v>-1.7143952363547044E-2</c:v>
                </c:pt>
                <c:pt idx="403">
                  <c:v>-1.2144538693465989E-2</c:v>
                </c:pt>
                <c:pt idx="404">
                  <c:v>-1.335246350906516E-2</c:v>
                </c:pt>
                <c:pt idx="405">
                  <c:v>-1.4405506809296753E-2</c:v>
                </c:pt>
                <c:pt idx="406">
                  <c:v>-1.1551544558153992E-2</c:v>
                </c:pt>
                <c:pt idx="407">
                  <c:v>-1.950685047095746E-2</c:v>
                </c:pt>
                <c:pt idx="408">
                  <c:v>-1.8075714972706436E-2</c:v>
                </c:pt>
                <c:pt idx="409">
                  <c:v>-1.798881080452297E-2</c:v>
                </c:pt>
                <c:pt idx="410">
                  <c:v>-1.9501833106470912E-2</c:v>
                </c:pt>
                <c:pt idx="411">
                  <c:v>-1.7053359036211191E-2</c:v>
                </c:pt>
                <c:pt idx="412">
                  <c:v>-2.0591002141074455E-2</c:v>
                </c:pt>
                <c:pt idx="413">
                  <c:v>-1.3321519517576874E-2</c:v>
                </c:pt>
                <c:pt idx="414">
                  <c:v>-1.7581669227839214E-2</c:v>
                </c:pt>
                <c:pt idx="415">
                  <c:v>-1.1051711133962527E-2</c:v>
                </c:pt>
                <c:pt idx="416">
                  <c:v>-1.3420051819387879E-2</c:v>
                </c:pt>
                <c:pt idx="417">
                  <c:v>-1.5091854439035046E-2</c:v>
                </c:pt>
                <c:pt idx="418">
                  <c:v>-1.354646335455989E-2</c:v>
                </c:pt>
                <c:pt idx="419">
                  <c:v>-1.098041864633359E-2</c:v>
                </c:pt>
                <c:pt idx="420">
                  <c:v>-1.3605148509252984E-2</c:v>
                </c:pt>
                <c:pt idx="421">
                  <c:v>-1.4185947758004858E-2</c:v>
                </c:pt>
                <c:pt idx="422">
                  <c:v>-8.3165274151628665E-3</c:v>
                </c:pt>
                <c:pt idx="423">
                  <c:v>-1.0202936996538625E-2</c:v>
                </c:pt>
                <c:pt idx="424">
                  <c:v>-1.3740234305007704E-2</c:v>
                </c:pt>
                <c:pt idx="425">
                  <c:v>-1.9846363548342794E-2</c:v>
                </c:pt>
                <c:pt idx="426">
                  <c:v>-1.3139696086362562E-2</c:v>
                </c:pt>
                <c:pt idx="427">
                  <c:v>-1.8960349648228458E-2</c:v>
                </c:pt>
                <c:pt idx="428">
                  <c:v>-1.2301362972305441E-2</c:v>
                </c:pt>
                <c:pt idx="429">
                  <c:v>-1.6047237112813306E-2</c:v>
                </c:pt>
                <c:pt idx="430">
                  <c:v>-2.2383840079632122E-2</c:v>
                </c:pt>
                <c:pt idx="431">
                  <c:v>-1.1283903434913256E-2</c:v>
                </c:pt>
                <c:pt idx="432">
                  <c:v>-1.445189108334155E-2</c:v>
                </c:pt>
                <c:pt idx="433">
                  <c:v>-1.5107901158408765E-2</c:v>
                </c:pt>
                <c:pt idx="434">
                  <c:v>-2.4307504061226837E-2</c:v>
                </c:pt>
                <c:pt idx="435">
                  <c:v>-1.0274026965488403E-2</c:v>
                </c:pt>
                <c:pt idx="436">
                  <c:v>-2.1682264718819511E-2</c:v>
                </c:pt>
                <c:pt idx="437">
                  <c:v>-1.7714935022169698E-2</c:v>
                </c:pt>
                <c:pt idx="438">
                  <c:v>-1.4588708255249827E-2</c:v>
                </c:pt>
                <c:pt idx="439">
                  <c:v>-2.705755015836786E-2</c:v>
                </c:pt>
                <c:pt idx="440">
                  <c:v>-1.8284855537533673E-2</c:v>
                </c:pt>
                <c:pt idx="441">
                  <c:v>-1.7727527691970835E-2</c:v>
                </c:pt>
                <c:pt idx="442">
                  <c:v>-1.7461195645278593E-2</c:v>
                </c:pt>
                <c:pt idx="443">
                  <c:v>-1.7410516687794697E-2</c:v>
                </c:pt>
                <c:pt idx="444">
                  <c:v>-1.9936985794679174E-2</c:v>
                </c:pt>
                <c:pt idx="445">
                  <c:v>-1.5108123776261806E-2</c:v>
                </c:pt>
                <c:pt idx="446">
                  <c:v>-1.4624888845123252E-2</c:v>
                </c:pt>
                <c:pt idx="447">
                  <c:v>-1.4632620667768492E-2</c:v>
                </c:pt>
                <c:pt idx="448">
                  <c:v>-1.8762444668620759E-2</c:v>
                </c:pt>
                <c:pt idx="449">
                  <c:v>-1.6903112405643128E-2</c:v>
                </c:pt>
                <c:pt idx="450">
                  <c:v>-7.1185854963111694E-3</c:v>
                </c:pt>
                <c:pt idx="451">
                  <c:v>-1.4177045478461991E-2</c:v>
                </c:pt>
                <c:pt idx="452">
                  <c:v>-1.5128553082570662E-2</c:v>
                </c:pt>
                <c:pt idx="453">
                  <c:v>-1.6047910503091956E-2</c:v>
                </c:pt>
                <c:pt idx="454">
                  <c:v>-1.9993339824573297E-2</c:v>
                </c:pt>
                <c:pt idx="455">
                  <c:v>-1.451215447171883E-2</c:v>
                </c:pt>
                <c:pt idx="456">
                  <c:v>-2.492711114534707E-2</c:v>
                </c:pt>
                <c:pt idx="457">
                  <c:v>-1.5368718564081618E-2</c:v>
                </c:pt>
                <c:pt idx="458">
                  <c:v>-2.6058604463434776E-2</c:v>
                </c:pt>
                <c:pt idx="459">
                  <c:v>-1.3136716689720274E-2</c:v>
                </c:pt>
                <c:pt idx="460">
                  <c:v>-2.3336809376006684E-2</c:v>
                </c:pt>
                <c:pt idx="461">
                  <c:v>-1.2510902474669905E-2</c:v>
                </c:pt>
                <c:pt idx="462">
                  <c:v>-9.4347681862601007E-3</c:v>
                </c:pt>
                <c:pt idx="463">
                  <c:v>-6.228845742523248E-3</c:v>
                </c:pt>
                <c:pt idx="464">
                  <c:v>-7.1635777791598798E-3</c:v>
                </c:pt>
                <c:pt idx="465">
                  <c:v>-1.360587016310788E-2</c:v>
                </c:pt>
                <c:pt idx="466">
                  <c:v>-1.9259208200088196E-2</c:v>
                </c:pt>
                <c:pt idx="467">
                  <c:v>-1.415217564618132E-2</c:v>
                </c:pt>
                <c:pt idx="468">
                  <c:v>-1.8555005869215435E-2</c:v>
                </c:pt>
                <c:pt idx="469">
                  <c:v>-1.9286262986659253E-2</c:v>
                </c:pt>
                <c:pt idx="470">
                  <c:v>-1.2776199344758155E-2</c:v>
                </c:pt>
                <c:pt idx="471">
                  <c:v>-2.0578270080219951E-2</c:v>
                </c:pt>
                <c:pt idx="472">
                  <c:v>-3.2883127910707799E-3</c:v>
                </c:pt>
                <c:pt idx="473">
                  <c:v>-1.8330368730493873E-2</c:v>
                </c:pt>
                <c:pt idx="474">
                  <c:v>-1.2871072709591758E-2</c:v>
                </c:pt>
                <c:pt idx="475">
                  <c:v>-1.1274524444999656E-2</c:v>
                </c:pt>
                <c:pt idx="476">
                  <c:v>-1.162418894325512E-2</c:v>
                </c:pt>
                <c:pt idx="477">
                  <c:v>-1.7033316152943456E-2</c:v>
                </c:pt>
                <c:pt idx="478">
                  <c:v>-1.2890327426577031E-2</c:v>
                </c:pt>
                <c:pt idx="479">
                  <c:v>-1.3440485585817896E-2</c:v>
                </c:pt>
                <c:pt idx="480">
                  <c:v>-1.9740806281035361E-2</c:v>
                </c:pt>
                <c:pt idx="481">
                  <c:v>-1.5755086770145255E-2</c:v>
                </c:pt>
                <c:pt idx="482">
                  <c:v>-9.3537256171281058E-3</c:v>
                </c:pt>
                <c:pt idx="483">
                  <c:v>-1.3244167508874582E-2</c:v>
                </c:pt>
                <c:pt idx="484">
                  <c:v>-1.1543528591939634E-2</c:v>
                </c:pt>
                <c:pt idx="485">
                  <c:v>-2.0605919557340258E-2</c:v>
                </c:pt>
                <c:pt idx="486">
                  <c:v>-1.246399691295963E-2</c:v>
                </c:pt>
                <c:pt idx="487">
                  <c:v>-1.6894887395354274E-2</c:v>
                </c:pt>
                <c:pt idx="488">
                  <c:v>-1.0574266471294891E-2</c:v>
                </c:pt>
                <c:pt idx="489">
                  <c:v>-1.2231929503604633E-2</c:v>
                </c:pt>
                <c:pt idx="490">
                  <c:v>-9.6133495327794805E-3</c:v>
                </c:pt>
                <c:pt idx="491">
                  <c:v>-1.5482751020373442E-2</c:v>
                </c:pt>
                <c:pt idx="492">
                  <c:v>-1.4565769853804866E-2</c:v>
                </c:pt>
                <c:pt idx="493">
                  <c:v>-9.2805657249233064E-3</c:v>
                </c:pt>
                <c:pt idx="494">
                  <c:v>-1.2651163095434015E-2</c:v>
                </c:pt>
                <c:pt idx="495">
                  <c:v>-1.4401060736286553E-2</c:v>
                </c:pt>
                <c:pt idx="496">
                  <c:v>-1.4813635851878004E-2</c:v>
                </c:pt>
                <c:pt idx="497">
                  <c:v>-1.9282772644851676E-2</c:v>
                </c:pt>
                <c:pt idx="498">
                  <c:v>-1.7953040678273524E-2</c:v>
                </c:pt>
                <c:pt idx="499">
                  <c:v>-8.2957601745405896E-3</c:v>
                </c:pt>
                <c:pt idx="500">
                  <c:v>-1.8887915799275845E-2</c:v>
                </c:pt>
                <c:pt idx="501">
                  <c:v>-1.2268679706602725E-2</c:v>
                </c:pt>
                <c:pt idx="502">
                  <c:v>-1.7752804559432178E-2</c:v>
                </c:pt>
                <c:pt idx="503">
                  <c:v>-2.1300227633989977E-2</c:v>
                </c:pt>
                <c:pt idx="504">
                  <c:v>-6.4828434565349369E-3</c:v>
                </c:pt>
                <c:pt idx="505">
                  <c:v>-1.7623763947096194E-2</c:v>
                </c:pt>
                <c:pt idx="506">
                  <c:v>-1.365664170680958E-2</c:v>
                </c:pt>
                <c:pt idx="507">
                  <c:v>-1.8035153461074316E-2</c:v>
                </c:pt>
                <c:pt idx="508">
                  <c:v>-1.0347656801483751E-2</c:v>
                </c:pt>
                <c:pt idx="509">
                  <c:v>-1.9716259220688315E-2</c:v>
                </c:pt>
                <c:pt idx="510">
                  <c:v>-1.3315408952852437E-2</c:v>
                </c:pt>
                <c:pt idx="511">
                  <c:v>-9.1910035710949245E-3</c:v>
                </c:pt>
                <c:pt idx="512">
                  <c:v>-1.4827109970063646E-2</c:v>
                </c:pt>
                <c:pt idx="513">
                  <c:v>-2.0488012362692487E-2</c:v>
                </c:pt>
                <c:pt idx="514">
                  <c:v>-2.4689320788311875E-2</c:v>
                </c:pt>
                <c:pt idx="515">
                  <c:v>-1.5124929835474532E-2</c:v>
                </c:pt>
                <c:pt idx="516">
                  <c:v>-6.2922758672812051E-3</c:v>
                </c:pt>
                <c:pt idx="517">
                  <c:v>-2.0000745222942484E-2</c:v>
                </c:pt>
                <c:pt idx="518">
                  <c:v>-8.6620926563423239E-3</c:v>
                </c:pt>
                <c:pt idx="519">
                  <c:v>-1.6117825469519786E-2</c:v>
                </c:pt>
                <c:pt idx="520">
                  <c:v>-1.2901495034087773E-2</c:v>
                </c:pt>
                <c:pt idx="521">
                  <c:v>-1.5361718420356496E-2</c:v>
                </c:pt>
                <c:pt idx="522">
                  <c:v>-2.4092869787066817E-2</c:v>
                </c:pt>
                <c:pt idx="523">
                  <c:v>-2.0776891121100149E-2</c:v>
                </c:pt>
                <c:pt idx="524">
                  <c:v>-1.3861714137327397E-2</c:v>
                </c:pt>
                <c:pt idx="525">
                  <c:v>-2.1536782177483005E-2</c:v>
                </c:pt>
                <c:pt idx="526">
                  <c:v>-2.4181331334251155E-2</c:v>
                </c:pt>
                <c:pt idx="527">
                  <c:v>-1.169174143521623E-2</c:v>
                </c:pt>
                <c:pt idx="528">
                  <c:v>-1.5193490705319945E-2</c:v>
                </c:pt>
                <c:pt idx="529">
                  <c:v>-1.4787037992341823E-2</c:v>
                </c:pt>
                <c:pt idx="530">
                  <c:v>-1.746653733173531E-2</c:v>
                </c:pt>
                <c:pt idx="531">
                  <c:v>-1.7621005238536824E-2</c:v>
                </c:pt>
                <c:pt idx="532">
                  <c:v>-1.5853354633971861E-2</c:v>
                </c:pt>
                <c:pt idx="533">
                  <c:v>-1.8923980362727022E-2</c:v>
                </c:pt>
                <c:pt idx="534">
                  <c:v>-1.6141212548710371E-2</c:v>
                </c:pt>
                <c:pt idx="535">
                  <c:v>-1.2929279466932897E-2</c:v>
                </c:pt>
                <c:pt idx="536">
                  <c:v>-1.1045515184871846E-2</c:v>
                </c:pt>
                <c:pt idx="537">
                  <c:v>-1.2826139847977203E-2</c:v>
                </c:pt>
                <c:pt idx="538">
                  <c:v>-2.0238417155869826E-2</c:v>
                </c:pt>
                <c:pt idx="539">
                  <c:v>-1.2043518954309107E-2</c:v>
                </c:pt>
                <c:pt idx="540">
                  <c:v>-9.5358372966600768E-3</c:v>
                </c:pt>
                <c:pt idx="541">
                  <c:v>-1.7917053873718558E-2</c:v>
                </c:pt>
                <c:pt idx="542">
                  <c:v>-2.365227727263175E-2</c:v>
                </c:pt>
                <c:pt idx="543">
                  <c:v>-8.1755225665904874E-3</c:v>
                </c:pt>
                <c:pt idx="544">
                  <c:v>-1.8831877705020261E-2</c:v>
                </c:pt>
                <c:pt idx="545">
                  <c:v>-1.4699240973445882E-2</c:v>
                </c:pt>
                <c:pt idx="546">
                  <c:v>-1.3310475786148857E-2</c:v>
                </c:pt>
                <c:pt idx="547">
                  <c:v>-1.5230450232081694E-2</c:v>
                </c:pt>
                <c:pt idx="548">
                  <c:v>-1.3293564122653478E-2</c:v>
                </c:pt>
                <c:pt idx="549">
                  <c:v>-1.3015610854893112E-2</c:v>
                </c:pt>
                <c:pt idx="550">
                  <c:v>-9.0818873719911153E-3</c:v>
                </c:pt>
                <c:pt idx="551">
                  <c:v>-9.7195705441652791E-3</c:v>
                </c:pt>
                <c:pt idx="552">
                  <c:v>-1.0015288935232292E-2</c:v>
                </c:pt>
                <c:pt idx="553">
                  <c:v>-9.4455595731233188E-3</c:v>
                </c:pt>
                <c:pt idx="554">
                  <c:v>-1.3126994169780914E-2</c:v>
                </c:pt>
                <c:pt idx="555">
                  <c:v>-1.8293265057328867E-2</c:v>
                </c:pt>
                <c:pt idx="556">
                  <c:v>-1.8951238594173248E-2</c:v>
                </c:pt>
                <c:pt idx="557">
                  <c:v>-2.3987455240391142E-2</c:v>
                </c:pt>
                <c:pt idx="558">
                  <c:v>-2.0406658647315723E-2</c:v>
                </c:pt>
                <c:pt idx="559">
                  <c:v>-1.3979658265917294E-2</c:v>
                </c:pt>
                <c:pt idx="560">
                  <c:v>-1.4594839896618694E-2</c:v>
                </c:pt>
                <c:pt idx="561">
                  <c:v>-1.0437846676133233E-2</c:v>
                </c:pt>
                <c:pt idx="562">
                  <c:v>-1.7545330956121319E-2</c:v>
                </c:pt>
                <c:pt idx="563">
                  <c:v>-1.8155505878061362E-2</c:v>
                </c:pt>
                <c:pt idx="564">
                  <c:v>-2.0958985176493528E-2</c:v>
                </c:pt>
                <c:pt idx="565">
                  <c:v>-1.5615710234435198E-2</c:v>
                </c:pt>
                <c:pt idx="566">
                  <c:v>-1.488935133687086E-2</c:v>
                </c:pt>
                <c:pt idx="567">
                  <c:v>-1.7011931466948127E-2</c:v>
                </c:pt>
                <c:pt idx="568">
                  <c:v>-1.3813407274934519E-2</c:v>
                </c:pt>
                <c:pt idx="569">
                  <c:v>-1.6535358345912243E-2</c:v>
                </c:pt>
                <c:pt idx="570">
                  <c:v>-1.2812690622300948E-2</c:v>
                </c:pt>
                <c:pt idx="571">
                  <c:v>-1.2305058671840285E-2</c:v>
                </c:pt>
                <c:pt idx="572">
                  <c:v>-8.6284665056659549E-3</c:v>
                </c:pt>
                <c:pt idx="573">
                  <c:v>-1.1923815610773048E-2</c:v>
                </c:pt>
                <c:pt idx="574">
                  <c:v>-1.796191725619245E-2</c:v>
                </c:pt>
                <c:pt idx="575">
                  <c:v>-1.8543751460475377E-2</c:v>
                </c:pt>
                <c:pt idx="576">
                  <c:v>-1.7742780518799961E-2</c:v>
                </c:pt>
                <c:pt idx="577">
                  <c:v>-1.8233602920314951E-2</c:v>
                </c:pt>
                <c:pt idx="578">
                  <c:v>-1.1786768364997258E-2</c:v>
                </c:pt>
                <c:pt idx="579">
                  <c:v>-1.177616718625174E-2</c:v>
                </c:pt>
                <c:pt idx="580">
                  <c:v>-1.7303951662906769E-2</c:v>
                </c:pt>
                <c:pt idx="581">
                  <c:v>-1.3988535722756268E-2</c:v>
                </c:pt>
                <c:pt idx="582">
                  <c:v>-1.7903808289588596E-2</c:v>
                </c:pt>
                <c:pt idx="583">
                  <c:v>-1.6541875939417139E-2</c:v>
                </c:pt>
                <c:pt idx="584">
                  <c:v>-8.4864942623372741E-3</c:v>
                </c:pt>
                <c:pt idx="585">
                  <c:v>-1.5484033093008165E-2</c:v>
                </c:pt>
                <c:pt idx="586">
                  <c:v>-1.2901808377094426E-2</c:v>
                </c:pt>
                <c:pt idx="587">
                  <c:v>-1.461935196379649E-2</c:v>
                </c:pt>
                <c:pt idx="588">
                  <c:v>-1.1140302428362503E-2</c:v>
                </c:pt>
                <c:pt idx="589">
                  <c:v>-1.4509149286071832E-2</c:v>
                </c:pt>
                <c:pt idx="590">
                  <c:v>-1.4683600198486246E-2</c:v>
                </c:pt>
                <c:pt idx="591">
                  <c:v>-1.7402758015650832E-2</c:v>
                </c:pt>
                <c:pt idx="592">
                  <c:v>-1.4668368695108569E-2</c:v>
                </c:pt>
                <c:pt idx="593">
                  <c:v>-1.3389235709210467E-2</c:v>
                </c:pt>
                <c:pt idx="594">
                  <c:v>-1.6311087630182186E-2</c:v>
                </c:pt>
                <c:pt idx="595">
                  <c:v>-1.3350121903021872E-2</c:v>
                </c:pt>
                <c:pt idx="596">
                  <c:v>-6.844960762718344E-3</c:v>
                </c:pt>
                <c:pt idx="597">
                  <c:v>-1.2076216187063338E-2</c:v>
                </c:pt>
                <c:pt idx="598">
                  <c:v>-1.4008481449147681E-2</c:v>
                </c:pt>
                <c:pt idx="599">
                  <c:v>-2.4286189588160312E-2</c:v>
                </c:pt>
                <c:pt idx="600">
                  <c:v>-1.6209752323895543E-2</c:v>
                </c:pt>
                <c:pt idx="601">
                  <c:v>-1.4617576405667521E-2</c:v>
                </c:pt>
                <c:pt idx="602">
                  <c:v>-1.6812650092555614E-2</c:v>
                </c:pt>
                <c:pt idx="603">
                  <c:v>-1.2261466825011169E-2</c:v>
                </c:pt>
                <c:pt idx="604">
                  <c:v>-2.0491234995011709E-2</c:v>
                </c:pt>
                <c:pt idx="605">
                  <c:v>-1.6068297840179824E-2</c:v>
                </c:pt>
                <c:pt idx="606">
                  <c:v>-2.1233803304674836E-2</c:v>
                </c:pt>
                <c:pt idx="607">
                  <c:v>-1.1402359372034709E-2</c:v>
                </c:pt>
                <c:pt idx="608">
                  <c:v>-1.7703253876545588E-2</c:v>
                </c:pt>
                <c:pt idx="609">
                  <c:v>-2.0232687336140032E-2</c:v>
                </c:pt>
                <c:pt idx="610">
                  <c:v>-1.9232170637032198E-2</c:v>
                </c:pt>
                <c:pt idx="611">
                  <c:v>-1.8890958210338482E-2</c:v>
                </c:pt>
                <c:pt idx="612">
                  <c:v>-1.7395779511319986E-2</c:v>
                </c:pt>
                <c:pt idx="613">
                  <c:v>-2.5253173662688866E-2</c:v>
                </c:pt>
                <c:pt idx="614">
                  <c:v>-1.9643389700979341E-2</c:v>
                </c:pt>
                <c:pt idx="615">
                  <c:v>-1.4745660283708162E-2</c:v>
                </c:pt>
                <c:pt idx="616">
                  <c:v>-1.3625462171646063E-2</c:v>
                </c:pt>
                <c:pt idx="617">
                  <c:v>-1.356114531151853E-2</c:v>
                </c:pt>
                <c:pt idx="618">
                  <c:v>-1.2168301044880536E-2</c:v>
                </c:pt>
                <c:pt idx="619">
                  <c:v>-2.5850582176678571E-2</c:v>
                </c:pt>
                <c:pt idx="620">
                  <c:v>-1.1009247818659418E-2</c:v>
                </c:pt>
                <c:pt idx="621">
                  <c:v>-1.0622666127172664E-2</c:v>
                </c:pt>
                <c:pt idx="622">
                  <c:v>-1.3083098046823949E-2</c:v>
                </c:pt>
                <c:pt idx="623">
                  <c:v>-1.5755923477673406E-2</c:v>
                </c:pt>
                <c:pt idx="624">
                  <c:v>-1.8901109530775173E-2</c:v>
                </c:pt>
                <c:pt idx="625">
                  <c:v>-1.6504494550781956E-2</c:v>
                </c:pt>
                <c:pt idx="626">
                  <c:v>-1.3957461296921991E-2</c:v>
                </c:pt>
                <c:pt idx="627">
                  <c:v>-1.4010033674463074E-2</c:v>
                </c:pt>
                <c:pt idx="628">
                  <c:v>-1.8895986789607022E-2</c:v>
                </c:pt>
                <c:pt idx="629">
                  <c:v>-1.2819257189837785E-2</c:v>
                </c:pt>
                <c:pt idx="630">
                  <c:v>-1.3947277154752413E-2</c:v>
                </c:pt>
                <c:pt idx="631">
                  <c:v>-1.4945916137760307E-2</c:v>
                </c:pt>
                <c:pt idx="632">
                  <c:v>-9.6680012560224071E-3</c:v>
                </c:pt>
                <c:pt idx="633">
                  <c:v>-1.3914495757287426E-2</c:v>
                </c:pt>
                <c:pt idx="634">
                  <c:v>-1.7830238554868316E-2</c:v>
                </c:pt>
                <c:pt idx="635">
                  <c:v>-1.3958698568835359E-2</c:v>
                </c:pt>
                <c:pt idx="636">
                  <c:v>-1.9474171367566129E-2</c:v>
                </c:pt>
                <c:pt idx="637">
                  <c:v>-2.4048554102277464E-2</c:v>
                </c:pt>
                <c:pt idx="638">
                  <c:v>-1.0395163614552061E-2</c:v>
                </c:pt>
                <c:pt idx="639">
                  <c:v>-1.4147608678344525E-2</c:v>
                </c:pt>
                <c:pt idx="640">
                  <c:v>-2.22777815755002E-2</c:v>
                </c:pt>
                <c:pt idx="641">
                  <c:v>-1.7551747143057739E-2</c:v>
                </c:pt>
                <c:pt idx="642">
                  <c:v>-6.5360805940777311E-3</c:v>
                </c:pt>
                <c:pt idx="643">
                  <c:v>-1.8100093637968939E-2</c:v>
                </c:pt>
                <c:pt idx="644">
                  <c:v>-1.1820879080898905E-2</c:v>
                </c:pt>
                <c:pt idx="645">
                  <c:v>-1.2911568879626856E-2</c:v>
                </c:pt>
                <c:pt idx="646">
                  <c:v>-1.1812101418746224E-2</c:v>
                </c:pt>
                <c:pt idx="647">
                  <c:v>-1.6654218096537221E-2</c:v>
                </c:pt>
                <c:pt idx="648">
                  <c:v>-1.4111343915489627E-2</c:v>
                </c:pt>
                <c:pt idx="649">
                  <c:v>-8.877314016606519E-3</c:v>
                </c:pt>
                <c:pt idx="650">
                  <c:v>-1.506850773965418E-2</c:v>
                </c:pt>
                <c:pt idx="651">
                  <c:v>-1.3293035495207661E-2</c:v>
                </c:pt>
                <c:pt idx="652">
                  <c:v>-1.5453816885390381E-2</c:v>
                </c:pt>
                <c:pt idx="653">
                  <c:v>-1.3332461050211464E-2</c:v>
                </c:pt>
                <c:pt idx="654">
                  <c:v>-1.0670093027691507E-2</c:v>
                </c:pt>
                <c:pt idx="655">
                  <c:v>-1.188931796438375E-2</c:v>
                </c:pt>
                <c:pt idx="656">
                  <c:v>-2.08839018973066E-2</c:v>
                </c:pt>
                <c:pt idx="657">
                  <c:v>-7.6775087004374853E-3</c:v>
                </c:pt>
                <c:pt idx="658">
                  <c:v>-1.9835456207902169E-2</c:v>
                </c:pt>
                <c:pt idx="659">
                  <c:v>-1.5527872451466251E-2</c:v>
                </c:pt>
                <c:pt idx="660">
                  <c:v>-7.496614652039213E-3</c:v>
                </c:pt>
                <c:pt idx="661">
                  <c:v>-1.4320914084317238E-2</c:v>
                </c:pt>
                <c:pt idx="662">
                  <c:v>-8.516010072160185E-3</c:v>
                </c:pt>
                <c:pt idx="663">
                  <c:v>-1.5605315004172837E-2</c:v>
                </c:pt>
                <c:pt idx="664">
                  <c:v>-1.9438663348950058E-2</c:v>
                </c:pt>
                <c:pt idx="665">
                  <c:v>-2.0540597170468189E-2</c:v>
                </c:pt>
                <c:pt idx="666">
                  <c:v>-1.284503451168284E-2</c:v>
                </c:pt>
                <c:pt idx="667">
                  <c:v>-2.2190880161597093E-2</c:v>
                </c:pt>
                <c:pt idx="668">
                  <c:v>-1.3272428037099715E-2</c:v>
                </c:pt>
                <c:pt idx="669">
                  <c:v>-9.6268277807460834E-3</c:v>
                </c:pt>
                <c:pt idx="670">
                  <c:v>-2.1755358848798423E-2</c:v>
                </c:pt>
                <c:pt idx="671">
                  <c:v>-1.6355118780646549E-2</c:v>
                </c:pt>
                <c:pt idx="672">
                  <c:v>-1.7152434948146222E-2</c:v>
                </c:pt>
                <c:pt idx="673">
                  <c:v>-1.1110079647389526E-2</c:v>
                </c:pt>
                <c:pt idx="674">
                  <c:v>-1.6882934165012742E-2</c:v>
                </c:pt>
                <c:pt idx="675">
                  <c:v>-2.0198897275859551E-2</c:v>
                </c:pt>
                <c:pt idx="676">
                  <c:v>-1.0351722371460426E-2</c:v>
                </c:pt>
                <c:pt idx="677">
                  <c:v>-1.6722887716582591E-2</c:v>
                </c:pt>
                <c:pt idx="678">
                  <c:v>-1.6103382502553387E-2</c:v>
                </c:pt>
                <c:pt idx="679">
                  <c:v>-1.8932142325981616E-2</c:v>
                </c:pt>
                <c:pt idx="680">
                  <c:v>-1.5736601618161927E-2</c:v>
                </c:pt>
                <c:pt idx="681">
                  <c:v>-1.4977982062816864E-2</c:v>
                </c:pt>
                <c:pt idx="682">
                  <c:v>-1.9733595134173498E-2</c:v>
                </c:pt>
                <c:pt idx="683">
                  <c:v>-1.3732858719340157E-2</c:v>
                </c:pt>
                <c:pt idx="684">
                  <c:v>-1.9503783379162698E-2</c:v>
                </c:pt>
                <c:pt idx="685">
                  <c:v>-9.2040748712101106E-3</c:v>
                </c:pt>
                <c:pt idx="686">
                  <c:v>-2.0271641872419366E-2</c:v>
                </c:pt>
                <c:pt idx="687">
                  <c:v>-1.4201282628174994E-2</c:v>
                </c:pt>
                <c:pt idx="688">
                  <c:v>-2.4765535115481185E-2</c:v>
                </c:pt>
                <c:pt idx="689">
                  <c:v>-1.676861376860117E-2</c:v>
                </c:pt>
                <c:pt idx="690">
                  <c:v>-1.7813639023888328E-2</c:v>
                </c:pt>
                <c:pt idx="691">
                  <c:v>-1.7525809913912838E-2</c:v>
                </c:pt>
                <c:pt idx="692">
                  <c:v>-1.8779004430246715E-2</c:v>
                </c:pt>
                <c:pt idx="693">
                  <c:v>-1.4315731613057991E-2</c:v>
                </c:pt>
                <c:pt idx="694">
                  <c:v>-2.4539276541000632E-2</c:v>
                </c:pt>
                <c:pt idx="695">
                  <c:v>-1.6296353110602624E-2</c:v>
                </c:pt>
                <c:pt idx="696">
                  <c:v>-1.3954163236114425E-2</c:v>
                </c:pt>
                <c:pt idx="697">
                  <c:v>-1.3064818710166293E-2</c:v>
                </c:pt>
                <c:pt idx="698">
                  <c:v>-1.1256359796824711E-2</c:v>
                </c:pt>
                <c:pt idx="699">
                  <c:v>-1.8277199506908204E-2</c:v>
                </c:pt>
                <c:pt idx="700">
                  <c:v>-2.0860168769239351E-2</c:v>
                </c:pt>
                <c:pt idx="701">
                  <c:v>-1.8920199194683462E-2</c:v>
                </c:pt>
                <c:pt idx="702">
                  <c:v>-1.2765313588749549E-2</c:v>
                </c:pt>
                <c:pt idx="703">
                  <c:v>-1.2875684415904587E-2</c:v>
                </c:pt>
                <c:pt idx="704">
                  <c:v>-2.2044581135245878E-2</c:v>
                </c:pt>
                <c:pt idx="705">
                  <c:v>-1.3038233346351902E-2</c:v>
                </c:pt>
                <c:pt idx="706">
                  <c:v>-1.3719921306430294E-2</c:v>
                </c:pt>
                <c:pt idx="707">
                  <c:v>-2.0484715339877724E-2</c:v>
                </c:pt>
                <c:pt idx="708">
                  <c:v>-2.3910604381063294E-2</c:v>
                </c:pt>
                <c:pt idx="709">
                  <c:v>-1.4614347634283931E-2</c:v>
                </c:pt>
                <c:pt idx="710">
                  <c:v>-2.2495049739369222E-2</c:v>
                </c:pt>
                <c:pt idx="711">
                  <c:v>-1.9214284307141227E-2</c:v>
                </c:pt>
                <c:pt idx="712">
                  <c:v>-7.3869825488941387E-3</c:v>
                </c:pt>
                <c:pt idx="713">
                  <c:v>-1.43408415663977E-2</c:v>
                </c:pt>
                <c:pt idx="714">
                  <c:v>-8.4666995908637688E-3</c:v>
                </c:pt>
                <c:pt idx="715">
                  <c:v>-2.1612226537996548E-2</c:v>
                </c:pt>
                <c:pt idx="716">
                  <c:v>-1.9507600891124355E-2</c:v>
                </c:pt>
                <c:pt idx="717">
                  <c:v>-1.5706073152674804E-2</c:v>
                </c:pt>
                <c:pt idx="718">
                  <c:v>-1.4922666892109859E-2</c:v>
                </c:pt>
                <c:pt idx="719">
                  <c:v>-1.7252225840037383E-2</c:v>
                </c:pt>
                <c:pt idx="720">
                  <c:v>-1.1621381355775284E-2</c:v>
                </c:pt>
                <c:pt idx="721">
                  <c:v>-1.4145760952143149E-2</c:v>
                </c:pt>
                <c:pt idx="722">
                  <c:v>-1.7104247708736864E-2</c:v>
                </c:pt>
                <c:pt idx="723">
                  <c:v>-1.9825940736021508E-2</c:v>
                </c:pt>
                <c:pt idx="724">
                  <c:v>-1.5969092234259463E-2</c:v>
                </c:pt>
                <c:pt idx="725">
                  <c:v>-1.6844117307805107E-2</c:v>
                </c:pt>
                <c:pt idx="726">
                  <c:v>-1.9207577529522624E-2</c:v>
                </c:pt>
                <c:pt idx="727">
                  <c:v>-1.6178768389668363E-2</c:v>
                </c:pt>
                <c:pt idx="728">
                  <c:v>-1.7508494167152833E-2</c:v>
                </c:pt>
                <c:pt idx="729">
                  <c:v>-8.9797809965901365E-3</c:v>
                </c:pt>
                <c:pt idx="730">
                  <c:v>-1.9074510323974891E-2</c:v>
                </c:pt>
                <c:pt idx="731">
                  <c:v>-1.4090729988961215E-2</c:v>
                </c:pt>
                <c:pt idx="732">
                  <c:v>-1.7304222391395285E-2</c:v>
                </c:pt>
                <c:pt idx="733">
                  <c:v>-2.0695428816177142E-2</c:v>
                </c:pt>
                <c:pt idx="734">
                  <c:v>-1.3099516195412164E-2</c:v>
                </c:pt>
                <c:pt idx="735">
                  <c:v>-1.9956487724073213E-2</c:v>
                </c:pt>
                <c:pt idx="736">
                  <c:v>-2.1189503306562329E-2</c:v>
                </c:pt>
                <c:pt idx="737">
                  <c:v>-6.7751014835284451E-3</c:v>
                </c:pt>
                <c:pt idx="738">
                  <c:v>-1.38743909886756E-2</c:v>
                </c:pt>
                <c:pt idx="739">
                  <c:v>-1.0808541145452821E-2</c:v>
                </c:pt>
                <c:pt idx="740">
                  <c:v>-1.3957697432172012E-2</c:v>
                </c:pt>
                <c:pt idx="741">
                  <c:v>-1.8116691635251314E-2</c:v>
                </c:pt>
                <c:pt idx="742">
                  <c:v>-1.6980001250194832E-2</c:v>
                </c:pt>
                <c:pt idx="743">
                  <c:v>-1.2975402937366098E-2</c:v>
                </c:pt>
                <c:pt idx="744">
                  <c:v>-1.9602626171911552E-2</c:v>
                </c:pt>
                <c:pt idx="745">
                  <c:v>-1.8839117972273556E-2</c:v>
                </c:pt>
                <c:pt idx="746">
                  <c:v>-2.1315594638503299E-2</c:v>
                </c:pt>
                <c:pt idx="747">
                  <c:v>-1.0462759705392344E-2</c:v>
                </c:pt>
                <c:pt idx="748">
                  <c:v>-1.3583721864462106E-2</c:v>
                </c:pt>
                <c:pt idx="749">
                  <c:v>-9.469481195313989E-3</c:v>
                </c:pt>
                <c:pt idx="750">
                  <c:v>-1.6671906471918518E-2</c:v>
                </c:pt>
                <c:pt idx="751">
                  <c:v>-1.4290330224858039E-2</c:v>
                </c:pt>
                <c:pt idx="752">
                  <c:v>-1.8024285936050433E-2</c:v>
                </c:pt>
                <c:pt idx="753">
                  <c:v>-2.0070967579149723E-2</c:v>
                </c:pt>
                <c:pt idx="754">
                  <c:v>-2.2829276895933504E-2</c:v>
                </c:pt>
                <c:pt idx="755">
                  <c:v>-1.9403764502202492E-2</c:v>
                </c:pt>
                <c:pt idx="756">
                  <c:v>-2.0374177343677857E-2</c:v>
                </c:pt>
                <c:pt idx="757">
                  <c:v>-2.0711675397990348E-2</c:v>
                </c:pt>
                <c:pt idx="758">
                  <c:v>-7.0102424511215844E-3</c:v>
                </c:pt>
                <c:pt idx="759">
                  <c:v>-1.3447109859649586E-2</c:v>
                </c:pt>
                <c:pt idx="760">
                  <c:v>-8.1423560967994746E-3</c:v>
                </c:pt>
                <c:pt idx="761">
                  <c:v>-1.6983805741167757E-2</c:v>
                </c:pt>
                <c:pt idx="762">
                  <c:v>-1.2349836960906302E-2</c:v>
                </c:pt>
                <c:pt idx="763">
                  <c:v>-1.9915253063102156E-2</c:v>
                </c:pt>
                <c:pt idx="764">
                  <c:v>-1.0643369236632338E-2</c:v>
                </c:pt>
                <c:pt idx="765">
                  <c:v>-1.2674665964105714E-2</c:v>
                </c:pt>
                <c:pt idx="766">
                  <c:v>-2.0569911748795633E-2</c:v>
                </c:pt>
                <c:pt idx="767">
                  <c:v>-1.1677468808487745E-2</c:v>
                </c:pt>
                <c:pt idx="768">
                  <c:v>-1.5406881325194632E-2</c:v>
                </c:pt>
                <c:pt idx="769">
                  <c:v>-1.6607028311504735E-2</c:v>
                </c:pt>
                <c:pt idx="770">
                  <c:v>-1.6624716417815932E-2</c:v>
                </c:pt>
                <c:pt idx="771">
                  <c:v>-2.1367349647704259E-2</c:v>
                </c:pt>
                <c:pt idx="772">
                  <c:v>-8.3582854027106634E-3</c:v>
                </c:pt>
                <c:pt idx="773">
                  <c:v>-1.0838633327905356E-2</c:v>
                </c:pt>
                <c:pt idx="774">
                  <c:v>-2.5373720320200022E-2</c:v>
                </c:pt>
                <c:pt idx="775">
                  <c:v>-1.5880763381536767E-2</c:v>
                </c:pt>
                <c:pt idx="776">
                  <c:v>-1.9383834128559485E-2</c:v>
                </c:pt>
                <c:pt idx="777">
                  <c:v>-1.4660661728559177E-2</c:v>
                </c:pt>
                <c:pt idx="778">
                  <c:v>-4.8237889394329159E-3</c:v>
                </c:pt>
                <c:pt idx="779">
                  <c:v>-1.3222101598778124E-2</c:v>
                </c:pt>
                <c:pt idx="780">
                  <c:v>-1.6841050775219912E-2</c:v>
                </c:pt>
                <c:pt idx="781">
                  <c:v>-1.5434674896502187E-2</c:v>
                </c:pt>
                <c:pt idx="782">
                  <c:v>-1.0196997261028073E-2</c:v>
                </c:pt>
                <c:pt idx="783">
                  <c:v>-6.1850790667339339E-3</c:v>
                </c:pt>
                <c:pt idx="784">
                  <c:v>-1.84639915406688E-2</c:v>
                </c:pt>
                <c:pt idx="785">
                  <c:v>-1.6810075048480755E-2</c:v>
                </c:pt>
                <c:pt idx="786">
                  <c:v>-1.7896875064810303E-2</c:v>
                </c:pt>
                <c:pt idx="787">
                  <c:v>-2.4498975969203585E-2</c:v>
                </c:pt>
                <c:pt idx="788">
                  <c:v>-1.9548778171131431E-2</c:v>
                </c:pt>
                <c:pt idx="789">
                  <c:v>-1.7317099342605502E-2</c:v>
                </c:pt>
                <c:pt idx="790">
                  <c:v>-1.9587131775800515E-2</c:v>
                </c:pt>
                <c:pt idx="791">
                  <c:v>-2.0988573790290843E-2</c:v>
                </c:pt>
                <c:pt idx="792">
                  <c:v>-1.9896445662293871E-2</c:v>
                </c:pt>
                <c:pt idx="793">
                  <c:v>-1.6911437384470318E-2</c:v>
                </c:pt>
                <c:pt idx="794">
                  <c:v>-9.9383879987353652E-3</c:v>
                </c:pt>
                <c:pt idx="795">
                  <c:v>-1.0116632237171075E-2</c:v>
                </c:pt>
                <c:pt idx="796">
                  <c:v>-1.4488602801213446E-2</c:v>
                </c:pt>
                <c:pt idx="797">
                  <c:v>-1.7622581693242267E-2</c:v>
                </c:pt>
                <c:pt idx="798">
                  <c:v>-1.7200095490144562E-2</c:v>
                </c:pt>
                <c:pt idx="799">
                  <c:v>-2.1313052868720206E-2</c:v>
                </c:pt>
                <c:pt idx="800">
                  <c:v>-2.4134840240316535E-2</c:v>
                </c:pt>
                <c:pt idx="801">
                  <c:v>-1.3325981612563709E-2</c:v>
                </c:pt>
                <c:pt idx="802">
                  <c:v>-1.6263230558099195E-2</c:v>
                </c:pt>
                <c:pt idx="803">
                  <c:v>-1.697515535241223E-2</c:v>
                </c:pt>
                <c:pt idx="804">
                  <c:v>-1.3340511857691695E-2</c:v>
                </c:pt>
                <c:pt idx="805">
                  <c:v>-1.4085547734303816E-2</c:v>
                </c:pt>
                <c:pt idx="806">
                  <c:v>-9.0438239672732124E-3</c:v>
                </c:pt>
                <c:pt idx="807">
                  <c:v>-1.6566273839536905E-2</c:v>
                </c:pt>
                <c:pt idx="808">
                  <c:v>-1.5282379374864874E-2</c:v>
                </c:pt>
                <c:pt idx="809">
                  <c:v>-6.9687455866596082E-3</c:v>
                </c:pt>
                <c:pt idx="810">
                  <c:v>-1.2457067027074942E-2</c:v>
                </c:pt>
                <c:pt idx="811">
                  <c:v>-2.6561571564176489E-2</c:v>
                </c:pt>
                <c:pt idx="812">
                  <c:v>-1.6112163001599455E-2</c:v>
                </c:pt>
                <c:pt idx="813">
                  <c:v>-6.7525118218689784E-3</c:v>
                </c:pt>
                <c:pt idx="814">
                  <c:v>-1.8287263247017904E-2</c:v>
                </c:pt>
                <c:pt idx="815">
                  <c:v>-1.7871704474883288E-2</c:v>
                </c:pt>
                <c:pt idx="816">
                  <c:v>-1.4537845957622864E-2</c:v>
                </c:pt>
                <c:pt idx="817">
                  <c:v>-5.784821648136429E-3</c:v>
                </c:pt>
                <c:pt idx="818">
                  <c:v>-1.0985077666754606E-2</c:v>
                </c:pt>
                <c:pt idx="819">
                  <c:v>-1.2066861099372161E-2</c:v>
                </c:pt>
                <c:pt idx="820">
                  <c:v>-1.5752576573913046E-2</c:v>
                </c:pt>
                <c:pt idx="821">
                  <c:v>-1.5551723712894372E-2</c:v>
                </c:pt>
                <c:pt idx="822">
                  <c:v>-2.0754720410392835E-2</c:v>
                </c:pt>
                <c:pt idx="823">
                  <c:v>-1.1872435765125644E-2</c:v>
                </c:pt>
                <c:pt idx="824">
                  <c:v>-1.9926468803683761E-2</c:v>
                </c:pt>
                <c:pt idx="825">
                  <c:v>-1.5697432354587093E-2</c:v>
                </c:pt>
                <c:pt idx="826">
                  <c:v>-2.0089580045031141E-2</c:v>
                </c:pt>
                <c:pt idx="827">
                  <c:v>-1.7913016149675443E-2</c:v>
                </c:pt>
                <c:pt idx="828">
                  <c:v>-1.8137474329737557E-2</c:v>
                </c:pt>
                <c:pt idx="829">
                  <c:v>-2.0533365222417999E-2</c:v>
                </c:pt>
                <c:pt idx="830">
                  <c:v>-1.6664803280718843E-2</c:v>
                </c:pt>
                <c:pt idx="831">
                  <c:v>-1.3598496611109567E-2</c:v>
                </c:pt>
                <c:pt idx="832">
                  <c:v>-1.7023131276044268E-2</c:v>
                </c:pt>
                <c:pt idx="833">
                  <c:v>-1.7473351838127371E-2</c:v>
                </c:pt>
                <c:pt idx="834">
                  <c:v>-1.7041229399692881E-2</c:v>
                </c:pt>
                <c:pt idx="835">
                  <c:v>-1.081674487404527E-2</c:v>
                </c:pt>
                <c:pt idx="836">
                  <c:v>-2.3459010598401164E-2</c:v>
                </c:pt>
                <c:pt idx="837">
                  <c:v>-1.9583509089819984E-2</c:v>
                </c:pt>
                <c:pt idx="838">
                  <c:v>-1.2882831072477785E-2</c:v>
                </c:pt>
                <c:pt idx="839">
                  <c:v>-2.0920489660857911E-2</c:v>
                </c:pt>
                <c:pt idx="840">
                  <c:v>-1.1779636077944744E-2</c:v>
                </c:pt>
                <c:pt idx="841">
                  <c:v>-1.8844416377906015E-2</c:v>
                </c:pt>
                <c:pt idx="842">
                  <c:v>-2.2602870583765977E-2</c:v>
                </c:pt>
                <c:pt idx="843">
                  <c:v>-4.7062522057732536E-3</c:v>
                </c:pt>
                <c:pt idx="844">
                  <c:v>-1.3273685245714262E-2</c:v>
                </c:pt>
                <c:pt idx="845">
                  <c:v>-1.2885771686708125E-2</c:v>
                </c:pt>
                <c:pt idx="846">
                  <c:v>-1.9090501449470665E-2</c:v>
                </c:pt>
                <c:pt idx="847">
                  <c:v>-1.8843982500786893E-2</c:v>
                </c:pt>
                <c:pt idx="848">
                  <c:v>-1.2585200455191625E-2</c:v>
                </c:pt>
                <c:pt idx="849">
                  <c:v>-1.01306824880254E-2</c:v>
                </c:pt>
                <c:pt idx="850">
                  <c:v>-1.9988722466710129E-2</c:v>
                </c:pt>
                <c:pt idx="851">
                  <c:v>-1.6480082590973666E-2</c:v>
                </c:pt>
                <c:pt idx="852">
                  <c:v>-1.6510717581676104E-2</c:v>
                </c:pt>
                <c:pt idx="853">
                  <c:v>-1.502436040175148E-2</c:v>
                </c:pt>
                <c:pt idx="854">
                  <c:v>-2.2462193755304227E-2</c:v>
                </c:pt>
                <c:pt idx="855">
                  <c:v>-1.2463909647571825E-2</c:v>
                </c:pt>
                <c:pt idx="856">
                  <c:v>-9.7439585352887548E-3</c:v>
                </c:pt>
                <c:pt idx="857">
                  <c:v>-1.3773437280482526E-2</c:v>
                </c:pt>
                <c:pt idx="858">
                  <c:v>-1.237576833500853E-2</c:v>
                </c:pt>
                <c:pt idx="859">
                  <c:v>-1.1653335693475597E-2</c:v>
                </c:pt>
                <c:pt idx="860">
                  <c:v>-2.0841341186184081E-2</c:v>
                </c:pt>
                <c:pt idx="861">
                  <c:v>-2.1185017752475943E-2</c:v>
                </c:pt>
                <c:pt idx="862">
                  <c:v>-2.0587329236994023E-2</c:v>
                </c:pt>
                <c:pt idx="863">
                  <c:v>-1.5303719002835336E-2</c:v>
                </c:pt>
                <c:pt idx="864">
                  <c:v>-1.4687560219758922E-2</c:v>
                </c:pt>
                <c:pt idx="865">
                  <c:v>-1.7165311300615826E-2</c:v>
                </c:pt>
                <c:pt idx="866">
                  <c:v>-2.0540863888330207E-2</c:v>
                </c:pt>
                <c:pt idx="867">
                  <c:v>-1.8006963181461444E-2</c:v>
                </c:pt>
                <c:pt idx="868">
                  <c:v>-1.9506096290873742E-2</c:v>
                </c:pt>
                <c:pt idx="869">
                  <c:v>-1.2570346574404923E-2</c:v>
                </c:pt>
                <c:pt idx="870">
                  <c:v>-1.5736899643481905E-2</c:v>
                </c:pt>
                <c:pt idx="871">
                  <c:v>-2.0041711185022848E-2</c:v>
                </c:pt>
                <c:pt idx="872">
                  <c:v>-1.4910738286184611E-2</c:v>
                </c:pt>
                <c:pt idx="873">
                  <c:v>-1.613806230211523E-2</c:v>
                </c:pt>
                <c:pt idx="874">
                  <c:v>-1.1824909344998247E-2</c:v>
                </c:pt>
                <c:pt idx="875">
                  <c:v>-1.4214581109088797E-2</c:v>
                </c:pt>
                <c:pt idx="876">
                  <c:v>-1.0034094753505585E-2</c:v>
                </c:pt>
                <c:pt idx="877">
                  <c:v>-1.4856420445820362E-2</c:v>
                </c:pt>
                <c:pt idx="878">
                  <c:v>-1.3696601243886164E-2</c:v>
                </c:pt>
                <c:pt idx="879">
                  <c:v>-1.5852645186308578E-2</c:v>
                </c:pt>
                <c:pt idx="880">
                  <c:v>-1.3600075979288917E-2</c:v>
                </c:pt>
                <c:pt idx="881">
                  <c:v>-2.3355455558791149E-2</c:v>
                </c:pt>
                <c:pt idx="882">
                  <c:v>-2.0557662364211637E-2</c:v>
                </c:pt>
                <c:pt idx="883">
                  <c:v>-7.1669625160719619E-3</c:v>
                </c:pt>
                <c:pt idx="884">
                  <c:v>-1.8941923350663359E-2</c:v>
                </c:pt>
                <c:pt idx="885">
                  <c:v>-1.3196748294912908E-2</c:v>
                </c:pt>
                <c:pt idx="886">
                  <c:v>-2.0757261127117843E-2</c:v>
                </c:pt>
                <c:pt idx="887">
                  <c:v>-1.599255764135421E-2</c:v>
                </c:pt>
                <c:pt idx="888">
                  <c:v>-1.4324561489688747E-2</c:v>
                </c:pt>
                <c:pt idx="889">
                  <c:v>-1.4139643283854753E-2</c:v>
                </c:pt>
                <c:pt idx="890">
                  <c:v>-1.6059974155394841E-2</c:v>
                </c:pt>
                <c:pt idx="891">
                  <c:v>-1.7399277991342998E-2</c:v>
                </c:pt>
                <c:pt idx="892">
                  <c:v>-7.5141595143044526E-3</c:v>
                </c:pt>
                <c:pt idx="893">
                  <c:v>-1.5321501307580476E-2</c:v>
                </c:pt>
                <c:pt idx="894">
                  <c:v>-1.9219455287828424E-2</c:v>
                </c:pt>
                <c:pt idx="895">
                  <c:v>-9.7563872558392717E-3</c:v>
                </c:pt>
                <c:pt idx="896">
                  <c:v>-1.7154754094621083E-2</c:v>
                </c:pt>
                <c:pt idx="897">
                  <c:v>-2.0560172209780347E-2</c:v>
                </c:pt>
                <c:pt idx="898">
                  <c:v>-1.8139303749558522E-2</c:v>
                </c:pt>
                <c:pt idx="899">
                  <c:v>-1.8744697536552835E-2</c:v>
                </c:pt>
                <c:pt idx="900">
                  <c:v>-1.1549826413164155E-2</c:v>
                </c:pt>
                <c:pt idx="901">
                  <c:v>-1.7670841041631746E-2</c:v>
                </c:pt>
                <c:pt idx="902">
                  <c:v>-1.4711198348747345E-2</c:v>
                </c:pt>
                <c:pt idx="903">
                  <c:v>-1.1346140834708862E-2</c:v>
                </c:pt>
                <c:pt idx="904">
                  <c:v>-1.2309033376389777E-2</c:v>
                </c:pt>
                <c:pt idx="905">
                  <c:v>-1.1067950614590316E-2</c:v>
                </c:pt>
                <c:pt idx="906">
                  <c:v>-2.0915189257104672E-2</c:v>
                </c:pt>
                <c:pt idx="907">
                  <c:v>-1.6970309456860733E-2</c:v>
                </c:pt>
                <c:pt idx="908">
                  <c:v>-1.1329473719300154E-2</c:v>
                </c:pt>
                <c:pt idx="909">
                  <c:v>-1.4633832728597085E-2</c:v>
                </c:pt>
                <c:pt idx="910">
                  <c:v>-7.9107408496312814E-3</c:v>
                </c:pt>
                <c:pt idx="911">
                  <c:v>-1.4897980478123074E-2</c:v>
                </c:pt>
                <c:pt idx="912">
                  <c:v>-2.0703322910977207E-2</c:v>
                </c:pt>
                <c:pt idx="913">
                  <c:v>-1.5391868135306908E-2</c:v>
                </c:pt>
                <c:pt idx="914">
                  <c:v>-9.8601770932162935E-3</c:v>
                </c:pt>
                <c:pt idx="915">
                  <c:v>-1.0814123215071803E-2</c:v>
                </c:pt>
                <c:pt idx="916">
                  <c:v>-1.5677919028865617E-2</c:v>
                </c:pt>
                <c:pt idx="917">
                  <c:v>-2.3161853102322993E-2</c:v>
                </c:pt>
                <c:pt idx="918">
                  <c:v>-1.0811180949536592E-2</c:v>
                </c:pt>
                <c:pt idx="919">
                  <c:v>-1.9338668998369002E-2</c:v>
                </c:pt>
                <c:pt idx="920">
                  <c:v>-1.8558469402639943E-2</c:v>
                </c:pt>
                <c:pt idx="921">
                  <c:v>-1.6377190499531125E-2</c:v>
                </c:pt>
                <c:pt idx="922">
                  <c:v>-1.7530698368066311E-2</c:v>
                </c:pt>
                <c:pt idx="923">
                  <c:v>-1.2996763972450864E-2</c:v>
                </c:pt>
                <c:pt idx="924">
                  <c:v>-2.2846128822731515E-2</c:v>
                </c:pt>
                <c:pt idx="925">
                  <c:v>-1.9498014412389963E-2</c:v>
                </c:pt>
                <c:pt idx="926">
                  <c:v>-1.5128501841944697E-2</c:v>
                </c:pt>
                <c:pt idx="927">
                  <c:v>-1.2911387344711756E-2</c:v>
                </c:pt>
                <c:pt idx="928">
                  <c:v>-2.1284338097952826E-2</c:v>
                </c:pt>
                <c:pt idx="929">
                  <c:v>-4.9586264032726035E-3</c:v>
                </c:pt>
                <c:pt idx="930">
                  <c:v>-1.8785009548786036E-2</c:v>
                </c:pt>
                <c:pt idx="931">
                  <c:v>-1.968849842033471E-2</c:v>
                </c:pt>
                <c:pt idx="932">
                  <c:v>-5.119189966103832E-3</c:v>
                </c:pt>
                <c:pt idx="933">
                  <c:v>-1.1817705828008229E-2</c:v>
                </c:pt>
                <c:pt idx="934">
                  <c:v>-1.1571742062855606E-2</c:v>
                </c:pt>
                <c:pt idx="935">
                  <c:v>-1.2394527367570518E-2</c:v>
                </c:pt>
                <c:pt idx="936">
                  <c:v>-1.5125361219780586E-2</c:v>
                </c:pt>
                <c:pt idx="937">
                  <c:v>-1.7937526538974069E-2</c:v>
                </c:pt>
                <c:pt idx="938">
                  <c:v>-1.755673411662606E-2</c:v>
                </c:pt>
                <c:pt idx="939">
                  <c:v>-1.6654936195571679E-2</c:v>
                </c:pt>
                <c:pt idx="940">
                  <c:v>-1.0575458368556667E-2</c:v>
                </c:pt>
                <c:pt idx="941">
                  <c:v>-9.4460839982222211E-3</c:v>
                </c:pt>
                <c:pt idx="942">
                  <c:v>-1.7557789057240925E-2</c:v>
                </c:pt>
                <c:pt idx="943">
                  <c:v>-1.1270341394689964E-2</c:v>
                </c:pt>
                <c:pt idx="944">
                  <c:v>-1.4984405308128501E-2</c:v>
                </c:pt>
                <c:pt idx="945">
                  <c:v>-1.0508702337904907E-2</c:v>
                </c:pt>
                <c:pt idx="946">
                  <c:v>-1.2700489568848283E-2</c:v>
                </c:pt>
                <c:pt idx="947">
                  <c:v>-1.6420758991094075E-2</c:v>
                </c:pt>
                <c:pt idx="948">
                  <c:v>-1.0282573294531971E-2</c:v>
                </c:pt>
                <c:pt idx="949">
                  <c:v>-2.0198639998449508E-2</c:v>
                </c:pt>
                <c:pt idx="950">
                  <c:v>-1.6924625335706267E-2</c:v>
                </c:pt>
                <c:pt idx="951">
                  <c:v>-1.5473367614154299E-2</c:v>
                </c:pt>
                <c:pt idx="952">
                  <c:v>-2.0772333586361214E-2</c:v>
                </c:pt>
                <c:pt idx="953">
                  <c:v>-1.7641343611911608E-2</c:v>
                </c:pt>
                <c:pt idx="954">
                  <c:v>-1.3511867231079222E-2</c:v>
                </c:pt>
                <c:pt idx="955">
                  <c:v>-1.1471242268179083E-2</c:v>
                </c:pt>
                <c:pt idx="956">
                  <c:v>-1.8502187526438618E-2</c:v>
                </c:pt>
                <c:pt idx="957">
                  <c:v>-1.6292126335526902E-2</c:v>
                </c:pt>
                <c:pt idx="958">
                  <c:v>-1.6433339798101798E-2</c:v>
                </c:pt>
                <c:pt idx="959">
                  <c:v>-7.2752202209311889E-3</c:v>
                </c:pt>
                <c:pt idx="960">
                  <c:v>-1.1225661414099974E-2</c:v>
                </c:pt>
                <c:pt idx="961">
                  <c:v>-1.903686785251324E-2</c:v>
                </c:pt>
                <c:pt idx="962">
                  <c:v>-2.0260135602466534E-2</c:v>
                </c:pt>
                <c:pt idx="963">
                  <c:v>-1.927146601355112E-2</c:v>
                </c:pt>
                <c:pt idx="964">
                  <c:v>-2.0452843437389845E-2</c:v>
                </c:pt>
                <c:pt idx="965">
                  <c:v>-2.2235023551003152E-2</c:v>
                </c:pt>
                <c:pt idx="966">
                  <c:v>-8.0379106280226154E-3</c:v>
                </c:pt>
                <c:pt idx="967">
                  <c:v>-1.3712755046128677E-2</c:v>
                </c:pt>
                <c:pt idx="968">
                  <c:v>-1.8705213111241292E-2</c:v>
                </c:pt>
                <c:pt idx="969">
                  <c:v>-2.2940999174796417E-3</c:v>
                </c:pt>
                <c:pt idx="970">
                  <c:v>-1.0778063753171807E-2</c:v>
                </c:pt>
                <c:pt idx="971">
                  <c:v>-1.357170880267411E-2</c:v>
                </c:pt>
                <c:pt idx="972">
                  <c:v>-1.3995989038161127E-2</c:v>
                </c:pt>
                <c:pt idx="973">
                  <c:v>-2.0110721241946905E-2</c:v>
                </c:pt>
                <c:pt idx="974">
                  <c:v>-5.9746298417024946E-3</c:v>
                </c:pt>
                <c:pt idx="975">
                  <c:v>-1.256520029109609E-2</c:v>
                </c:pt>
                <c:pt idx="976">
                  <c:v>-1.234628294855078E-2</c:v>
                </c:pt>
                <c:pt idx="977">
                  <c:v>-8.4896140722516833E-3</c:v>
                </c:pt>
                <c:pt idx="978">
                  <c:v>-1.5256083234257645E-2</c:v>
                </c:pt>
                <c:pt idx="979">
                  <c:v>-1.3672762183588816E-2</c:v>
                </c:pt>
                <c:pt idx="980">
                  <c:v>-1.7350233202225951E-2</c:v>
                </c:pt>
                <c:pt idx="981">
                  <c:v>-2.1848391155765867E-2</c:v>
                </c:pt>
                <c:pt idx="982">
                  <c:v>-8.004711169752099E-3</c:v>
                </c:pt>
                <c:pt idx="983">
                  <c:v>-1.8931585208234125E-2</c:v>
                </c:pt>
                <c:pt idx="984">
                  <c:v>-1.652598362780644E-2</c:v>
                </c:pt>
                <c:pt idx="985">
                  <c:v>-2.6480038038885212E-2</c:v>
                </c:pt>
                <c:pt idx="986">
                  <c:v>-2.8522051589320085E-2</c:v>
                </c:pt>
                <c:pt idx="987">
                  <c:v>-1.4654530054281523E-2</c:v>
                </c:pt>
                <c:pt idx="988">
                  <c:v>-1.9188886599986077E-2</c:v>
                </c:pt>
                <c:pt idx="989">
                  <c:v>-1.3809855033750651E-2</c:v>
                </c:pt>
                <c:pt idx="990">
                  <c:v>-1.7261451528186811E-2</c:v>
                </c:pt>
                <c:pt idx="991">
                  <c:v>-1.7658966881223037E-2</c:v>
                </c:pt>
                <c:pt idx="992">
                  <c:v>-1.1366637761680565E-2</c:v>
                </c:pt>
                <c:pt idx="993">
                  <c:v>-1.6929944477842795E-2</c:v>
                </c:pt>
                <c:pt idx="994">
                  <c:v>-1.8446777159947914E-2</c:v>
                </c:pt>
                <c:pt idx="995">
                  <c:v>-1.3540734827014234E-2</c:v>
                </c:pt>
                <c:pt idx="996">
                  <c:v>-1.5636602431390756E-2</c:v>
                </c:pt>
                <c:pt idx="997">
                  <c:v>-2.0858155107033483E-2</c:v>
                </c:pt>
                <c:pt idx="998">
                  <c:v>-1.6039891268581741E-2</c:v>
                </c:pt>
                <c:pt idx="999">
                  <c:v>-1.6129039343748985E-2</c:v>
                </c:pt>
              </c:numCache>
            </c:numRef>
          </c:xVal>
          <c:yVal>
            <c:numRef>
              <c:f>'PSA results'!$AV$26:$AV$5026</c:f>
              <c:numCache>
                <c:formatCode>0.00</c:formatCode>
                <c:ptCount val="5001"/>
                <c:pt idx="0">
                  <c:v>-599.30443902947491</c:v>
                </c:pt>
                <c:pt idx="1">
                  <c:v>-587.98684038558599</c:v>
                </c:pt>
                <c:pt idx="2">
                  <c:v>-553.3328909143861</c:v>
                </c:pt>
                <c:pt idx="3">
                  <c:v>-585.45989629067867</c:v>
                </c:pt>
                <c:pt idx="4">
                  <c:v>-619.40179388230536</c:v>
                </c:pt>
                <c:pt idx="5">
                  <c:v>-549.44074853919597</c:v>
                </c:pt>
                <c:pt idx="6">
                  <c:v>-553.33322969561937</c:v>
                </c:pt>
                <c:pt idx="7">
                  <c:v>-568.55557766131915</c:v>
                </c:pt>
                <c:pt idx="8">
                  <c:v>-583.10297250340136</c:v>
                </c:pt>
                <c:pt idx="9">
                  <c:v>-598.45246828728955</c:v>
                </c:pt>
                <c:pt idx="10">
                  <c:v>-595.16317219034727</c:v>
                </c:pt>
                <c:pt idx="11">
                  <c:v>-608.26067758075192</c:v>
                </c:pt>
                <c:pt idx="12">
                  <c:v>-551.0141282338152</c:v>
                </c:pt>
                <c:pt idx="13">
                  <c:v>-517.0928184497518</c:v>
                </c:pt>
                <c:pt idx="14">
                  <c:v>-553.9219850865436</c:v>
                </c:pt>
                <c:pt idx="15">
                  <c:v>-583.24006823333025</c:v>
                </c:pt>
                <c:pt idx="16">
                  <c:v>-524.00824356790326</c:v>
                </c:pt>
                <c:pt idx="17">
                  <c:v>-622.72721366568248</c:v>
                </c:pt>
                <c:pt idx="18">
                  <c:v>-569.97789895071855</c:v>
                </c:pt>
                <c:pt idx="19">
                  <c:v>-574.07616577165231</c:v>
                </c:pt>
                <c:pt idx="20">
                  <c:v>-558.87841022115526</c:v>
                </c:pt>
                <c:pt idx="21">
                  <c:v>-584.95096237338453</c:v>
                </c:pt>
                <c:pt idx="22">
                  <c:v>-514.39589154988084</c:v>
                </c:pt>
                <c:pt idx="23">
                  <c:v>-579.20035862538589</c:v>
                </c:pt>
                <c:pt idx="24">
                  <c:v>-552.01664713062723</c:v>
                </c:pt>
                <c:pt idx="25">
                  <c:v>-559.58454144451935</c:v>
                </c:pt>
                <c:pt idx="26">
                  <c:v>-588.32091626659553</c:v>
                </c:pt>
                <c:pt idx="27">
                  <c:v>-509.11626480534846</c:v>
                </c:pt>
                <c:pt idx="28">
                  <c:v>-609.25472588966795</c:v>
                </c:pt>
                <c:pt idx="29">
                  <c:v>-613.18592714343299</c:v>
                </c:pt>
                <c:pt idx="30">
                  <c:v>-589.79170429892997</c:v>
                </c:pt>
                <c:pt idx="31">
                  <c:v>-540.99614151148853</c:v>
                </c:pt>
                <c:pt idx="32">
                  <c:v>-591.68540880484056</c:v>
                </c:pt>
                <c:pt idx="33">
                  <c:v>-567.60200626200276</c:v>
                </c:pt>
                <c:pt idx="34">
                  <c:v>-576.84748902577212</c:v>
                </c:pt>
                <c:pt idx="35">
                  <c:v>-611.18394484922328</c:v>
                </c:pt>
                <c:pt idx="36">
                  <c:v>-601.16541637644582</c:v>
                </c:pt>
                <c:pt idx="37">
                  <c:v>-611.87633849388521</c:v>
                </c:pt>
                <c:pt idx="38">
                  <c:v>-579.66892443111692</c:v>
                </c:pt>
                <c:pt idx="39">
                  <c:v>-544.46249243076682</c:v>
                </c:pt>
                <c:pt idx="40">
                  <c:v>-572.50897982519336</c:v>
                </c:pt>
                <c:pt idx="41">
                  <c:v>-538.25798901874009</c:v>
                </c:pt>
                <c:pt idx="42">
                  <c:v>-581.44454031193868</c:v>
                </c:pt>
                <c:pt idx="43">
                  <c:v>-596.94732947818193</c:v>
                </c:pt>
                <c:pt idx="44">
                  <c:v>-565.03447613532899</c:v>
                </c:pt>
                <c:pt idx="45">
                  <c:v>-521.57621924269642</c:v>
                </c:pt>
                <c:pt idx="46">
                  <c:v>-581.60236670534437</c:v>
                </c:pt>
                <c:pt idx="47">
                  <c:v>-522.94577091332485</c:v>
                </c:pt>
                <c:pt idx="48">
                  <c:v>-649.59480548016836</c:v>
                </c:pt>
                <c:pt idx="49">
                  <c:v>-526.80375438447709</c:v>
                </c:pt>
                <c:pt idx="50">
                  <c:v>-601.75039168793364</c:v>
                </c:pt>
                <c:pt idx="51">
                  <c:v>-530.47924201897422</c:v>
                </c:pt>
                <c:pt idx="52">
                  <c:v>-603.5788849474784</c:v>
                </c:pt>
                <c:pt idx="53">
                  <c:v>-590.37443743769109</c:v>
                </c:pt>
                <c:pt idx="54">
                  <c:v>-604.10091481687414</c:v>
                </c:pt>
                <c:pt idx="55">
                  <c:v>-576.44243041137793</c:v>
                </c:pt>
                <c:pt idx="56">
                  <c:v>-605.51441015687669</c:v>
                </c:pt>
                <c:pt idx="57">
                  <c:v>-607.93241197993757</c:v>
                </c:pt>
                <c:pt idx="58">
                  <c:v>-650.81341752048866</c:v>
                </c:pt>
                <c:pt idx="59">
                  <c:v>-557.18097395522341</c:v>
                </c:pt>
                <c:pt idx="60">
                  <c:v>-581.35713157181794</c:v>
                </c:pt>
                <c:pt idx="61">
                  <c:v>-638.11918206214386</c:v>
                </c:pt>
                <c:pt idx="62">
                  <c:v>-579.43125169107475</c:v>
                </c:pt>
                <c:pt idx="63">
                  <c:v>-582.96783291965062</c:v>
                </c:pt>
                <c:pt idx="64">
                  <c:v>-584.35454408996702</c:v>
                </c:pt>
                <c:pt idx="65">
                  <c:v>-605.22537757507916</c:v>
                </c:pt>
                <c:pt idx="66">
                  <c:v>-574.18994062507841</c:v>
                </c:pt>
                <c:pt idx="67">
                  <c:v>-608.70364019726435</c:v>
                </c:pt>
                <c:pt idx="68">
                  <c:v>-575.3090958112391</c:v>
                </c:pt>
                <c:pt idx="69">
                  <c:v>-553.04818719251057</c:v>
                </c:pt>
                <c:pt idx="70">
                  <c:v>-513.6461201337047</c:v>
                </c:pt>
                <c:pt idx="71">
                  <c:v>-539.28333588397641</c:v>
                </c:pt>
                <c:pt idx="72">
                  <c:v>-561.91749271183016</c:v>
                </c:pt>
                <c:pt idx="73">
                  <c:v>-549.66912116423873</c:v>
                </c:pt>
                <c:pt idx="74">
                  <c:v>-572.60134381846024</c:v>
                </c:pt>
                <c:pt idx="75">
                  <c:v>-513.94121990849362</c:v>
                </c:pt>
                <c:pt idx="76">
                  <c:v>-551.14434557582035</c:v>
                </c:pt>
                <c:pt idx="77">
                  <c:v>-630.95338420962344</c:v>
                </c:pt>
                <c:pt idx="78">
                  <c:v>-547.44672749349502</c:v>
                </c:pt>
                <c:pt idx="79">
                  <c:v>-544.96608129243054</c:v>
                </c:pt>
                <c:pt idx="80">
                  <c:v>-578.87510804572503</c:v>
                </c:pt>
                <c:pt idx="81">
                  <c:v>-580.94014936856365</c:v>
                </c:pt>
                <c:pt idx="82">
                  <c:v>-543.55118350082284</c:v>
                </c:pt>
                <c:pt idx="83">
                  <c:v>-578.26656938347833</c:v>
                </c:pt>
                <c:pt idx="84">
                  <c:v>-581.55706160981049</c:v>
                </c:pt>
                <c:pt idx="85">
                  <c:v>-554.81552148232458</c:v>
                </c:pt>
                <c:pt idx="86">
                  <c:v>-625.94794253057921</c:v>
                </c:pt>
                <c:pt idx="87">
                  <c:v>-535.05183592205276</c:v>
                </c:pt>
                <c:pt idx="88">
                  <c:v>-587.89731180920126</c:v>
                </c:pt>
                <c:pt idx="89">
                  <c:v>-570.31507083291331</c:v>
                </c:pt>
                <c:pt idx="90">
                  <c:v>-532.30046986598086</c:v>
                </c:pt>
                <c:pt idx="91">
                  <c:v>-522.15486386709495</c:v>
                </c:pt>
                <c:pt idx="92">
                  <c:v>-601.70395221785088</c:v>
                </c:pt>
                <c:pt idx="93">
                  <c:v>-527.00691832766051</c:v>
                </c:pt>
                <c:pt idx="94">
                  <c:v>-572.88557135635301</c:v>
                </c:pt>
                <c:pt idx="95">
                  <c:v>-571.23691322625564</c:v>
                </c:pt>
                <c:pt idx="96">
                  <c:v>-558.32823101567328</c:v>
                </c:pt>
                <c:pt idx="97">
                  <c:v>-527.65470885089985</c:v>
                </c:pt>
                <c:pt idx="98">
                  <c:v>-584.98864599435819</c:v>
                </c:pt>
                <c:pt idx="99">
                  <c:v>-532.43192279255527</c:v>
                </c:pt>
                <c:pt idx="100">
                  <c:v>-504.75089231169909</c:v>
                </c:pt>
                <c:pt idx="101">
                  <c:v>-575.69716389565087</c:v>
                </c:pt>
                <c:pt idx="102">
                  <c:v>-561.70054637216117</c:v>
                </c:pt>
                <c:pt idx="103">
                  <c:v>-587.76374742914822</c:v>
                </c:pt>
                <c:pt idx="104">
                  <c:v>-577.50349109126614</c:v>
                </c:pt>
                <c:pt idx="105">
                  <c:v>-576.8831766164742</c:v>
                </c:pt>
                <c:pt idx="106">
                  <c:v>-608.16820390171324</c:v>
                </c:pt>
                <c:pt idx="107">
                  <c:v>-547.69579877669321</c:v>
                </c:pt>
                <c:pt idx="108">
                  <c:v>-579.95072307147325</c:v>
                </c:pt>
                <c:pt idx="109">
                  <c:v>-570.8464948843266</c:v>
                </c:pt>
                <c:pt idx="110">
                  <c:v>-618.02229628302825</c:v>
                </c:pt>
                <c:pt idx="111">
                  <c:v>-612.69421805113711</c:v>
                </c:pt>
                <c:pt idx="112">
                  <c:v>-593.8688566486253</c:v>
                </c:pt>
                <c:pt idx="113">
                  <c:v>-552.66165901525505</c:v>
                </c:pt>
                <c:pt idx="114">
                  <c:v>-529.25412445745837</c:v>
                </c:pt>
                <c:pt idx="115">
                  <c:v>-546.50547035048749</c:v>
                </c:pt>
                <c:pt idx="116">
                  <c:v>-595.37308723040087</c:v>
                </c:pt>
                <c:pt idx="117">
                  <c:v>-628.1169051207944</c:v>
                </c:pt>
                <c:pt idx="118">
                  <c:v>-571.16277948634047</c:v>
                </c:pt>
                <c:pt idx="119">
                  <c:v>-546.37946632162061</c:v>
                </c:pt>
                <c:pt idx="120">
                  <c:v>-540.9892970502915</c:v>
                </c:pt>
                <c:pt idx="121">
                  <c:v>-632.46944136401385</c:v>
                </c:pt>
                <c:pt idx="122">
                  <c:v>-570.32849504759747</c:v>
                </c:pt>
                <c:pt idx="123">
                  <c:v>-587.45439906092361</c:v>
                </c:pt>
                <c:pt idx="124">
                  <c:v>-587.35578738150389</c:v>
                </c:pt>
                <c:pt idx="125">
                  <c:v>-614.5910120251915</c:v>
                </c:pt>
                <c:pt idx="126">
                  <c:v>-568.5005119835032</c:v>
                </c:pt>
                <c:pt idx="127">
                  <c:v>-571.1417123787237</c:v>
                </c:pt>
                <c:pt idx="128">
                  <c:v>-598.66803267224964</c:v>
                </c:pt>
                <c:pt idx="129">
                  <c:v>-602.10345563629016</c:v>
                </c:pt>
                <c:pt idx="130">
                  <c:v>-587.96379476215611</c:v>
                </c:pt>
                <c:pt idx="131">
                  <c:v>-547.85360719891059</c:v>
                </c:pt>
                <c:pt idx="132">
                  <c:v>-582.57457292343838</c:v>
                </c:pt>
                <c:pt idx="133">
                  <c:v>-580.36779215381762</c:v>
                </c:pt>
                <c:pt idx="134">
                  <c:v>-582.32247646490191</c:v>
                </c:pt>
                <c:pt idx="135">
                  <c:v>-588.29685926702928</c:v>
                </c:pt>
                <c:pt idx="136">
                  <c:v>-565.24177889803468</c:v>
                </c:pt>
                <c:pt idx="137">
                  <c:v>-569.6553894611086</c:v>
                </c:pt>
                <c:pt idx="138">
                  <c:v>-596.6466343478894</c:v>
                </c:pt>
                <c:pt idx="139">
                  <c:v>-568.35207428195645</c:v>
                </c:pt>
                <c:pt idx="140">
                  <c:v>-542.36870111770759</c:v>
                </c:pt>
                <c:pt idx="141">
                  <c:v>-563.62529878952478</c:v>
                </c:pt>
                <c:pt idx="142">
                  <c:v>-559.06676924236149</c:v>
                </c:pt>
                <c:pt idx="143">
                  <c:v>-542.2909349851559</c:v>
                </c:pt>
                <c:pt idx="144">
                  <c:v>-530.08726147690209</c:v>
                </c:pt>
                <c:pt idx="145">
                  <c:v>-609.83242657416758</c:v>
                </c:pt>
                <c:pt idx="146">
                  <c:v>-574.4712410579491</c:v>
                </c:pt>
                <c:pt idx="147">
                  <c:v>-610.32244264468682</c:v>
                </c:pt>
                <c:pt idx="148">
                  <c:v>-548.59263969618155</c:v>
                </c:pt>
                <c:pt idx="149">
                  <c:v>-624.16899054813553</c:v>
                </c:pt>
                <c:pt idx="150">
                  <c:v>-538.48981381693852</c:v>
                </c:pt>
                <c:pt idx="151">
                  <c:v>-536.53026134663401</c:v>
                </c:pt>
                <c:pt idx="152">
                  <c:v>-545.1951805220142</c:v>
                </c:pt>
                <c:pt idx="153">
                  <c:v>-575.74341763530583</c:v>
                </c:pt>
                <c:pt idx="154">
                  <c:v>-625.68219114771159</c:v>
                </c:pt>
                <c:pt idx="155">
                  <c:v>-563.45155129996488</c:v>
                </c:pt>
                <c:pt idx="156">
                  <c:v>-559.01917010088778</c:v>
                </c:pt>
                <c:pt idx="157">
                  <c:v>-563.99426111859134</c:v>
                </c:pt>
                <c:pt idx="158">
                  <c:v>-571.4913596384481</c:v>
                </c:pt>
                <c:pt idx="159">
                  <c:v>-569.67653559499695</c:v>
                </c:pt>
                <c:pt idx="160">
                  <c:v>-627.07403660489013</c:v>
                </c:pt>
                <c:pt idx="161">
                  <c:v>-581.03953144738398</c:v>
                </c:pt>
                <c:pt idx="162">
                  <c:v>-610.20323374448958</c:v>
                </c:pt>
                <c:pt idx="163">
                  <c:v>-601.9767654802406</c:v>
                </c:pt>
                <c:pt idx="164">
                  <c:v>-561.9483992905698</c:v>
                </c:pt>
                <c:pt idx="165">
                  <c:v>-540.33851360288963</c:v>
                </c:pt>
                <c:pt idx="166">
                  <c:v>-651.43342883795162</c:v>
                </c:pt>
                <c:pt idx="167">
                  <c:v>-603.76710051657119</c:v>
                </c:pt>
                <c:pt idx="168">
                  <c:v>-647.58534734838713</c:v>
                </c:pt>
                <c:pt idx="169">
                  <c:v>-557.09238674026574</c:v>
                </c:pt>
                <c:pt idx="170">
                  <c:v>-567.77177640634841</c:v>
                </c:pt>
                <c:pt idx="171">
                  <c:v>-576.07438202947606</c:v>
                </c:pt>
                <c:pt idx="172">
                  <c:v>-580.74744841010829</c:v>
                </c:pt>
                <c:pt idx="173">
                  <c:v>-627.08417981379944</c:v>
                </c:pt>
                <c:pt idx="174">
                  <c:v>-567.58276971574355</c:v>
                </c:pt>
                <c:pt idx="175">
                  <c:v>-550.27511680340217</c:v>
                </c:pt>
                <c:pt idx="176">
                  <c:v>-579.16765849895182</c:v>
                </c:pt>
                <c:pt idx="177">
                  <c:v>-571.6836262718848</c:v>
                </c:pt>
                <c:pt idx="178">
                  <c:v>-617.73355987990567</c:v>
                </c:pt>
                <c:pt idx="179">
                  <c:v>-551.56048577001388</c:v>
                </c:pt>
                <c:pt idx="180">
                  <c:v>-625.6576808031275</c:v>
                </c:pt>
                <c:pt idx="181">
                  <c:v>-564.33089208957608</c:v>
                </c:pt>
                <c:pt idx="182">
                  <c:v>-627.01165070964271</c:v>
                </c:pt>
                <c:pt idx="183">
                  <c:v>-602.22623295627977</c:v>
                </c:pt>
                <c:pt idx="184">
                  <c:v>-601.66584165497034</c:v>
                </c:pt>
                <c:pt idx="185">
                  <c:v>-586.95550708244173</c:v>
                </c:pt>
                <c:pt idx="186">
                  <c:v>-585.81337575533507</c:v>
                </c:pt>
                <c:pt idx="187">
                  <c:v>-607.51825054421056</c:v>
                </c:pt>
                <c:pt idx="188">
                  <c:v>-512.89280730166547</c:v>
                </c:pt>
                <c:pt idx="189">
                  <c:v>-612.08718662716842</c:v>
                </c:pt>
                <c:pt idx="190">
                  <c:v>-582.28553421501351</c:v>
                </c:pt>
                <c:pt idx="191">
                  <c:v>-595.40041831970666</c:v>
                </c:pt>
                <c:pt idx="192">
                  <c:v>-586.91568342967344</c:v>
                </c:pt>
                <c:pt idx="193">
                  <c:v>-583.54738092611842</c:v>
                </c:pt>
                <c:pt idx="194">
                  <c:v>-574.59450534841994</c:v>
                </c:pt>
                <c:pt idx="195">
                  <c:v>-555.63603608402855</c:v>
                </c:pt>
                <c:pt idx="196">
                  <c:v>-543.20743181092803</c:v>
                </c:pt>
                <c:pt idx="197">
                  <c:v>-563.84924993217965</c:v>
                </c:pt>
                <c:pt idx="198">
                  <c:v>-574.78196318036817</c:v>
                </c:pt>
                <c:pt idx="199">
                  <c:v>-583.6385228424092</c:v>
                </c:pt>
                <c:pt idx="200">
                  <c:v>-510.07011978509991</c:v>
                </c:pt>
                <c:pt idx="201">
                  <c:v>-581.64413352351107</c:v>
                </c:pt>
                <c:pt idx="202">
                  <c:v>-554.56192899129223</c:v>
                </c:pt>
                <c:pt idx="203">
                  <c:v>-610.79358830302976</c:v>
                </c:pt>
                <c:pt idx="204">
                  <c:v>-521.35522541924297</c:v>
                </c:pt>
                <c:pt idx="205">
                  <c:v>-596.42854415425245</c:v>
                </c:pt>
                <c:pt idx="206">
                  <c:v>-638.38710963142671</c:v>
                </c:pt>
                <c:pt idx="207">
                  <c:v>-573.66791516510852</c:v>
                </c:pt>
                <c:pt idx="208">
                  <c:v>-566.51230330469411</c:v>
                </c:pt>
                <c:pt idx="209">
                  <c:v>-618.45815008190789</c:v>
                </c:pt>
                <c:pt idx="210">
                  <c:v>-609.12641983617186</c:v>
                </c:pt>
                <c:pt idx="211">
                  <c:v>-592.14635598752875</c:v>
                </c:pt>
                <c:pt idx="212">
                  <c:v>-563.6446427246924</c:v>
                </c:pt>
                <c:pt idx="213">
                  <c:v>-611.89785608397051</c:v>
                </c:pt>
                <c:pt idx="214">
                  <c:v>-576.26927502552394</c:v>
                </c:pt>
                <c:pt idx="215">
                  <c:v>-601.99465853205515</c:v>
                </c:pt>
                <c:pt idx="216">
                  <c:v>-543.27550572116797</c:v>
                </c:pt>
                <c:pt idx="217">
                  <c:v>-561.26408441313856</c:v>
                </c:pt>
                <c:pt idx="218">
                  <c:v>-609.13965652209208</c:v>
                </c:pt>
                <c:pt idx="219">
                  <c:v>-609.40791098727937</c:v>
                </c:pt>
                <c:pt idx="220">
                  <c:v>-611.45222872216982</c:v>
                </c:pt>
                <c:pt idx="221">
                  <c:v>-586.40998985067404</c:v>
                </c:pt>
                <c:pt idx="222">
                  <c:v>-555.57246892038029</c:v>
                </c:pt>
                <c:pt idx="223">
                  <c:v>-542.83193005722546</c:v>
                </c:pt>
                <c:pt idx="224">
                  <c:v>-515.10449911935461</c:v>
                </c:pt>
                <c:pt idx="225">
                  <c:v>-597.81313032128651</c:v>
                </c:pt>
                <c:pt idx="226">
                  <c:v>-564.37859913234092</c:v>
                </c:pt>
                <c:pt idx="227">
                  <c:v>-554.64258999516392</c:v>
                </c:pt>
                <c:pt idx="228">
                  <c:v>-550.80036055193068</c:v>
                </c:pt>
                <c:pt idx="229">
                  <c:v>-641.02466847567212</c:v>
                </c:pt>
                <c:pt idx="230">
                  <c:v>-539.63500959080466</c:v>
                </c:pt>
                <c:pt idx="231">
                  <c:v>-607.8693192715732</c:v>
                </c:pt>
                <c:pt idx="232">
                  <c:v>-506.20463857228174</c:v>
                </c:pt>
                <c:pt idx="233">
                  <c:v>-605.47175632420772</c:v>
                </c:pt>
                <c:pt idx="234">
                  <c:v>-591.47772486364738</c:v>
                </c:pt>
                <c:pt idx="235">
                  <c:v>-540.35633453136279</c:v>
                </c:pt>
                <c:pt idx="236">
                  <c:v>-569.51992828060702</c:v>
                </c:pt>
                <c:pt idx="237">
                  <c:v>-617.70556618711112</c:v>
                </c:pt>
                <c:pt idx="238">
                  <c:v>-582.94914901596394</c:v>
                </c:pt>
                <c:pt idx="239">
                  <c:v>-559.19698422172382</c:v>
                </c:pt>
                <c:pt idx="240">
                  <c:v>-569.3383672093737</c:v>
                </c:pt>
                <c:pt idx="241">
                  <c:v>-578.34915689267314</c:v>
                </c:pt>
                <c:pt idx="242">
                  <c:v>-590.985322619616</c:v>
                </c:pt>
                <c:pt idx="243">
                  <c:v>-592.24067284695366</c:v>
                </c:pt>
                <c:pt idx="244">
                  <c:v>-581.74866329468455</c:v>
                </c:pt>
                <c:pt idx="245">
                  <c:v>-637.03648150117601</c:v>
                </c:pt>
                <c:pt idx="246">
                  <c:v>-498.79129070035629</c:v>
                </c:pt>
                <c:pt idx="247">
                  <c:v>-542.8678666154326</c:v>
                </c:pt>
                <c:pt idx="248">
                  <c:v>-579.04993246289882</c:v>
                </c:pt>
                <c:pt idx="249">
                  <c:v>-515.99921083409572</c:v>
                </c:pt>
                <c:pt idx="250">
                  <c:v>-585.58643902070435</c:v>
                </c:pt>
                <c:pt idx="251">
                  <c:v>-594.41285441971536</c:v>
                </c:pt>
                <c:pt idx="252">
                  <c:v>-554.95934758100839</c:v>
                </c:pt>
                <c:pt idx="253">
                  <c:v>-620.12112924476537</c:v>
                </c:pt>
                <c:pt idx="254">
                  <c:v>-624.51979599425408</c:v>
                </c:pt>
                <c:pt idx="255">
                  <c:v>-667.70673666151424</c:v>
                </c:pt>
                <c:pt idx="256">
                  <c:v>-565.64650215323286</c:v>
                </c:pt>
                <c:pt idx="257">
                  <c:v>-541.99515334375064</c:v>
                </c:pt>
                <c:pt idx="258">
                  <c:v>-540.31793723108899</c:v>
                </c:pt>
                <c:pt idx="259">
                  <c:v>-604.24885789074688</c:v>
                </c:pt>
                <c:pt idx="260">
                  <c:v>-557.22526936898089</c:v>
                </c:pt>
                <c:pt idx="261">
                  <c:v>-568.46739494631311</c:v>
                </c:pt>
                <c:pt idx="262">
                  <c:v>-563.91053104707976</c:v>
                </c:pt>
                <c:pt idx="263">
                  <c:v>-528.69368795690048</c:v>
                </c:pt>
                <c:pt idx="264">
                  <c:v>-544.91236529583853</c:v>
                </c:pt>
                <c:pt idx="265">
                  <c:v>-560.32809717233931</c:v>
                </c:pt>
                <c:pt idx="266">
                  <c:v>-580.8631798794479</c:v>
                </c:pt>
                <c:pt idx="267">
                  <c:v>-591.99388669838709</c:v>
                </c:pt>
                <c:pt idx="268">
                  <c:v>-585.99135122748135</c:v>
                </c:pt>
                <c:pt idx="269">
                  <c:v>-603.60402380137066</c:v>
                </c:pt>
                <c:pt idx="270">
                  <c:v>-538.40477511236486</c:v>
                </c:pt>
                <c:pt idx="271">
                  <c:v>-526.68456172984611</c:v>
                </c:pt>
                <c:pt idx="272">
                  <c:v>-555.46231693138475</c:v>
                </c:pt>
                <c:pt idx="273">
                  <c:v>-512.04338495918728</c:v>
                </c:pt>
                <c:pt idx="274">
                  <c:v>-535.66404659228738</c:v>
                </c:pt>
                <c:pt idx="275">
                  <c:v>-574.54064875656809</c:v>
                </c:pt>
                <c:pt idx="276">
                  <c:v>-545.15139083115309</c:v>
                </c:pt>
                <c:pt idx="277">
                  <c:v>-575.9117036207424</c:v>
                </c:pt>
                <c:pt idx="278">
                  <c:v>-568.99381494812906</c:v>
                </c:pt>
                <c:pt idx="279">
                  <c:v>-585.04577750983799</c:v>
                </c:pt>
                <c:pt idx="280">
                  <c:v>-599.17756081499147</c:v>
                </c:pt>
                <c:pt idx="281">
                  <c:v>-615.79923240563835</c:v>
                </c:pt>
                <c:pt idx="282">
                  <c:v>-584.78018407109198</c:v>
                </c:pt>
                <c:pt idx="283">
                  <c:v>-565.0833966142884</c:v>
                </c:pt>
                <c:pt idx="284">
                  <c:v>-532.34092640703761</c:v>
                </c:pt>
                <c:pt idx="285">
                  <c:v>-615.76692460196159</c:v>
                </c:pt>
                <c:pt idx="286">
                  <c:v>-603.46202941601655</c:v>
                </c:pt>
                <c:pt idx="287">
                  <c:v>-592.07163355971784</c:v>
                </c:pt>
                <c:pt idx="288">
                  <c:v>-616.72500946203422</c:v>
                </c:pt>
                <c:pt idx="289">
                  <c:v>-541.47041289348476</c:v>
                </c:pt>
                <c:pt idx="290">
                  <c:v>-537.05886512248981</c:v>
                </c:pt>
                <c:pt idx="291">
                  <c:v>-569.25918108309315</c:v>
                </c:pt>
                <c:pt idx="292">
                  <c:v>-600.56291093910863</c:v>
                </c:pt>
                <c:pt idx="293">
                  <c:v>-561.45551891191008</c:v>
                </c:pt>
                <c:pt idx="294">
                  <c:v>-537.43990802215058</c:v>
                </c:pt>
                <c:pt idx="295">
                  <c:v>-583.71058899204036</c:v>
                </c:pt>
                <c:pt idx="296">
                  <c:v>-576.49298135054823</c:v>
                </c:pt>
                <c:pt idx="297">
                  <c:v>-579.39764363745439</c:v>
                </c:pt>
                <c:pt idx="298">
                  <c:v>-600.3028111942765</c:v>
                </c:pt>
                <c:pt idx="299">
                  <c:v>-611.84694243303056</c:v>
                </c:pt>
                <c:pt idx="300">
                  <c:v>-621.21023109442694</c:v>
                </c:pt>
                <c:pt idx="301">
                  <c:v>-543.40563176514297</c:v>
                </c:pt>
                <c:pt idx="302">
                  <c:v>-535.48819195714464</c:v>
                </c:pt>
                <c:pt idx="303">
                  <c:v>-624.74540743664375</c:v>
                </c:pt>
                <c:pt idx="304">
                  <c:v>-559.44331155695363</c:v>
                </c:pt>
                <c:pt idx="305">
                  <c:v>-563.62518416083549</c:v>
                </c:pt>
                <c:pt idx="306">
                  <c:v>-583.37142602818494</c:v>
                </c:pt>
                <c:pt idx="307">
                  <c:v>-618.46163386978719</c:v>
                </c:pt>
                <c:pt idx="308">
                  <c:v>-541.36907042307371</c:v>
                </c:pt>
                <c:pt idx="309">
                  <c:v>-614.70048904377813</c:v>
                </c:pt>
                <c:pt idx="310">
                  <c:v>-628.04494874085026</c:v>
                </c:pt>
                <c:pt idx="311">
                  <c:v>-593.46156876136502</c:v>
                </c:pt>
                <c:pt idx="312">
                  <c:v>-530.50723486508559</c:v>
                </c:pt>
                <c:pt idx="313">
                  <c:v>-582.19730023615375</c:v>
                </c:pt>
                <c:pt idx="314">
                  <c:v>-605.72648051633746</c:v>
                </c:pt>
                <c:pt idx="315">
                  <c:v>-592.01929055722394</c:v>
                </c:pt>
                <c:pt idx="316">
                  <c:v>-575.86933989783984</c:v>
                </c:pt>
                <c:pt idx="317">
                  <c:v>-529.18749715501281</c:v>
                </c:pt>
                <c:pt idx="318">
                  <c:v>-611.43322897896974</c:v>
                </c:pt>
                <c:pt idx="319">
                  <c:v>-559.64978500923098</c:v>
                </c:pt>
                <c:pt idx="320">
                  <c:v>-599.39943664482348</c:v>
                </c:pt>
                <c:pt idx="321">
                  <c:v>-625.00788682702296</c:v>
                </c:pt>
                <c:pt idx="322">
                  <c:v>-540.9961747775501</c:v>
                </c:pt>
                <c:pt idx="323">
                  <c:v>-582.04512665246443</c:v>
                </c:pt>
                <c:pt idx="324">
                  <c:v>-580.89177621679892</c:v>
                </c:pt>
                <c:pt idx="325">
                  <c:v>-537.06293065497789</c:v>
                </c:pt>
                <c:pt idx="326">
                  <c:v>-534.64836439950727</c:v>
                </c:pt>
                <c:pt idx="327">
                  <c:v>-604.273771074043</c:v>
                </c:pt>
                <c:pt idx="328">
                  <c:v>-620.836060903521</c:v>
                </c:pt>
                <c:pt idx="329">
                  <c:v>-533.13320337253754</c:v>
                </c:pt>
                <c:pt idx="330">
                  <c:v>-556.226425321531</c:v>
                </c:pt>
                <c:pt idx="331">
                  <c:v>-578.16202349413743</c:v>
                </c:pt>
                <c:pt idx="332">
                  <c:v>-614.39540849951436</c:v>
                </c:pt>
                <c:pt idx="333">
                  <c:v>-585.54799219180541</c:v>
                </c:pt>
                <c:pt idx="334">
                  <c:v>-520.06720099730273</c:v>
                </c:pt>
                <c:pt idx="335">
                  <c:v>-566.69311128210188</c:v>
                </c:pt>
                <c:pt idx="336">
                  <c:v>-579.63055283217227</c:v>
                </c:pt>
                <c:pt idx="337">
                  <c:v>-588.97590691440382</c:v>
                </c:pt>
                <c:pt idx="338">
                  <c:v>-608.66943102912683</c:v>
                </c:pt>
                <c:pt idx="339">
                  <c:v>-607.20931580360821</c:v>
                </c:pt>
                <c:pt idx="340">
                  <c:v>-568.59756211465265</c:v>
                </c:pt>
                <c:pt idx="341">
                  <c:v>-572.71682599023939</c:v>
                </c:pt>
                <c:pt idx="342">
                  <c:v>-547.83757873914533</c:v>
                </c:pt>
                <c:pt idx="343">
                  <c:v>-577.29701613723864</c:v>
                </c:pt>
                <c:pt idx="344">
                  <c:v>-553.58787992000543</c:v>
                </c:pt>
                <c:pt idx="345">
                  <c:v>-599.86213334209629</c:v>
                </c:pt>
                <c:pt idx="346">
                  <c:v>-593.84540195542309</c:v>
                </c:pt>
                <c:pt idx="347">
                  <c:v>-576.97716694098017</c:v>
                </c:pt>
                <c:pt idx="348">
                  <c:v>-558.17000734253816</c:v>
                </c:pt>
                <c:pt idx="349">
                  <c:v>-545.06711809336002</c:v>
                </c:pt>
                <c:pt idx="350">
                  <c:v>-582.12910272706449</c:v>
                </c:pt>
                <c:pt idx="351">
                  <c:v>-583.85248963443769</c:v>
                </c:pt>
                <c:pt idx="352">
                  <c:v>-591.71384083781936</c:v>
                </c:pt>
                <c:pt idx="353">
                  <c:v>-557.07345386723864</c:v>
                </c:pt>
                <c:pt idx="354">
                  <c:v>-589.3364217686526</c:v>
                </c:pt>
                <c:pt idx="355">
                  <c:v>-571.16210866077813</c:v>
                </c:pt>
                <c:pt idx="356">
                  <c:v>-603.53808841963587</c:v>
                </c:pt>
                <c:pt idx="357">
                  <c:v>-571.14118319637078</c:v>
                </c:pt>
                <c:pt idx="358">
                  <c:v>-625.05551277467316</c:v>
                </c:pt>
                <c:pt idx="359">
                  <c:v>-561.48410977521962</c:v>
                </c:pt>
                <c:pt idx="360">
                  <c:v>-592.3985207861449</c:v>
                </c:pt>
                <c:pt idx="361">
                  <c:v>-593.56128316383979</c:v>
                </c:pt>
                <c:pt idx="362">
                  <c:v>-595.17027854966773</c:v>
                </c:pt>
                <c:pt idx="363">
                  <c:v>-570.12500589991646</c:v>
                </c:pt>
                <c:pt idx="364">
                  <c:v>-589.99618722128048</c:v>
                </c:pt>
                <c:pt idx="365">
                  <c:v>-565.07211882063439</c:v>
                </c:pt>
                <c:pt idx="366">
                  <c:v>-593.93514181701312</c:v>
                </c:pt>
                <c:pt idx="367">
                  <c:v>-508.20384984960356</c:v>
                </c:pt>
                <c:pt idx="368">
                  <c:v>-521.31158326004356</c:v>
                </c:pt>
                <c:pt idx="369">
                  <c:v>-608.61334133370201</c:v>
                </c:pt>
                <c:pt idx="370">
                  <c:v>-575.4761779696646</c:v>
                </c:pt>
                <c:pt idx="371">
                  <c:v>-555.23037597274788</c:v>
                </c:pt>
                <c:pt idx="372">
                  <c:v>-534.11725525317979</c:v>
                </c:pt>
                <c:pt idx="373">
                  <c:v>-578.58101389372359</c:v>
                </c:pt>
                <c:pt idx="374">
                  <c:v>-563.52172877450994</c:v>
                </c:pt>
                <c:pt idx="375">
                  <c:v>-613.07931858081179</c:v>
                </c:pt>
                <c:pt idx="376">
                  <c:v>-594.21737827346783</c:v>
                </c:pt>
                <c:pt idx="377">
                  <c:v>-640.06730884735794</c:v>
                </c:pt>
                <c:pt idx="378">
                  <c:v>-611.09289055076761</c:v>
                </c:pt>
                <c:pt idx="379">
                  <c:v>-586.95826527264444</c:v>
                </c:pt>
                <c:pt idx="380">
                  <c:v>-586.3494278744563</c:v>
                </c:pt>
                <c:pt idx="381">
                  <c:v>-562.57594974662948</c:v>
                </c:pt>
                <c:pt idx="382">
                  <c:v>-535.48710471139088</c:v>
                </c:pt>
                <c:pt idx="383">
                  <c:v>-560.20299011420025</c:v>
                </c:pt>
                <c:pt idx="384">
                  <c:v>-558.52928937528986</c:v>
                </c:pt>
                <c:pt idx="385">
                  <c:v>-555.77043042437504</c:v>
                </c:pt>
                <c:pt idx="386">
                  <c:v>-560.4910721226629</c:v>
                </c:pt>
                <c:pt idx="387">
                  <c:v>-613.49168154337053</c:v>
                </c:pt>
                <c:pt idx="388">
                  <c:v>-602.45237914108202</c:v>
                </c:pt>
                <c:pt idx="389">
                  <c:v>-540.54409404182866</c:v>
                </c:pt>
                <c:pt idx="390">
                  <c:v>-622.22889877009038</c:v>
                </c:pt>
                <c:pt idx="391">
                  <c:v>-573.99290320081559</c:v>
                </c:pt>
                <c:pt idx="392">
                  <c:v>-527.90887298553343</c:v>
                </c:pt>
                <c:pt idx="393">
                  <c:v>-597.85895214915581</c:v>
                </c:pt>
                <c:pt idx="394">
                  <c:v>-593.04974639176248</c:v>
                </c:pt>
                <c:pt idx="395">
                  <c:v>-573.53222455034415</c:v>
                </c:pt>
                <c:pt idx="396">
                  <c:v>-597.4261123846079</c:v>
                </c:pt>
                <c:pt idx="397">
                  <c:v>-548.95362391818071</c:v>
                </c:pt>
                <c:pt idx="398">
                  <c:v>-656.85297411573197</c:v>
                </c:pt>
                <c:pt idx="399">
                  <c:v>-605.96028579194581</c:v>
                </c:pt>
                <c:pt idx="400">
                  <c:v>-577.81230839603359</c:v>
                </c:pt>
                <c:pt idx="401">
                  <c:v>-600.40105608127305</c:v>
                </c:pt>
                <c:pt idx="402">
                  <c:v>-558.04866781230726</c:v>
                </c:pt>
                <c:pt idx="403">
                  <c:v>-609.57841669075697</c:v>
                </c:pt>
                <c:pt idx="404">
                  <c:v>-580.57787223004334</c:v>
                </c:pt>
                <c:pt idx="405">
                  <c:v>-579.20632479213032</c:v>
                </c:pt>
                <c:pt idx="406">
                  <c:v>-607.57283977406519</c:v>
                </c:pt>
                <c:pt idx="407">
                  <c:v>-545.21403904359681</c:v>
                </c:pt>
                <c:pt idx="408">
                  <c:v>-557.84065325157189</c:v>
                </c:pt>
                <c:pt idx="409">
                  <c:v>-552.00706561736843</c:v>
                </c:pt>
                <c:pt idx="410">
                  <c:v>-556.20268724905236</c:v>
                </c:pt>
                <c:pt idx="411">
                  <c:v>-559.97915038571114</c:v>
                </c:pt>
                <c:pt idx="412">
                  <c:v>-535.23575341213632</c:v>
                </c:pt>
                <c:pt idx="413">
                  <c:v>-580.84809715740835</c:v>
                </c:pt>
                <c:pt idx="414">
                  <c:v>-555.53591946751749</c:v>
                </c:pt>
                <c:pt idx="415">
                  <c:v>-605.63652175914399</c:v>
                </c:pt>
                <c:pt idx="416">
                  <c:v>-594.96069278268692</c:v>
                </c:pt>
                <c:pt idx="417">
                  <c:v>-575.82750038539189</c:v>
                </c:pt>
                <c:pt idx="418">
                  <c:v>-599.62228769206081</c:v>
                </c:pt>
                <c:pt idx="419">
                  <c:v>-604.64834155094672</c:v>
                </c:pt>
                <c:pt idx="420">
                  <c:v>-592.52573417912754</c:v>
                </c:pt>
                <c:pt idx="421">
                  <c:v>-586.33152764147098</c:v>
                </c:pt>
                <c:pt idx="422">
                  <c:v>-629.98058850058601</c:v>
                </c:pt>
                <c:pt idx="423">
                  <c:v>-614.63617634060915</c:v>
                </c:pt>
                <c:pt idx="424">
                  <c:v>-589.23003258453332</c:v>
                </c:pt>
                <c:pt idx="425">
                  <c:v>-546.90561662226082</c:v>
                </c:pt>
                <c:pt idx="426">
                  <c:v>-592.15651132783182</c:v>
                </c:pt>
                <c:pt idx="427">
                  <c:v>-546.19164061170932</c:v>
                </c:pt>
                <c:pt idx="428">
                  <c:v>-595.69066430815224</c:v>
                </c:pt>
                <c:pt idx="429">
                  <c:v>-568.05241948692174</c:v>
                </c:pt>
                <c:pt idx="430">
                  <c:v>-529.76474963980877</c:v>
                </c:pt>
                <c:pt idx="431">
                  <c:v>-616.93039304767285</c:v>
                </c:pt>
                <c:pt idx="432">
                  <c:v>-589.39378848154229</c:v>
                </c:pt>
                <c:pt idx="433">
                  <c:v>-577.20075920879071</c:v>
                </c:pt>
                <c:pt idx="434">
                  <c:v>-515.04677515909361</c:v>
                </c:pt>
                <c:pt idx="435">
                  <c:v>-622.67148363192882</c:v>
                </c:pt>
                <c:pt idx="436">
                  <c:v>-529.94921492623916</c:v>
                </c:pt>
                <c:pt idx="437">
                  <c:v>-563.84106024253333</c:v>
                </c:pt>
                <c:pt idx="438">
                  <c:v>-585.37709439076912</c:v>
                </c:pt>
                <c:pt idx="439">
                  <c:v>-501.9523916762455</c:v>
                </c:pt>
                <c:pt idx="440">
                  <c:v>-555.89719995286555</c:v>
                </c:pt>
                <c:pt idx="441">
                  <c:v>-565.26138405359279</c:v>
                </c:pt>
                <c:pt idx="442">
                  <c:v>-557.36260895993905</c:v>
                </c:pt>
                <c:pt idx="443">
                  <c:v>-562.44163213971342</c:v>
                </c:pt>
                <c:pt idx="444">
                  <c:v>-554.37904567696251</c:v>
                </c:pt>
                <c:pt idx="445">
                  <c:v>-568.4905452255814</c:v>
                </c:pt>
                <c:pt idx="446">
                  <c:v>-586.73478042517399</c:v>
                </c:pt>
                <c:pt idx="447">
                  <c:v>-583.86193735157508</c:v>
                </c:pt>
                <c:pt idx="448">
                  <c:v>-556.27417734536652</c:v>
                </c:pt>
                <c:pt idx="449">
                  <c:v>-568.4595159557548</c:v>
                </c:pt>
                <c:pt idx="450">
                  <c:v>-632.9138806070514</c:v>
                </c:pt>
                <c:pt idx="451">
                  <c:v>-586.56960844365449</c:v>
                </c:pt>
                <c:pt idx="452">
                  <c:v>-571.59921352845618</c:v>
                </c:pt>
                <c:pt idx="453">
                  <c:v>-574.91129823701726</c:v>
                </c:pt>
                <c:pt idx="454">
                  <c:v>-542.42561573173543</c:v>
                </c:pt>
                <c:pt idx="455">
                  <c:v>-579.68564944728155</c:v>
                </c:pt>
                <c:pt idx="456">
                  <c:v>-526.09045212406363</c:v>
                </c:pt>
                <c:pt idx="457">
                  <c:v>-576.83313239829749</c:v>
                </c:pt>
                <c:pt idx="458">
                  <c:v>-500.57304440069015</c:v>
                </c:pt>
                <c:pt idx="459">
                  <c:v>-594.24919704932131</c:v>
                </c:pt>
                <c:pt idx="460">
                  <c:v>-534.58052429987993</c:v>
                </c:pt>
                <c:pt idx="461">
                  <c:v>-598.30076972493839</c:v>
                </c:pt>
                <c:pt idx="462">
                  <c:v>-617.33539741096433</c:v>
                </c:pt>
                <c:pt idx="463">
                  <c:v>-645.71798925728467</c:v>
                </c:pt>
                <c:pt idx="464">
                  <c:v>-637.51531457036185</c:v>
                </c:pt>
                <c:pt idx="465">
                  <c:v>-593.85153334979805</c:v>
                </c:pt>
                <c:pt idx="466">
                  <c:v>-549.75339992874592</c:v>
                </c:pt>
                <c:pt idx="467">
                  <c:v>-587.01788766751292</c:v>
                </c:pt>
                <c:pt idx="468">
                  <c:v>-552.28955871714766</c:v>
                </c:pt>
                <c:pt idx="469">
                  <c:v>-557.92539904855153</c:v>
                </c:pt>
                <c:pt idx="470">
                  <c:v>-607.94481710212312</c:v>
                </c:pt>
                <c:pt idx="471">
                  <c:v>-528.38022594856443</c:v>
                </c:pt>
                <c:pt idx="472">
                  <c:v>-664.05922799316841</c:v>
                </c:pt>
                <c:pt idx="473">
                  <c:v>-548.17223741526095</c:v>
                </c:pt>
                <c:pt idx="474">
                  <c:v>-602.82476325967036</c:v>
                </c:pt>
                <c:pt idx="475">
                  <c:v>-600.84687503138503</c:v>
                </c:pt>
                <c:pt idx="476">
                  <c:v>-605.2714796536718</c:v>
                </c:pt>
                <c:pt idx="477">
                  <c:v>-568.68537119456937</c:v>
                </c:pt>
                <c:pt idx="478">
                  <c:v>-589.38756026612032</c:v>
                </c:pt>
                <c:pt idx="479">
                  <c:v>-584.56040612949232</c:v>
                </c:pt>
                <c:pt idx="480">
                  <c:v>-550.08109006013956</c:v>
                </c:pt>
                <c:pt idx="481">
                  <c:v>-571.9407829914619</c:v>
                </c:pt>
                <c:pt idx="482">
                  <c:v>-621.20273623485741</c:v>
                </c:pt>
                <c:pt idx="483">
                  <c:v>-590.38529014629967</c:v>
                </c:pt>
                <c:pt idx="484">
                  <c:v>-605.65862337285921</c:v>
                </c:pt>
                <c:pt idx="485">
                  <c:v>-527.41405814415202</c:v>
                </c:pt>
                <c:pt idx="486">
                  <c:v>-594.41758794604743</c:v>
                </c:pt>
                <c:pt idx="487">
                  <c:v>-573.84256049601049</c:v>
                </c:pt>
                <c:pt idx="488">
                  <c:v>-622.29377903181717</c:v>
                </c:pt>
                <c:pt idx="489">
                  <c:v>-598.849690242213</c:v>
                </c:pt>
                <c:pt idx="490">
                  <c:v>-618.58421525502422</c:v>
                </c:pt>
                <c:pt idx="491">
                  <c:v>-576.98855626883801</c:v>
                </c:pt>
                <c:pt idx="492">
                  <c:v>-585.72600805803268</c:v>
                </c:pt>
                <c:pt idx="493">
                  <c:v>-626.17095263776832</c:v>
                </c:pt>
                <c:pt idx="494">
                  <c:v>-598.81234812429102</c:v>
                </c:pt>
                <c:pt idx="495">
                  <c:v>-580.41566470735165</c:v>
                </c:pt>
                <c:pt idx="496">
                  <c:v>-588.33822788937232</c:v>
                </c:pt>
                <c:pt idx="497">
                  <c:v>-548.79644749207046</c:v>
                </c:pt>
                <c:pt idx="498">
                  <c:v>-560.0218491172493</c:v>
                </c:pt>
                <c:pt idx="499">
                  <c:v>-632.94984833790045</c:v>
                </c:pt>
                <c:pt idx="500">
                  <c:v>-558.77115618033645</c:v>
                </c:pt>
                <c:pt idx="501">
                  <c:v>-602.71437451403472</c:v>
                </c:pt>
                <c:pt idx="502">
                  <c:v>-564.78233449449704</c:v>
                </c:pt>
                <c:pt idx="503">
                  <c:v>-531.83210334613136</c:v>
                </c:pt>
                <c:pt idx="504">
                  <c:v>-644.7066700401142</c:v>
                </c:pt>
                <c:pt idx="505">
                  <c:v>-567.54586880278589</c:v>
                </c:pt>
                <c:pt idx="506">
                  <c:v>-598.96430137061247</c:v>
                </c:pt>
                <c:pt idx="507">
                  <c:v>-561.9445921741617</c:v>
                </c:pt>
                <c:pt idx="508">
                  <c:v>-612.19163737650524</c:v>
                </c:pt>
                <c:pt idx="509">
                  <c:v>-546.49157571567639</c:v>
                </c:pt>
                <c:pt idx="510">
                  <c:v>-591.21608103209746</c:v>
                </c:pt>
                <c:pt idx="511">
                  <c:v>-619.85861732468084</c:v>
                </c:pt>
                <c:pt idx="512">
                  <c:v>-570.70766188530183</c:v>
                </c:pt>
                <c:pt idx="513">
                  <c:v>-539.97552681164893</c:v>
                </c:pt>
                <c:pt idx="514">
                  <c:v>-501.46690934718663</c:v>
                </c:pt>
                <c:pt idx="515">
                  <c:v>-585.35058010088574</c:v>
                </c:pt>
                <c:pt idx="516">
                  <c:v>-644.5695789572369</c:v>
                </c:pt>
                <c:pt idx="517">
                  <c:v>-555.47398885063285</c:v>
                </c:pt>
                <c:pt idx="518">
                  <c:v>-627.78443153939452</c:v>
                </c:pt>
                <c:pt idx="519">
                  <c:v>-573.92508258918269</c:v>
                </c:pt>
                <c:pt idx="520">
                  <c:v>-599.87925594477974</c:v>
                </c:pt>
                <c:pt idx="521">
                  <c:v>-580.11101134191495</c:v>
                </c:pt>
                <c:pt idx="522">
                  <c:v>-517.40183616628815</c:v>
                </c:pt>
                <c:pt idx="523">
                  <c:v>-538.36034627798472</c:v>
                </c:pt>
                <c:pt idx="524">
                  <c:v>-585.1397794253221</c:v>
                </c:pt>
                <c:pt idx="525">
                  <c:v>-534.69905086326662</c:v>
                </c:pt>
                <c:pt idx="526">
                  <c:v>-520.22567772308776</c:v>
                </c:pt>
                <c:pt idx="527">
                  <c:v>-603.3050928278044</c:v>
                </c:pt>
                <c:pt idx="528">
                  <c:v>-586.18035287525663</c:v>
                </c:pt>
                <c:pt idx="529">
                  <c:v>-582.41482140890389</c:v>
                </c:pt>
                <c:pt idx="530">
                  <c:v>-555.98304096264792</c:v>
                </c:pt>
                <c:pt idx="531">
                  <c:v>-556.44690521965413</c:v>
                </c:pt>
                <c:pt idx="532">
                  <c:v>-563.60920105718264</c:v>
                </c:pt>
                <c:pt idx="533">
                  <c:v>-557.66573329702601</c:v>
                </c:pt>
                <c:pt idx="534">
                  <c:v>-568.13492051246089</c:v>
                </c:pt>
                <c:pt idx="535">
                  <c:v>-594.21377772331766</c:v>
                </c:pt>
                <c:pt idx="536">
                  <c:v>-609.2997973861336</c:v>
                </c:pt>
                <c:pt idx="537">
                  <c:v>-591.62843612876304</c:v>
                </c:pt>
                <c:pt idx="538">
                  <c:v>-545.02198125054929</c:v>
                </c:pt>
                <c:pt idx="539">
                  <c:v>-607.60250450776698</c:v>
                </c:pt>
                <c:pt idx="540">
                  <c:v>-623.19766464302484</c:v>
                </c:pt>
                <c:pt idx="541">
                  <c:v>-542.33240213383669</c:v>
                </c:pt>
                <c:pt idx="542">
                  <c:v>-530.74078610651372</c:v>
                </c:pt>
                <c:pt idx="543">
                  <c:v>-631.31677109924203</c:v>
                </c:pt>
                <c:pt idx="544">
                  <c:v>-568.95655219795026</c:v>
                </c:pt>
                <c:pt idx="545">
                  <c:v>-577.36768967413605</c:v>
                </c:pt>
                <c:pt idx="546">
                  <c:v>-592.19360961121242</c:v>
                </c:pt>
                <c:pt idx="547">
                  <c:v>-581.42553038777669</c:v>
                </c:pt>
                <c:pt idx="548">
                  <c:v>-583.34358567587719</c:v>
                </c:pt>
                <c:pt idx="549">
                  <c:v>-595.87279463784103</c:v>
                </c:pt>
                <c:pt idx="550">
                  <c:v>-622.26744495417665</c:v>
                </c:pt>
                <c:pt idx="551">
                  <c:v>-619.47837013226172</c:v>
                </c:pt>
                <c:pt idx="552">
                  <c:v>-616.46899430851499</c:v>
                </c:pt>
                <c:pt idx="553">
                  <c:v>-617.00244755421068</c:v>
                </c:pt>
                <c:pt idx="554">
                  <c:v>-592.67192877290995</c:v>
                </c:pt>
                <c:pt idx="555">
                  <c:v>-551.04140459508039</c:v>
                </c:pt>
                <c:pt idx="556">
                  <c:v>-545.97960990821502</c:v>
                </c:pt>
                <c:pt idx="557">
                  <c:v>-519.31091753335068</c:v>
                </c:pt>
                <c:pt idx="558">
                  <c:v>-544.59136474829666</c:v>
                </c:pt>
                <c:pt idx="559">
                  <c:v>-586.15828216371983</c:v>
                </c:pt>
                <c:pt idx="560">
                  <c:v>-576.01871717481436</c:v>
                </c:pt>
                <c:pt idx="561">
                  <c:v>-610.76289031334068</c:v>
                </c:pt>
                <c:pt idx="562">
                  <c:v>-567.74392639950338</c:v>
                </c:pt>
                <c:pt idx="563">
                  <c:v>-551.67197191129617</c:v>
                </c:pt>
                <c:pt idx="564">
                  <c:v>-535.45921455920188</c:v>
                </c:pt>
                <c:pt idx="565">
                  <c:v>-574.22228768250147</c:v>
                </c:pt>
                <c:pt idx="566">
                  <c:v>-582.34463482996557</c:v>
                </c:pt>
                <c:pt idx="567">
                  <c:v>-563.00162708182484</c:v>
                </c:pt>
                <c:pt idx="568">
                  <c:v>-594.7697170317856</c:v>
                </c:pt>
                <c:pt idx="569">
                  <c:v>-574.57412971413328</c:v>
                </c:pt>
                <c:pt idx="570">
                  <c:v>-600.58909993566408</c:v>
                </c:pt>
                <c:pt idx="571">
                  <c:v>-599.47680533763787</c:v>
                </c:pt>
                <c:pt idx="572">
                  <c:v>-627.62658807808771</c:v>
                </c:pt>
                <c:pt idx="573">
                  <c:v>-608.03175081357563</c:v>
                </c:pt>
                <c:pt idx="574">
                  <c:v>-551.02099880357196</c:v>
                </c:pt>
                <c:pt idx="575">
                  <c:v>-550.88891209913527</c:v>
                </c:pt>
                <c:pt idx="576">
                  <c:v>-569.92569051059354</c:v>
                </c:pt>
                <c:pt idx="577">
                  <c:v>-559.25174621605447</c:v>
                </c:pt>
                <c:pt idx="578">
                  <c:v>-606.44453280918174</c:v>
                </c:pt>
                <c:pt idx="579">
                  <c:v>-609.80900923266722</c:v>
                </c:pt>
                <c:pt idx="580">
                  <c:v>-563.82914453800504</c:v>
                </c:pt>
                <c:pt idx="581">
                  <c:v>-582.40014139545428</c:v>
                </c:pt>
                <c:pt idx="582">
                  <c:v>-551.26609499388474</c:v>
                </c:pt>
                <c:pt idx="583">
                  <c:v>-579.1241887420947</c:v>
                </c:pt>
                <c:pt idx="584">
                  <c:v>-627.47763823545074</c:v>
                </c:pt>
                <c:pt idx="585">
                  <c:v>-579.60592674388454</c:v>
                </c:pt>
                <c:pt idx="586">
                  <c:v>-600.87881673286188</c:v>
                </c:pt>
                <c:pt idx="587">
                  <c:v>-586.8622796101115</c:v>
                </c:pt>
                <c:pt idx="588">
                  <c:v>-609.02941265909044</c:v>
                </c:pt>
                <c:pt idx="589">
                  <c:v>-578.03724499148711</c:v>
                </c:pt>
                <c:pt idx="590">
                  <c:v>-578.66274256678048</c:v>
                </c:pt>
                <c:pt idx="591">
                  <c:v>-570.3658717284211</c:v>
                </c:pt>
                <c:pt idx="592">
                  <c:v>-582.37172217582815</c:v>
                </c:pt>
                <c:pt idx="593">
                  <c:v>-599.21816205143386</c:v>
                </c:pt>
                <c:pt idx="594">
                  <c:v>-569.42598844637087</c:v>
                </c:pt>
                <c:pt idx="595">
                  <c:v>-595.20166110982268</c:v>
                </c:pt>
                <c:pt idx="596">
                  <c:v>-637.25793418846433</c:v>
                </c:pt>
                <c:pt idx="597">
                  <c:v>-609.38076214784655</c:v>
                </c:pt>
                <c:pt idx="598">
                  <c:v>-596.97739837846598</c:v>
                </c:pt>
                <c:pt idx="599">
                  <c:v>-520.71287851141096</c:v>
                </c:pt>
                <c:pt idx="600">
                  <c:v>-580.45797151852935</c:v>
                </c:pt>
                <c:pt idx="601">
                  <c:v>-593.05349820977722</c:v>
                </c:pt>
                <c:pt idx="602">
                  <c:v>-574.39591733662519</c:v>
                </c:pt>
                <c:pt idx="603">
                  <c:v>-600.37002974984307</c:v>
                </c:pt>
                <c:pt idx="604">
                  <c:v>-551.81315032782868</c:v>
                </c:pt>
                <c:pt idx="605">
                  <c:v>-574.45938710330461</c:v>
                </c:pt>
                <c:pt idx="606">
                  <c:v>-549.56244846481081</c:v>
                </c:pt>
                <c:pt idx="607">
                  <c:v>-600.03520818670427</c:v>
                </c:pt>
                <c:pt idx="608">
                  <c:v>-561.85301872028003</c:v>
                </c:pt>
                <c:pt idx="609">
                  <c:v>-549.10756380149019</c:v>
                </c:pt>
                <c:pt idx="610">
                  <c:v>-558.58302548229494</c:v>
                </c:pt>
                <c:pt idx="611">
                  <c:v>-558.35444247222563</c:v>
                </c:pt>
                <c:pt idx="612">
                  <c:v>-575.83948183758162</c:v>
                </c:pt>
                <c:pt idx="613">
                  <c:v>-511.59054705053677</c:v>
                </c:pt>
                <c:pt idx="614">
                  <c:v>-531.23493616808287</c:v>
                </c:pt>
                <c:pt idx="615">
                  <c:v>-588.73526332166284</c:v>
                </c:pt>
                <c:pt idx="616">
                  <c:v>-586.88698920790375</c:v>
                </c:pt>
                <c:pt idx="617">
                  <c:v>-585.10754883827781</c:v>
                </c:pt>
                <c:pt idx="618">
                  <c:v>-607.55163270599564</c:v>
                </c:pt>
                <c:pt idx="619">
                  <c:v>-501.49628706951489</c:v>
                </c:pt>
                <c:pt idx="620">
                  <c:v>-608.709542801613</c:v>
                </c:pt>
                <c:pt idx="621">
                  <c:v>-614.50896861692286</c:v>
                </c:pt>
                <c:pt idx="622">
                  <c:v>-596.77503625654072</c:v>
                </c:pt>
                <c:pt idx="623">
                  <c:v>-577.03035233976061</c:v>
                </c:pt>
                <c:pt idx="624">
                  <c:v>-549.85851244894911</c:v>
                </c:pt>
                <c:pt idx="625">
                  <c:v>-570.05728752692562</c:v>
                </c:pt>
                <c:pt idx="626">
                  <c:v>-588.1024826746393</c:v>
                </c:pt>
                <c:pt idx="627">
                  <c:v>-586.81843938423981</c:v>
                </c:pt>
                <c:pt idx="628">
                  <c:v>-550.6986816187341</c:v>
                </c:pt>
                <c:pt idx="629">
                  <c:v>-585.62564961347221</c:v>
                </c:pt>
                <c:pt idx="630">
                  <c:v>-589.7828035269149</c:v>
                </c:pt>
                <c:pt idx="631">
                  <c:v>-591.08023449544362</c:v>
                </c:pt>
                <c:pt idx="632">
                  <c:v>-623.50285998812024</c:v>
                </c:pt>
                <c:pt idx="633">
                  <c:v>-585.88922401131822</c:v>
                </c:pt>
                <c:pt idx="634">
                  <c:v>-556.11518073981006</c:v>
                </c:pt>
                <c:pt idx="635">
                  <c:v>-591.36093860724782</c:v>
                </c:pt>
                <c:pt idx="636">
                  <c:v>-556.78361248212946</c:v>
                </c:pt>
                <c:pt idx="637">
                  <c:v>-520.18544786252846</c:v>
                </c:pt>
                <c:pt idx="638">
                  <c:v>-615.39472229670832</c:v>
                </c:pt>
                <c:pt idx="639">
                  <c:v>-594.42035483597851</c:v>
                </c:pt>
                <c:pt idx="640">
                  <c:v>-526.64619192518649</c:v>
                </c:pt>
                <c:pt idx="641">
                  <c:v>-565.38539991924017</c:v>
                </c:pt>
                <c:pt idx="642">
                  <c:v>-644.10088695605714</c:v>
                </c:pt>
                <c:pt idx="643">
                  <c:v>-561.43019989917502</c:v>
                </c:pt>
                <c:pt idx="644">
                  <c:v>-600.53544126746897</c:v>
                </c:pt>
                <c:pt idx="645">
                  <c:v>-593.92087566160126</c:v>
                </c:pt>
                <c:pt idx="646">
                  <c:v>-605.99863871459524</c:v>
                </c:pt>
                <c:pt idx="647">
                  <c:v>-574.18358121194183</c:v>
                </c:pt>
                <c:pt idx="648">
                  <c:v>-579.99197985396927</c:v>
                </c:pt>
                <c:pt idx="649">
                  <c:v>-623.59870321723838</c:v>
                </c:pt>
                <c:pt idx="650">
                  <c:v>-583.60562572465801</c:v>
                </c:pt>
                <c:pt idx="651">
                  <c:v>-596.17446779185389</c:v>
                </c:pt>
                <c:pt idx="652">
                  <c:v>-573.28974813610694</c:v>
                </c:pt>
                <c:pt idx="653">
                  <c:v>-586.04170906370268</c:v>
                </c:pt>
                <c:pt idx="654">
                  <c:v>-609.29751780870993</c:v>
                </c:pt>
                <c:pt idx="655">
                  <c:v>-605.34274655955483</c:v>
                </c:pt>
                <c:pt idx="656">
                  <c:v>-543.6333452325614</c:v>
                </c:pt>
                <c:pt idx="657">
                  <c:v>-632.65921113888135</c:v>
                </c:pt>
                <c:pt idx="658">
                  <c:v>-540.01945985496786</c:v>
                </c:pt>
                <c:pt idx="659">
                  <c:v>-559.88226498453605</c:v>
                </c:pt>
                <c:pt idx="660">
                  <c:v>-631.53110521615667</c:v>
                </c:pt>
                <c:pt idx="661">
                  <c:v>-591.09921327313964</c:v>
                </c:pt>
                <c:pt idx="662">
                  <c:v>-625.78610839066869</c:v>
                </c:pt>
                <c:pt idx="663">
                  <c:v>-578.32006060698632</c:v>
                </c:pt>
                <c:pt idx="664">
                  <c:v>-548.06859335235185</c:v>
                </c:pt>
                <c:pt idx="665">
                  <c:v>-546.09377899654169</c:v>
                </c:pt>
                <c:pt idx="666">
                  <c:v>-589.51661125696887</c:v>
                </c:pt>
                <c:pt idx="667">
                  <c:v>-534.58575642824053</c:v>
                </c:pt>
                <c:pt idx="668">
                  <c:v>-590.75150076905334</c:v>
                </c:pt>
                <c:pt idx="669">
                  <c:v>-618.42386293533309</c:v>
                </c:pt>
                <c:pt idx="670">
                  <c:v>-531.92049461601482</c:v>
                </c:pt>
                <c:pt idx="671">
                  <c:v>-573.53418647607486</c:v>
                </c:pt>
                <c:pt idx="672">
                  <c:v>-562.43789488754555</c:v>
                </c:pt>
                <c:pt idx="673">
                  <c:v>-609.76683289062817</c:v>
                </c:pt>
                <c:pt idx="674">
                  <c:v>-568.46362061336458</c:v>
                </c:pt>
                <c:pt idx="675">
                  <c:v>-549.27056158118944</c:v>
                </c:pt>
                <c:pt idx="676">
                  <c:v>-612.57035854688593</c:v>
                </c:pt>
                <c:pt idx="677">
                  <c:v>-570.74810760897753</c:v>
                </c:pt>
                <c:pt idx="678">
                  <c:v>-582.61194920318167</c:v>
                </c:pt>
                <c:pt idx="679">
                  <c:v>-553.43026156435803</c:v>
                </c:pt>
                <c:pt idx="680">
                  <c:v>-584.98008460991741</c:v>
                </c:pt>
                <c:pt idx="681">
                  <c:v>-579.8735843048903</c:v>
                </c:pt>
                <c:pt idx="682">
                  <c:v>-548.28703624310219</c:v>
                </c:pt>
                <c:pt idx="683">
                  <c:v>-580.17310768083826</c:v>
                </c:pt>
                <c:pt idx="684">
                  <c:v>-536.34450466623844</c:v>
                </c:pt>
                <c:pt idx="685">
                  <c:v>-622.66282645635442</c:v>
                </c:pt>
                <c:pt idx="686">
                  <c:v>-541.67070661796038</c:v>
                </c:pt>
                <c:pt idx="687">
                  <c:v>-588.58935417802081</c:v>
                </c:pt>
                <c:pt idx="688">
                  <c:v>-504.77264480287886</c:v>
                </c:pt>
                <c:pt idx="689">
                  <c:v>-566.15419856841277</c:v>
                </c:pt>
                <c:pt idx="690">
                  <c:v>-558.99677981032846</c:v>
                </c:pt>
                <c:pt idx="691">
                  <c:v>-561.55625467197387</c:v>
                </c:pt>
                <c:pt idx="692">
                  <c:v>-551.45876629011468</c:v>
                </c:pt>
                <c:pt idx="693">
                  <c:v>-589.38060324119442</c:v>
                </c:pt>
                <c:pt idx="694">
                  <c:v>-505.26474292200032</c:v>
                </c:pt>
                <c:pt idx="695">
                  <c:v>-577.3529065486332</c:v>
                </c:pt>
                <c:pt idx="696">
                  <c:v>-581.55425963050948</c:v>
                </c:pt>
                <c:pt idx="697">
                  <c:v>-598.63581621076582</c:v>
                </c:pt>
                <c:pt idx="698">
                  <c:v>-609.91231377836334</c:v>
                </c:pt>
                <c:pt idx="699">
                  <c:v>-561.51538890667962</c:v>
                </c:pt>
                <c:pt idx="700">
                  <c:v>-550.39378225418682</c:v>
                </c:pt>
                <c:pt idx="701">
                  <c:v>-539.63566475060202</c:v>
                </c:pt>
                <c:pt idx="702">
                  <c:v>-599.57794528292743</c:v>
                </c:pt>
                <c:pt idx="703">
                  <c:v>-600.6017185570629</c:v>
                </c:pt>
                <c:pt idx="704">
                  <c:v>-537.88520238641308</c:v>
                </c:pt>
                <c:pt idx="705">
                  <c:v>-595.34117305560108</c:v>
                </c:pt>
                <c:pt idx="706">
                  <c:v>-593.98869898877592</c:v>
                </c:pt>
                <c:pt idx="707">
                  <c:v>-546.10653246613356</c:v>
                </c:pt>
                <c:pt idx="708">
                  <c:v>-529.44215772024995</c:v>
                </c:pt>
                <c:pt idx="709">
                  <c:v>-581.13985192159112</c:v>
                </c:pt>
                <c:pt idx="710">
                  <c:v>-529.28117416861414</c:v>
                </c:pt>
                <c:pt idx="711">
                  <c:v>-547.7966755404309</c:v>
                </c:pt>
                <c:pt idx="712">
                  <c:v>-636.64290069025515</c:v>
                </c:pt>
                <c:pt idx="713">
                  <c:v>-588.79411610209672</c:v>
                </c:pt>
                <c:pt idx="714">
                  <c:v>-632.66912429830586</c:v>
                </c:pt>
                <c:pt idx="715">
                  <c:v>-541.44821171727176</c:v>
                </c:pt>
                <c:pt idx="716">
                  <c:v>-545.03312896104057</c:v>
                </c:pt>
                <c:pt idx="717">
                  <c:v>-571.55020339859334</c:v>
                </c:pt>
                <c:pt idx="718">
                  <c:v>-567.98674558682092</c:v>
                </c:pt>
                <c:pt idx="719">
                  <c:v>-559.49839950867749</c:v>
                </c:pt>
                <c:pt idx="720">
                  <c:v>-608.17472587234056</c:v>
                </c:pt>
                <c:pt idx="721">
                  <c:v>-586.45760745984899</c:v>
                </c:pt>
                <c:pt idx="722">
                  <c:v>-564.2832014695191</c:v>
                </c:pt>
                <c:pt idx="723">
                  <c:v>-539.27159192650561</c:v>
                </c:pt>
                <c:pt idx="724">
                  <c:v>-589.24102820513963</c:v>
                </c:pt>
                <c:pt idx="725">
                  <c:v>-560.5117898861472</c:v>
                </c:pt>
                <c:pt idx="726">
                  <c:v>-547.69240090026165</c:v>
                </c:pt>
                <c:pt idx="727">
                  <c:v>-572.51694139759616</c:v>
                </c:pt>
                <c:pt idx="728">
                  <c:v>-553.32527349238148</c:v>
                </c:pt>
                <c:pt idx="729">
                  <c:v>-624.83250530882742</c:v>
                </c:pt>
                <c:pt idx="730">
                  <c:v>-556.85813239401205</c:v>
                </c:pt>
                <c:pt idx="731">
                  <c:v>-591.1214148859076</c:v>
                </c:pt>
                <c:pt idx="732">
                  <c:v>-569.97239474519324</c:v>
                </c:pt>
                <c:pt idx="733">
                  <c:v>-537.11430080424725</c:v>
                </c:pt>
                <c:pt idx="734">
                  <c:v>-593.66477723040748</c:v>
                </c:pt>
                <c:pt idx="735">
                  <c:v>-544.29056834362609</c:v>
                </c:pt>
                <c:pt idx="736">
                  <c:v>-541.36068293644257</c:v>
                </c:pt>
                <c:pt idx="737">
                  <c:v>-640.72042283011865</c:v>
                </c:pt>
                <c:pt idx="738">
                  <c:v>-596.20803480607219</c:v>
                </c:pt>
                <c:pt idx="739">
                  <c:v>-611.61821220685033</c:v>
                </c:pt>
                <c:pt idx="740">
                  <c:v>-592.38077816902182</c:v>
                </c:pt>
                <c:pt idx="741">
                  <c:v>-561.72196968189837</c:v>
                </c:pt>
                <c:pt idx="742">
                  <c:v>-565.24402926788298</c:v>
                </c:pt>
                <c:pt idx="743">
                  <c:v>-590.25720749515881</c:v>
                </c:pt>
                <c:pt idx="744">
                  <c:v>-543.91758872533546</c:v>
                </c:pt>
                <c:pt idx="745">
                  <c:v>-548.32783999085973</c:v>
                </c:pt>
                <c:pt idx="746">
                  <c:v>-548.7412269208653</c:v>
                </c:pt>
                <c:pt idx="747">
                  <c:v>-611.6174649518789</c:v>
                </c:pt>
                <c:pt idx="748">
                  <c:v>-585.45061896443735</c:v>
                </c:pt>
                <c:pt idx="749">
                  <c:v>-615.61737322980161</c:v>
                </c:pt>
                <c:pt idx="750">
                  <c:v>-566.19536568671788</c:v>
                </c:pt>
                <c:pt idx="751">
                  <c:v>-579.3976177294478</c:v>
                </c:pt>
                <c:pt idx="752">
                  <c:v>-562.30560920104404</c:v>
                </c:pt>
                <c:pt idx="753">
                  <c:v>-539.28714163920131</c:v>
                </c:pt>
                <c:pt idx="754">
                  <c:v>-519.81147262021113</c:v>
                </c:pt>
                <c:pt idx="755">
                  <c:v>-546.98236084931773</c:v>
                </c:pt>
                <c:pt idx="756">
                  <c:v>-557.97400185481229</c:v>
                </c:pt>
                <c:pt idx="757">
                  <c:v>-525.14116509542714</c:v>
                </c:pt>
                <c:pt idx="758">
                  <c:v>-638.24879482017377</c:v>
                </c:pt>
                <c:pt idx="759">
                  <c:v>-592.41402214255436</c:v>
                </c:pt>
                <c:pt idx="760">
                  <c:v>-626.7902120816866</c:v>
                </c:pt>
                <c:pt idx="761">
                  <c:v>-575.29960259085374</c:v>
                </c:pt>
                <c:pt idx="762">
                  <c:v>-599.66563671102585</c:v>
                </c:pt>
                <c:pt idx="763">
                  <c:v>-550.78321515469884</c:v>
                </c:pt>
                <c:pt idx="764">
                  <c:v>-612.28120652234543</c:v>
                </c:pt>
                <c:pt idx="765">
                  <c:v>-600.02669957255694</c:v>
                </c:pt>
                <c:pt idx="766">
                  <c:v>-541.09578445716215</c:v>
                </c:pt>
                <c:pt idx="767">
                  <c:v>-603.36198084565535</c:v>
                </c:pt>
                <c:pt idx="768">
                  <c:v>-575.63781522728277</c:v>
                </c:pt>
                <c:pt idx="769">
                  <c:v>-573.9917879091513</c:v>
                </c:pt>
                <c:pt idx="770">
                  <c:v>-570.52664821539702</c:v>
                </c:pt>
                <c:pt idx="771">
                  <c:v>-528.27173003956068</c:v>
                </c:pt>
                <c:pt idx="772">
                  <c:v>-628.78803139646629</c:v>
                </c:pt>
                <c:pt idx="773">
                  <c:v>-609.14020823319925</c:v>
                </c:pt>
                <c:pt idx="774">
                  <c:v>-509.70232245491525</c:v>
                </c:pt>
                <c:pt idx="775">
                  <c:v>-569.76773754584701</c:v>
                </c:pt>
                <c:pt idx="776">
                  <c:v>-549.58648912415833</c:v>
                </c:pt>
                <c:pt idx="777">
                  <c:v>-581.78027818835449</c:v>
                </c:pt>
                <c:pt idx="778">
                  <c:v>-652.37683822324811</c:v>
                </c:pt>
                <c:pt idx="779">
                  <c:v>-590.78505928269715</c:v>
                </c:pt>
                <c:pt idx="780">
                  <c:v>-562.10545639439442</c:v>
                </c:pt>
                <c:pt idx="781">
                  <c:v>-580.20314904409656</c:v>
                </c:pt>
                <c:pt idx="782">
                  <c:v>-615.33005629519221</c:v>
                </c:pt>
                <c:pt idx="783">
                  <c:v>-645.14165358784498</c:v>
                </c:pt>
                <c:pt idx="784">
                  <c:v>-557.64954772698184</c:v>
                </c:pt>
                <c:pt idx="785">
                  <c:v>-568.51378562861419</c:v>
                </c:pt>
                <c:pt idx="786">
                  <c:v>-556.59048114800589</c:v>
                </c:pt>
                <c:pt idx="787">
                  <c:v>-514.98553986513252</c:v>
                </c:pt>
                <c:pt idx="788">
                  <c:v>-549.96543510696029</c:v>
                </c:pt>
                <c:pt idx="789">
                  <c:v>-554.39085245396404</c:v>
                </c:pt>
                <c:pt idx="790">
                  <c:v>-541.89459673453894</c:v>
                </c:pt>
                <c:pt idx="791">
                  <c:v>-546.42704975764514</c:v>
                </c:pt>
                <c:pt idx="792">
                  <c:v>-545.64493198190598</c:v>
                </c:pt>
                <c:pt idx="793">
                  <c:v>-572.60215578495036</c:v>
                </c:pt>
                <c:pt idx="794">
                  <c:v>-618.43054777673024</c:v>
                </c:pt>
                <c:pt idx="795">
                  <c:v>-617.71808085108569</c:v>
                </c:pt>
                <c:pt idx="796">
                  <c:v>-581.54166960425709</c:v>
                </c:pt>
                <c:pt idx="797">
                  <c:v>-560.34408490737655</c:v>
                </c:pt>
                <c:pt idx="798">
                  <c:v>-565.95580419626958</c:v>
                </c:pt>
                <c:pt idx="799">
                  <c:v>-527.76287997938675</c:v>
                </c:pt>
                <c:pt idx="800">
                  <c:v>-521.88877508660153</c:v>
                </c:pt>
                <c:pt idx="801">
                  <c:v>-590.52635223864513</c:v>
                </c:pt>
                <c:pt idx="802">
                  <c:v>-575.05062549098557</c:v>
                </c:pt>
                <c:pt idx="803">
                  <c:v>-563.54702756461825</c:v>
                </c:pt>
                <c:pt idx="804">
                  <c:v>-593.79621767489175</c:v>
                </c:pt>
                <c:pt idx="805">
                  <c:v>-588.9080926543943</c:v>
                </c:pt>
                <c:pt idx="806">
                  <c:v>-625.67922317165335</c:v>
                </c:pt>
                <c:pt idx="807">
                  <c:v>-563.34264665355226</c:v>
                </c:pt>
                <c:pt idx="808">
                  <c:v>-570.22498407744865</c:v>
                </c:pt>
                <c:pt idx="809">
                  <c:v>-634.72495859256605</c:v>
                </c:pt>
                <c:pt idx="810">
                  <c:v>-604.11077392649895</c:v>
                </c:pt>
                <c:pt idx="811">
                  <c:v>-510.25930654819217</c:v>
                </c:pt>
                <c:pt idx="812">
                  <c:v>-574.43637260485343</c:v>
                </c:pt>
                <c:pt idx="813">
                  <c:v>-639.29700334778772</c:v>
                </c:pt>
                <c:pt idx="814">
                  <c:v>-570.34355492482428</c:v>
                </c:pt>
                <c:pt idx="815">
                  <c:v>-556.33063095778175</c:v>
                </c:pt>
                <c:pt idx="816">
                  <c:v>-574.80368029798251</c:v>
                </c:pt>
                <c:pt idx="817">
                  <c:v>-644.61207417179412</c:v>
                </c:pt>
                <c:pt idx="818">
                  <c:v>-607.66803079615624</c:v>
                </c:pt>
                <c:pt idx="819">
                  <c:v>-600.72775392401968</c:v>
                </c:pt>
                <c:pt idx="820">
                  <c:v>-569.22010477105209</c:v>
                </c:pt>
                <c:pt idx="821">
                  <c:v>-579.90012574226944</c:v>
                </c:pt>
                <c:pt idx="822">
                  <c:v>-536.15742285733472</c:v>
                </c:pt>
                <c:pt idx="823">
                  <c:v>-601.4512929566215</c:v>
                </c:pt>
                <c:pt idx="824">
                  <c:v>-547.44734085651976</c:v>
                </c:pt>
                <c:pt idx="825">
                  <c:v>-573.13961796183685</c:v>
                </c:pt>
                <c:pt idx="826">
                  <c:v>-542.91947782389593</c:v>
                </c:pt>
                <c:pt idx="827">
                  <c:v>-557.48291199125219</c:v>
                </c:pt>
                <c:pt idx="828">
                  <c:v>-562.41574532924574</c:v>
                </c:pt>
                <c:pt idx="829">
                  <c:v>-545.98160436996</c:v>
                </c:pt>
                <c:pt idx="830">
                  <c:v>-562.63567740927283</c:v>
                </c:pt>
                <c:pt idx="831">
                  <c:v>-580.9850915178281</c:v>
                </c:pt>
                <c:pt idx="832">
                  <c:v>-563.2103960086622</c:v>
                </c:pt>
                <c:pt idx="833">
                  <c:v>-567.21579795259822</c:v>
                </c:pt>
                <c:pt idx="834">
                  <c:v>-569.50707673755096</c:v>
                </c:pt>
                <c:pt idx="835">
                  <c:v>-613.9639186294271</c:v>
                </c:pt>
                <c:pt idx="836">
                  <c:v>-526.94709630528268</c:v>
                </c:pt>
                <c:pt idx="837">
                  <c:v>-553.36858495604429</c:v>
                </c:pt>
                <c:pt idx="838">
                  <c:v>-593.68439445207991</c:v>
                </c:pt>
                <c:pt idx="839">
                  <c:v>-546.49945129038201</c:v>
                </c:pt>
                <c:pt idx="840">
                  <c:v>-607.05030955945745</c:v>
                </c:pt>
                <c:pt idx="841">
                  <c:v>-554.19339970270266</c:v>
                </c:pt>
                <c:pt idx="842">
                  <c:v>-517.68711907510601</c:v>
                </c:pt>
                <c:pt idx="843">
                  <c:v>-654.88715262791493</c:v>
                </c:pt>
                <c:pt idx="844">
                  <c:v>-585.9865711760599</c:v>
                </c:pt>
                <c:pt idx="845">
                  <c:v>-597.40241401412959</c:v>
                </c:pt>
                <c:pt idx="846">
                  <c:v>-551.6288515736403</c:v>
                </c:pt>
                <c:pt idx="847">
                  <c:v>-553.80577162932241</c:v>
                </c:pt>
                <c:pt idx="848">
                  <c:v>-598.80319295828281</c:v>
                </c:pt>
                <c:pt idx="849">
                  <c:v>-619.38839715522431</c:v>
                </c:pt>
                <c:pt idx="850">
                  <c:v>-554.19340282309713</c:v>
                </c:pt>
                <c:pt idx="851">
                  <c:v>-568.47351199750028</c:v>
                </c:pt>
                <c:pt idx="852">
                  <c:v>-571.60262796812276</c:v>
                </c:pt>
                <c:pt idx="853">
                  <c:v>-577.3788827790595</c:v>
                </c:pt>
                <c:pt idx="854">
                  <c:v>-529.26537962951943</c:v>
                </c:pt>
                <c:pt idx="855">
                  <c:v>-604.93298514640014</c:v>
                </c:pt>
                <c:pt idx="856">
                  <c:v>-616.90529666357429</c:v>
                </c:pt>
                <c:pt idx="857">
                  <c:v>-587.12446399449504</c:v>
                </c:pt>
                <c:pt idx="858">
                  <c:v>-601.23568447362572</c:v>
                </c:pt>
                <c:pt idx="859">
                  <c:v>-604.06358561317893</c:v>
                </c:pt>
                <c:pt idx="860">
                  <c:v>-543.25047670636809</c:v>
                </c:pt>
                <c:pt idx="861">
                  <c:v>-545.56534970107305</c:v>
                </c:pt>
                <c:pt idx="862">
                  <c:v>-531.59698154219404</c:v>
                </c:pt>
                <c:pt idx="863">
                  <c:v>-585.8189182761646</c:v>
                </c:pt>
                <c:pt idx="864">
                  <c:v>-567.60202156084893</c:v>
                </c:pt>
                <c:pt idx="865">
                  <c:v>-559.77012406543849</c:v>
                </c:pt>
                <c:pt idx="866">
                  <c:v>-536.45348141963723</c:v>
                </c:pt>
                <c:pt idx="867">
                  <c:v>-555.68360635044178</c:v>
                </c:pt>
                <c:pt idx="868">
                  <c:v>-551.03392334103137</c:v>
                </c:pt>
                <c:pt idx="869">
                  <c:v>-601.94341517306111</c:v>
                </c:pt>
                <c:pt idx="870">
                  <c:v>-578.75481815457806</c:v>
                </c:pt>
                <c:pt idx="871">
                  <c:v>-547.93260740323353</c:v>
                </c:pt>
                <c:pt idx="872">
                  <c:v>-584.98841863099597</c:v>
                </c:pt>
                <c:pt idx="873">
                  <c:v>-567.53501561858116</c:v>
                </c:pt>
                <c:pt idx="874">
                  <c:v>-611.01581882318828</c:v>
                </c:pt>
                <c:pt idx="875">
                  <c:v>-585.40328307454411</c:v>
                </c:pt>
                <c:pt idx="876">
                  <c:v>-617.6879026363963</c:v>
                </c:pt>
                <c:pt idx="877">
                  <c:v>-586.67881903146031</c:v>
                </c:pt>
                <c:pt idx="878">
                  <c:v>-589.68596782045847</c:v>
                </c:pt>
                <c:pt idx="879">
                  <c:v>-579.09668004172204</c:v>
                </c:pt>
                <c:pt idx="880">
                  <c:v>-592.03292614853967</c:v>
                </c:pt>
                <c:pt idx="881">
                  <c:v>-530.33400101637676</c:v>
                </c:pt>
                <c:pt idx="882">
                  <c:v>-534.61821602095597</c:v>
                </c:pt>
                <c:pt idx="883">
                  <c:v>-636.63904476154789</c:v>
                </c:pt>
                <c:pt idx="884">
                  <c:v>-561.10043580716524</c:v>
                </c:pt>
                <c:pt idx="885">
                  <c:v>-595.9315517258533</c:v>
                </c:pt>
                <c:pt idx="886">
                  <c:v>-538.84531007807391</c:v>
                </c:pt>
                <c:pt idx="887">
                  <c:v>-575.9499057378232</c:v>
                </c:pt>
                <c:pt idx="888">
                  <c:v>-584.29752331135228</c:v>
                </c:pt>
                <c:pt idx="889">
                  <c:v>-589.40561500032959</c:v>
                </c:pt>
                <c:pt idx="890">
                  <c:v>-562.06459135251566</c:v>
                </c:pt>
                <c:pt idx="891">
                  <c:v>-545.45136346017398</c:v>
                </c:pt>
                <c:pt idx="892">
                  <c:v>-637.95631090150687</c:v>
                </c:pt>
                <c:pt idx="893">
                  <c:v>-580.43900363419289</c:v>
                </c:pt>
                <c:pt idx="894">
                  <c:v>-546.00100348160345</c:v>
                </c:pt>
                <c:pt idx="895">
                  <c:v>-613.24099318405456</c:v>
                </c:pt>
                <c:pt idx="896">
                  <c:v>-553.46077980059044</c:v>
                </c:pt>
                <c:pt idx="897">
                  <c:v>-536.35433048297955</c:v>
                </c:pt>
                <c:pt idx="898">
                  <c:v>-562.51936633244145</c:v>
                </c:pt>
                <c:pt idx="899">
                  <c:v>-550.52209472445975</c:v>
                </c:pt>
                <c:pt idx="900">
                  <c:v>-610.88362039517074</c:v>
                </c:pt>
                <c:pt idx="901">
                  <c:v>-566.57705208884704</c:v>
                </c:pt>
                <c:pt idx="902">
                  <c:v>-574.23671191087078</c:v>
                </c:pt>
                <c:pt idx="903">
                  <c:v>-609.09704449677452</c:v>
                </c:pt>
                <c:pt idx="904">
                  <c:v>-599.27421474838911</c:v>
                </c:pt>
                <c:pt idx="905">
                  <c:v>-609.78208161538078</c:v>
                </c:pt>
                <c:pt idx="906">
                  <c:v>-545.94583479028006</c:v>
                </c:pt>
                <c:pt idx="907">
                  <c:v>-568.02375702823178</c:v>
                </c:pt>
                <c:pt idx="908">
                  <c:v>-603.51159412981883</c:v>
                </c:pt>
                <c:pt idx="909">
                  <c:v>-584.60873083113893</c:v>
                </c:pt>
                <c:pt idx="910">
                  <c:v>-631.47610252423101</c:v>
                </c:pt>
                <c:pt idx="911">
                  <c:v>-583.87493999439789</c:v>
                </c:pt>
                <c:pt idx="912">
                  <c:v>-546.88408514168304</c:v>
                </c:pt>
                <c:pt idx="913">
                  <c:v>-580.25665401373226</c:v>
                </c:pt>
                <c:pt idx="914">
                  <c:v>-624.10005843874137</c:v>
                </c:pt>
                <c:pt idx="915">
                  <c:v>-607.4595856629569</c:v>
                </c:pt>
                <c:pt idx="916">
                  <c:v>-576.24526685768501</c:v>
                </c:pt>
                <c:pt idx="917">
                  <c:v>-527.08742458289066</c:v>
                </c:pt>
                <c:pt idx="918">
                  <c:v>-610.45086420672214</c:v>
                </c:pt>
                <c:pt idx="919">
                  <c:v>-553.42249802834226</c:v>
                </c:pt>
                <c:pt idx="920">
                  <c:v>-553.97049874847949</c:v>
                </c:pt>
                <c:pt idx="921">
                  <c:v>-559.79815911531114</c:v>
                </c:pt>
                <c:pt idx="922">
                  <c:v>-557.24733864641598</c:v>
                </c:pt>
                <c:pt idx="923">
                  <c:v>-597.506995053938</c:v>
                </c:pt>
                <c:pt idx="924">
                  <c:v>-514.20158055339584</c:v>
                </c:pt>
                <c:pt idx="925">
                  <c:v>-541.33708440475243</c:v>
                </c:pt>
                <c:pt idx="926">
                  <c:v>-588.60161688852895</c:v>
                </c:pt>
                <c:pt idx="927">
                  <c:v>-589.44421863923321</c:v>
                </c:pt>
                <c:pt idx="928">
                  <c:v>-542.636168351587</c:v>
                </c:pt>
                <c:pt idx="929">
                  <c:v>-654.46947664875597</c:v>
                </c:pt>
                <c:pt idx="930">
                  <c:v>-549.35227476542013</c:v>
                </c:pt>
                <c:pt idx="931">
                  <c:v>-555.11780987631664</c:v>
                </c:pt>
                <c:pt idx="932">
                  <c:v>-653.97131151342637</c:v>
                </c:pt>
                <c:pt idx="933">
                  <c:v>-594.48736416058296</c:v>
                </c:pt>
                <c:pt idx="934">
                  <c:v>-610.98051314838995</c:v>
                </c:pt>
                <c:pt idx="935">
                  <c:v>-596.03068165931222</c:v>
                </c:pt>
                <c:pt idx="936">
                  <c:v>-574.28305962378568</c:v>
                </c:pt>
                <c:pt idx="937">
                  <c:v>-569.50121765529525</c:v>
                </c:pt>
                <c:pt idx="938">
                  <c:v>-561.18799831695355</c:v>
                </c:pt>
                <c:pt idx="939">
                  <c:v>-559.91545663569036</c:v>
                </c:pt>
                <c:pt idx="940">
                  <c:v>-613.42414673622125</c:v>
                </c:pt>
                <c:pt idx="941">
                  <c:v>-620.46091615583418</c:v>
                </c:pt>
                <c:pt idx="942">
                  <c:v>-563.40403546319249</c:v>
                </c:pt>
                <c:pt idx="943">
                  <c:v>-608.92061708965184</c:v>
                </c:pt>
                <c:pt idx="944">
                  <c:v>-575.96954677660119</c:v>
                </c:pt>
                <c:pt idx="945">
                  <c:v>-617.3986531726041</c:v>
                </c:pt>
                <c:pt idx="946">
                  <c:v>-595.01392128688872</c:v>
                </c:pt>
                <c:pt idx="947">
                  <c:v>-571.08583671789529</c:v>
                </c:pt>
                <c:pt idx="948">
                  <c:v>-614.67308414584681</c:v>
                </c:pt>
                <c:pt idx="949">
                  <c:v>-543.41762008033925</c:v>
                </c:pt>
                <c:pt idx="950">
                  <c:v>-574.71927727685215</c:v>
                </c:pt>
                <c:pt idx="951">
                  <c:v>-579.35765030200173</c:v>
                </c:pt>
                <c:pt idx="952">
                  <c:v>-528.58000878221219</c:v>
                </c:pt>
                <c:pt idx="953">
                  <c:v>-553.41395468269707</c:v>
                </c:pt>
                <c:pt idx="954">
                  <c:v>-586.05056961311948</c:v>
                </c:pt>
                <c:pt idx="955">
                  <c:v>-609.78077116919258</c:v>
                </c:pt>
                <c:pt idx="956">
                  <c:v>-558.780929843065</c:v>
                </c:pt>
                <c:pt idx="957">
                  <c:v>-573.30661589745978</c:v>
                </c:pt>
                <c:pt idx="958">
                  <c:v>-575.23223836658758</c:v>
                </c:pt>
                <c:pt idx="959">
                  <c:v>-636.55742865764796</c:v>
                </c:pt>
                <c:pt idx="960">
                  <c:v>-597.69908496073094</c:v>
                </c:pt>
                <c:pt idx="961">
                  <c:v>-553.08822033691376</c:v>
                </c:pt>
                <c:pt idx="962">
                  <c:v>-539.00301845328181</c:v>
                </c:pt>
                <c:pt idx="963">
                  <c:v>-555.71662964114671</c:v>
                </c:pt>
                <c:pt idx="964">
                  <c:v>-540.21114841602889</c:v>
                </c:pt>
                <c:pt idx="965">
                  <c:v>-527.85502326528581</c:v>
                </c:pt>
                <c:pt idx="966">
                  <c:v>-632.14225188340811</c:v>
                </c:pt>
                <c:pt idx="967">
                  <c:v>-586.30461910641338</c:v>
                </c:pt>
                <c:pt idx="968">
                  <c:v>-551.23517687817798</c:v>
                </c:pt>
                <c:pt idx="969">
                  <c:v>-674.17240687786102</c:v>
                </c:pt>
                <c:pt idx="970">
                  <c:v>-610.01984160559323</c:v>
                </c:pt>
                <c:pt idx="971">
                  <c:v>-587.93680786976574</c:v>
                </c:pt>
                <c:pt idx="972">
                  <c:v>-571.54091993493284</c:v>
                </c:pt>
                <c:pt idx="973">
                  <c:v>-542.28283656386361</c:v>
                </c:pt>
                <c:pt idx="974">
                  <c:v>-647.87179831317371</c:v>
                </c:pt>
                <c:pt idx="975">
                  <c:v>-590.48700845397479</c:v>
                </c:pt>
                <c:pt idx="976">
                  <c:v>-600.2434652138088</c:v>
                </c:pt>
                <c:pt idx="977">
                  <c:v>-628.44841400004793</c:v>
                </c:pt>
                <c:pt idx="978">
                  <c:v>-581.65277068093314</c:v>
                </c:pt>
                <c:pt idx="979">
                  <c:v>-595.19954946072244</c:v>
                </c:pt>
                <c:pt idx="980">
                  <c:v>-558.27499887110594</c:v>
                </c:pt>
                <c:pt idx="981">
                  <c:v>-531.92860797271919</c:v>
                </c:pt>
                <c:pt idx="982">
                  <c:v>-630.45108613435787</c:v>
                </c:pt>
                <c:pt idx="983">
                  <c:v>-552.02702985995711</c:v>
                </c:pt>
                <c:pt idx="984">
                  <c:v>-565.60464579139375</c:v>
                </c:pt>
                <c:pt idx="985">
                  <c:v>-514.23773455543483</c:v>
                </c:pt>
                <c:pt idx="986">
                  <c:v>-486.41205340570218</c:v>
                </c:pt>
                <c:pt idx="987">
                  <c:v>-585.20753971742374</c:v>
                </c:pt>
                <c:pt idx="988">
                  <c:v>-542.86330460352974</c:v>
                </c:pt>
                <c:pt idx="989">
                  <c:v>-586.7353230607614</c:v>
                </c:pt>
                <c:pt idx="990">
                  <c:v>-572.90057712756197</c:v>
                </c:pt>
                <c:pt idx="991">
                  <c:v>-562.51277166430737</c:v>
                </c:pt>
                <c:pt idx="992">
                  <c:v>-605.07471881989545</c:v>
                </c:pt>
                <c:pt idx="993">
                  <c:v>-572.12178768199169</c:v>
                </c:pt>
                <c:pt idx="994">
                  <c:v>-562.37596557768916</c:v>
                </c:pt>
                <c:pt idx="995">
                  <c:v>-593.4434949532797</c:v>
                </c:pt>
                <c:pt idx="996">
                  <c:v>-575.99374552139443</c:v>
                </c:pt>
                <c:pt idx="997">
                  <c:v>-536.97330754107884</c:v>
                </c:pt>
                <c:pt idx="998">
                  <c:v>-577.84181450484675</c:v>
                </c:pt>
                <c:pt idx="999">
                  <c:v>-573.88462632838809</c:v>
                </c:pt>
              </c:numCache>
            </c:numRef>
          </c:yVal>
          <c:smooth val="0"/>
          <c:extLst>
            <c:ext xmlns:c16="http://schemas.microsoft.com/office/drawing/2014/chart" uri="{C3380CC4-5D6E-409C-BE32-E72D297353CC}">
              <c16:uniqueId val="{00000000-AEFD-41D8-9ACF-4A87325E8BBD}"/>
            </c:ext>
          </c:extLst>
        </c:ser>
        <c:ser>
          <c:idx val="1"/>
          <c:order val="1"/>
          <c:tx>
            <c:v>Reverse hybrid vs Cemented mean</c:v>
          </c:tx>
          <c:spPr>
            <a:ln w="25400" cap="rnd">
              <a:noFill/>
              <a:round/>
            </a:ln>
            <a:effectLst/>
          </c:spPr>
          <c:marker>
            <c:symbol val="circle"/>
            <c:size val="5"/>
            <c:spPr>
              <a:solidFill>
                <a:schemeClr val="accent2"/>
              </a:solidFill>
              <a:ln w="9525">
                <a:solidFill>
                  <a:schemeClr val="accent2"/>
                </a:solidFill>
              </a:ln>
              <a:effectLst/>
            </c:spPr>
          </c:marker>
          <c:xVal>
            <c:numRef>
              <c:f>'PSA results'!$AW$22</c:f>
              <c:numCache>
                <c:formatCode>0.00</c:formatCode>
                <c:ptCount val="1"/>
                <c:pt idx="0">
                  <c:v>-1.5547027222064311E-2</c:v>
                </c:pt>
              </c:numCache>
            </c:numRef>
          </c:xVal>
          <c:yVal>
            <c:numRef>
              <c:f>'PSA results'!$AV$22</c:f>
              <c:numCache>
                <c:formatCode>0.00</c:formatCode>
                <c:ptCount val="1"/>
                <c:pt idx="0">
                  <c:v>-576.85506603182228</c:v>
                </c:pt>
              </c:numCache>
            </c:numRef>
          </c:yVal>
          <c:smooth val="0"/>
          <c:extLst>
            <c:ext xmlns:c16="http://schemas.microsoft.com/office/drawing/2014/chart" uri="{C3380CC4-5D6E-409C-BE32-E72D297353CC}">
              <c16:uniqueId val="{00000002-677F-435D-880B-CD6707C81905}"/>
            </c:ext>
          </c:extLst>
        </c:ser>
        <c:ser>
          <c:idx val="2"/>
          <c:order val="2"/>
          <c:tx>
            <c:v>WTP threshold</c:v>
          </c:tx>
          <c:spPr>
            <a:ln w="25400" cap="rnd">
              <a:noFill/>
              <a:round/>
            </a:ln>
            <a:effectLst/>
          </c:spPr>
          <c:marker>
            <c:symbol val="circle"/>
            <c:size val="5"/>
            <c:spPr>
              <a:noFill/>
              <a:ln w="9525">
                <a:noFill/>
              </a:ln>
              <a:effectLst/>
            </c:spPr>
          </c:marker>
          <c:trendline>
            <c:spPr>
              <a:ln w="19050" cap="rnd">
                <a:solidFill>
                  <a:schemeClr val="accent3"/>
                </a:solidFill>
                <a:prstDash val="sysDot"/>
              </a:ln>
              <a:effectLst/>
            </c:spPr>
            <c:trendlineType val="linear"/>
            <c:dispRSqr val="0"/>
            <c:dispEq val="0"/>
          </c:trendline>
          <c:xVal>
            <c:numRef>
              <c:f>'PSA results'!$CO$31:$CO$32</c:f>
              <c:numCache>
                <c:formatCode>0.00</c:formatCode>
                <c:ptCount val="2"/>
                <c:pt idx="0">
                  <c:v>-3.4610762024119168E-2</c:v>
                </c:pt>
                <c:pt idx="1">
                  <c:v>3.4610762024119168E-2</c:v>
                </c:pt>
              </c:numCache>
            </c:numRef>
          </c:xVal>
          <c:yVal>
            <c:numRef>
              <c:f>'PSA results'!$CN$31:$CN$32</c:f>
              <c:numCache>
                <c:formatCode>0</c:formatCode>
                <c:ptCount val="2"/>
                <c:pt idx="0">
                  <c:v>-850.29620044843432</c:v>
                </c:pt>
                <c:pt idx="1">
                  <c:v>850.29620044843432</c:v>
                </c:pt>
              </c:numCache>
            </c:numRef>
          </c:yVal>
          <c:smooth val="0"/>
          <c:extLst>
            <c:ext xmlns:c16="http://schemas.microsoft.com/office/drawing/2014/chart" uri="{C3380CC4-5D6E-409C-BE32-E72D297353CC}">
              <c16:uniqueId val="{00000003-677F-435D-880B-CD6707C81905}"/>
            </c:ext>
          </c:extLst>
        </c:ser>
        <c:ser>
          <c:idx val="3"/>
          <c:order val="3"/>
          <c:tx>
            <c:strRef>
              <c:f>'PSA results'!$AY$19:$AY$20</c:f>
              <c:strCache>
                <c:ptCount val="2"/>
                <c:pt idx="0">
                  <c:v>Reverse hybrid</c:v>
                </c:pt>
                <c:pt idx="1">
                  <c:v>vs Uncemented</c:v>
                </c:pt>
              </c:strCache>
            </c:strRef>
          </c:tx>
          <c:spPr>
            <a:ln w="25400" cap="rnd">
              <a:noFill/>
              <a:round/>
            </a:ln>
            <a:effectLst/>
          </c:spPr>
          <c:marker>
            <c:symbol val="circle"/>
            <c:size val="5"/>
            <c:spPr>
              <a:solidFill>
                <a:schemeClr val="accent4"/>
              </a:solidFill>
              <a:ln w="9525">
                <a:solidFill>
                  <a:schemeClr val="accent4"/>
                </a:solidFill>
              </a:ln>
              <a:effectLst/>
            </c:spPr>
          </c:marker>
          <c:xVal>
            <c:numRef>
              <c:f>'PSA results'!$AZ$26:$AZ$5026</c:f>
              <c:numCache>
                <c:formatCode>0.00</c:formatCode>
                <c:ptCount val="5001"/>
                <c:pt idx="0">
                  <c:v>2.3828382107907942E-2</c:v>
                </c:pt>
                <c:pt idx="1">
                  <c:v>2.0434743100226527E-2</c:v>
                </c:pt>
                <c:pt idx="2">
                  <c:v>2.0306519247442978E-2</c:v>
                </c:pt>
                <c:pt idx="3">
                  <c:v>2.1566596958022544E-2</c:v>
                </c:pt>
                <c:pt idx="4">
                  <c:v>2.3498186264717447E-2</c:v>
                </c:pt>
                <c:pt idx="5">
                  <c:v>2.9247796479181076E-2</c:v>
                </c:pt>
                <c:pt idx="6">
                  <c:v>2.1797121082533621E-2</c:v>
                </c:pt>
                <c:pt idx="7">
                  <c:v>2.7818809414451806E-2</c:v>
                </c:pt>
                <c:pt idx="8">
                  <c:v>1.9583050100354882E-2</c:v>
                </c:pt>
                <c:pt idx="9">
                  <c:v>2.7159677829599715E-2</c:v>
                </c:pt>
                <c:pt idx="10">
                  <c:v>2.5335923214273137E-2</c:v>
                </c:pt>
                <c:pt idx="11">
                  <c:v>2.2974443128259026E-2</c:v>
                </c:pt>
                <c:pt idx="12">
                  <c:v>1.7551436173883772E-2</c:v>
                </c:pt>
                <c:pt idx="13">
                  <c:v>1.7782307162073963E-2</c:v>
                </c:pt>
                <c:pt idx="14">
                  <c:v>2.0059626258513319E-2</c:v>
                </c:pt>
                <c:pt idx="15">
                  <c:v>2.4903060846156677E-2</c:v>
                </c:pt>
                <c:pt idx="16">
                  <c:v>2.4668180447680044E-2</c:v>
                </c:pt>
                <c:pt idx="17">
                  <c:v>2.6033622194118422E-2</c:v>
                </c:pt>
                <c:pt idx="18">
                  <c:v>2.5498715192322052E-2</c:v>
                </c:pt>
                <c:pt idx="19">
                  <c:v>2.6934205726973914E-2</c:v>
                </c:pt>
                <c:pt idx="20">
                  <c:v>2.1433415135687639E-2</c:v>
                </c:pt>
                <c:pt idx="21">
                  <c:v>2.4521933608193436E-2</c:v>
                </c:pt>
                <c:pt idx="22">
                  <c:v>2.1363734680550195E-2</c:v>
                </c:pt>
                <c:pt idx="23">
                  <c:v>2.5064324824819906E-2</c:v>
                </c:pt>
                <c:pt idx="24">
                  <c:v>2.6954924153550053E-2</c:v>
                </c:pt>
                <c:pt idx="25">
                  <c:v>2.2387110320066128E-2</c:v>
                </c:pt>
                <c:pt idx="26">
                  <c:v>2.146790763090678E-2</c:v>
                </c:pt>
                <c:pt idx="27">
                  <c:v>1.7421818780650966E-2</c:v>
                </c:pt>
                <c:pt idx="28">
                  <c:v>1.8154149494403526E-2</c:v>
                </c:pt>
                <c:pt idx="29">
                  <c:v>2.4015122969224478E-2</c:v>
                </c:pt>
                <c:pt idx="30">
                  <c:v>2.9380997840162237E-2</c:v>
                </c:pt>
                <c:pt idx="31">
                  <c:v>1.6953136773125266E-2</c:v>
                </c:pt>
                <c:pt idx="32">
                  <c:v>2.9382328226843057E-2</c:v>
                </c:pt>
                <c:pt idx="33">
                  <c:v>2.916687082232805E-2</c:v>
                </c:pt>
                <c:pt idx="34">
                  <c:v>1.9905977568425826E-2</c:v>
                </c:pt>
                <c:pt idx="35">
                  <c:v>2.7997831833513231E-2</c:v>
                </c:pt>
                <c:pt idx="36">
                  <c:v>2.3151974889733751E-2</c:v>
                </c:pt>
                <c:pt idx="37">
                  <c:v>2.6231534597323858E-2</c:v>
                </c:pt>
                <c:pt idx="38">
                  <c:v>2.6990417923599352E-2</c:v>
                </c:pt>
                <c:pt idx="39">
                  <c:v>2.4883255717968567E-2</c:v>
                </c:pt>
                <c:pt idx="40">
                  <c:v>1.9907891544725942E-2</c:v>
                </c:pt>
                <c:pt idx="41">
                  <c:v>2.2457014924905039E-2</c:v>
                </c:pt>
                <c:pt idx="42">
                  <c:v>2.3260520783050964E-2</c:v>
                </c:pt>
                <c:pt idx="43">
                  <c:v>2.2360519383711974E-2</c:v>
                </c:pt>
                <c:pt idx="44">
                  <c:v>2.0420878935858866E-2</c:v>
                </c:pt>
                <c:pt idx="45">
                  <c:v>2.0762479053175298E-2</c:v>
                </c:pt>
                <c:pt idx="46">
                  <c:v>2.3195916504374026E-2</c:v>
                </c:pt>
                <c:pt idx="47">
                  <c:v>1.802689887820641E-2</c:v>
                </c:pt>
                <c:pt idx="48">
                  <c:v>2.9074381258505255E-2</c:v>
                </c:pt>
                <c:pt idx="49">
                  <c:v>1.9401162183404708E-2</c:v>
                </c:pt>
                <c:pt idx="50">
                  <c:v>2.4501009971301002E-2</c:v>
                </c:pt>
                <c:pt idx="51">
                  <c:v>2.1837083454880002E-2</c:v>
                </c:pt>
                <c:pt idx="52">
                  <c:v>2.4825151396777656E-2</c:v>
                </c:pt>
                <c:pt idx="53">
                  <c:v>2.740754323397887E-2</c:v>
                </c:pt>
                <c:pt idx="54">
                  <c:v>2.0636244935563042E-2</c:v>
                </c:pt>
                <c:pt idx="55">
                  <c:v>1.8980434615421871E-2</c:v>
                </c:pt>
                <c:pt idx="56">
                  <c:v>2.8158676133218208E-2</c:v>
                </c:pt>
                <c:pt idx="57">
                  <c:v>2.6963872491728935E-2</c:v>
                </c:pt>
                <c:pt idx="58">
                  <c:v>2.6020966663850231E-2</c:v>
                </c:pt>
                <c:pt idx="59">
                  <c:v>2.062652486429073E-2</c:v>
                </c:pt>
                <c:pt idx="60">
                  <c:v>2.0340605344031815E-2</c:v>
                </c:pt>
                <c:pt idx="61">
                  <c:v>2.3822837404276598E-2</c:v>
                </c:pt>
                <c:pt idx="62">
                  <c:v>2.198885701707276E-2</c:v>
                </c:pt>
                <c:pt idx="63">
                  <c:v>2.3903662144267201E-2</c:v>
                </c:pt>
                <c:pt idx="64">
                  <c:v>2.1670106694744007E-2</c:v>
                </c:pt>
                <c:pt idx="65">
                  <c:v>2.2448860564622919E-2</c:v>
                </c:pt>
                <c:pt idx="66">
                  <c:v>1.8077429100261E-2</c:v>
                </c:pt>
                <c:pt idx="67">
                  <c:v>2.676003948885608E-2</c:v>
                </c:pt>
                <c:pt idx="68">
                  <c:v>2.4920925393768556E-2</c:v>
                </c:pt>
                <c:pt idx="69">
                  <c:v>2.6319875578851182E-2</c:v>
                </c:pt>
                <c:pt idx="70">
                  <c:v>1.5485507430859968E-2</c:v>
                </c:pt>
                <c:pt idx="71">
                  <c:v>2.1595310400632783E-2</c:v>
                </c:pt>
                <c:pt idx="72">
                  <c:v>2.2620770601532669E-2</c:v>
                </c:pt>
                <c:pt idx="73">
                  <c:v>1.8968673190961738E-2</c:v>
                </c:pt>
                <c:pt idx="74">
                  <c:v>1.8149965217020281E-2</c:v>
                </c:pt>
                <c:pt idx="75">
                  <c:v>1.4272017456985253E-2</c:v>
                </c:pt>
                <c:pt idx="76">
                  <c:v>2.3646764288269395E-2</c:v>
                </c:pt>
                <c:pt idx="77">
                  <c:v>2.7856817304060755E-2</c:v>
                </c:pt>
                <c:pt idx="78">
                  <c:v>2.2300432845336005E-2</c:v>
                </c:pt>
                <c:pt idx="79">
                  <c:v>2.1035216788096278E-2</c:v>
                </c:pt>
                <c:pt idx="80">
                  <c:v>1.937526683932056E-2</c:v>
                </c:pt>
                <c:pt idx="81">
                  <c:v>2.3902981805655088E-2</c:v>
                </c:pt>
                <c:pt idx="82">
                  <c:v>2.1339099828878716E-2</c:v>
                </c:pt>
                <c:pt idx="83">
                  <c:v>2.2289054877319359E-2</c:v>
                </c:pt>
                <c:pt idx="84">
                  <c:v>2.2104373367877628E-2</c:v>
                </c:pt>
                <c:pt idx="85">
                  <c:v>1.9493053689105366E-2</c:v>
                </c:pt>
                <c:pt idx="86">
                  <c:v>3.0274759690025022E-2</c:v>
                </c:pt>
                <c:pt idx="87">
                  <c:v>2.17938104569253E-2</c:v>
                </c:pt>
                <c:pt idx="88">
                  <c:v>2.5775534790522414E-2</c:v>
                </c:pt>
                <c:pt idx="89">
                  <c:v>2.4872775943723724E-2</c:v>
                </c:pt>
                <c:pt idx="90">
                  <c:v>2.2207171158129313E-2</c:v>
                </c:pt>
                <c:pt idx="91">
                  <c:v>1.539655143888119E-2</c:v>
                </c:pt>
                <c:pt idx="92">
                  <c:v>2.4420046503960791E-2</c:v>
                </c:pt>
                <c:pt idx="93">
                  <c:v>1.5645274072813464E-2</c:v>
                </c:pt>
                <c:pt idx="94">
                  <c:v>2.8986561928025623E-2</c:v>
                </c:pt>
                <c:pt idx="95">
                  <c:v>2.2059920584197812E-2</c:v>
                </c:pt>
                <c:pt idx="96">
                  <c:v>2.4136757033581091E-2</c:v>
                </c:pt>
                <c:pt idx="97">
                  <c:v>2.1266831456783208E-2</c:v>
                </c:pt>
                <c:pt idx="98">
                  <c:v>2.1067590577059647E-2</c:v>
                </c:pt>
                <c:pt idx="99">
                  <c:v>1.9858372701802907E-2</c:v>
                </c:pt>
                <c:pt idx="100">
                  <c:v>2.119943774277111E-2</c:v>
                </c:pt>
                <c:pt idx="101">
                  <c:v>3.0902451347914806E-2</c:v>
                </c:pt>
                <c:pt idx="102">
                  <c:v>1.6807620402174095E-2</c:v>
                </c:pt>
                <c:pt idx="103">
                  <c:v>2.4787226670120788E-2</c:v>
                </c:pt>
                <c:pt idx="104">
                  <c:v>2.4444763806263481E-2</c:v>
                </c:pt>
                <c:pt idx="105">
                  <c:v>2.810901349246997E-2</c:v>
                </c:pt>
                <c:pt idx="106">
                  <c:v>2.2088479725191235E-2</c:v>
                </c:pt>
                <c:pt idx="107">
                  <c:v>2.4555495567408769E-2</c:v>
                </c:pt>
                <c:pt idx="108">
                  <c:v>2.1239290053241433E-2</c:v>
                </c:pt>
                <c:pt idx="109">
                  <c:v>1.6073807882998281E-2</c:v>
                </c:pt>
                <c:pt idx="110">
                  <c:v>2.4923435016511064E-2</c:v>
                </c:pt>
                <c:pt idx="111">
                  <c:v>2.18541928848488E-2</c:v>
                </c:pt>
                <c:pt idx="112">
                  <c:v>1.7026617163793389E-2</c:v>
                </c:pt>
                <c:pt idx="113">
                  <c:v>1.677044299170305E-2</c:v>
                </c:pt>
                <c:pt idx="114">
                  <c:v>1.9126673070918088E-2</c:v>
                </c:pt>
                <c:pt idx="115">
                  <c:v>2.4402605549475709E-2</c:v>
                </c:pt>
                <c:pt idx="116">
                  <c:v>2.2381957698437205E-2</c:v>
                </c:pt>
                <c:pt idx="117">
                  <c:v>2.7884128625464299E-2</c:v>
                </c:pt>
                <c:pt idx="118">
                  <c:v>2.4193013386362594E-2</c:v>
                </c:pt>
                <c:pt idx="119">
                  <c:v>1.4283150808322986E-2</c:v>
                </c:pt>
                <c:pt idx="120">
                  <c:v>2.054065593418386E-2</c:v>
                </c:pt>
                <c:pt idx="121">
                  <c:v>2.4747340726435141E-2</c:v>
                </c:pt>
                <c:pt idx="122">
                  <c:v>1.6474292413972691E-2</c:v>
                </c:pt>
                <c:pt idx="123">
                  <c:v>1.9316645539314337E-2</c:v>
                </c:pt>
                <c:pt idx="124">
                  <c:v>2.6226128645872038E-2</c:v>
                </c:pt>
                <c:pt idx="125">
                  <c:v>2.1455716655342627E-2</c:v>
                </c:pt>
                <c:pt idx="126">
                  <c:v>2.7460780401449725E-2</c:v>
                </c:pt>
                <c:pt idx="127">
                  <c:v>2.3798690267200939E-2</c:v>
                </c:pt>
                <c:pt idx="128">
                  <c:v>2.1510556819919202E-2</c:v>
                </c:pt>
                <c:pt idx="129">
                  <c:v>2.6152612423759436E-2</c:v>
                </c:pt>
                <c:pt idx="130">
                  <c:v>2.3594980239522556E-2</c:v>
                </c:pt>
                <c:pt idx="131">
                  <c:v>1.5627221741349118E-2</c:v>
                </c:pt>
                <c:pt idx="132">
                  <c:v>2.1264490867599406E-2</c:v>
                </c:pt>
                <c:pt idx="133">
                  <c:v>1.9882310119880842E-2</c:v>
                </c:pt>
                <c:pt idx="134">
                  <c:v>2.2465293503158179E-2</c:v>
                </c:pt>
                <c:pt idx="135">
                  <c:v>2.19716275013635E-2</c:v>
                </c:pt>
                <c:pt idx="136">
                  <c:v>2.1224189423794115E-2</c:v>
                </c:pt>
                <c:pt idx="137">
                  <c:v>1.9374244469616997E-2</c:v>
                </c:pt>
                <c:pt idx="138">
                  <c:v>2.4401235010788724E-2</c:v>
                </c:pt>
                <c:pt idx="139">
                  <c:v>2.1454425140843725E-2</c:v>
                </c:pt>
                <c:pt idx="140">
                  <c:v>1.9870730365855849E-2</c:v>
                </c:pt>
                <c:pt idx="141">
                  <c:v>2.0043022292247414E-2</c:v>
                </c:pt>
                <c:pt idx="142">
                  <c:v>2.0479057167939629E-2</c:v>
                </c:pt>
                <c:pt idx="143">
                  <c:v>2.5013207526706438E-2</c:v>
                </c:pt>
                <c:pt idx="144">
                  <c:v>2.2294190379634315E-2</c:v>
                </c:pt>
                <c:pt idx="145">
                  <c:v>2.9541438823219579E-2</c:v>
                </c:pt>
                <c:pt idx="146">
                  <c:v>2.1093664278939883E-2</c:v>
                </c:pt>
                <c:pt idx="147">
                  <c:v>2.113983107134132E-2</c:v>
                </c:pt>
                <c:pt idx="148">
                  <c:v>2.3850215192853241E-2</c:v>
                </c:pt>
                <c:pt idx="149">
                  <c:v>2.6046988662587367E-2</c:v>
                </c:pt>
                <c:pt idx="150">
                  <c:v>2.1672206001500882E-2</c:v>
                </c:pt>
                <c:pt idx="151">
                  <c:v>1.9083154927756141E-2</c:v>
                </c:pt>
                <c:pt idx="152">
                  <c:v>2.6874739361524291E-2</c:v>
                </c:pt>
                <c:pt idx="153">
                  <c:v>2.4559261837856283E-2</c:v>
                </c:pt>
                <c:pt idx="154">
                  <c:v>2.3731664592059332E-2</c:v>
                </c:pt>
                <c:pt idx="155">
                  <c:v>2.6045285143222685E-2</c:v>
                </c:pt>
                <c:pt idx="156">
                  <c:v>2.3431762531535227E-2</c:v>
                </c:pt>
                <c:pt idx="157">
                  <c:v>2.8432395932108889E-2</c:v>
                </c:pt>
                <c:pt idx="158">
                  <c:v>2.438573406121769E-2</c:v>
                </c:pt>
                <c:pt idx="159">
                  <c:v>1.9753823163027207E-2</c:v>
                </c:pt>
                <c:pt idx="160">
                  <c:v>2.639011474278341E-2</c:v>
                </c:pt>
                <c:pt idx="161">
                  <c:v>2.5447834159662008E-2</c:v>
                </c:pt>
                <c:pt idx="162">
                  <c:v>2.7510948396646029E-2</c:v>
                </c:pt>
                <c:pt idx="163">
                  <c:v>2.4310653934820792E-2</c:v>
                </c:pt>
                <c:pt idx="164">
                  <c:v>2.2304384033093427E-2</c:v>
                </c:pt>
                <c:pt idx="165">
                  <c:v>2.3039655453970909E-2</c:v>
                </c:pt>
                <c:pt idx="166">
                  <c:v>3.209578015118808E-2</c:v>
                </c:pt>
                <c:pt idx="167">
                  <c:v>2.8539954568179482E-2</c:v>
                </c:pt>
                <c:pt idx="168">
                  <c:v>2.73754956319614E-2</c:v>
                </c:pt>
                <c:pt idx="169">
                  <c:v>2.2328053693398076E-2</c:v>
                </c:pt>
                <c:pt idx="170">
                  <c:v>2.2695693187712251E-2</c:v>
                </c:pt>
                <c:pt idx="171">
                  <c:v>2.0873328276874048E-2</c:v>
                </c:pt>
                <c:pt idx="172">
                  <c:v>2.493268308181662E-2</c:v>
                </c:pt>
                <c:pt idx="173">
                  <c:v>1.9383407458009927E-2</c:v>
                </c:pt>
                <c:pt idx="174">
                  <c:v>2.5126553818914488E-2</c:v>
                </c:pt>
                <c:pt idx="175">
                  <c:v>2.5712192286420077E-2</c:v>
                </c:pt>
                <c:pt idx="176">
                  <c:v>2.3930973102736175E-2</c:v>
                </c:pt>
                <c:pt idx="177">
                  <c:v>2.334186724779741E-2</c:v>
                </c:pt>
                <c:pt idx="178">
                  <c:v>2.6712048294301738E-2</c:v>
                </c:pt>
                <c:pt idx="179">
                  <c:v>2.5184367788844142E-2</c:v>
                </c:pt>
                <c:pt idx="180">
                  <c:v>2.6499740421337847E-2</c:v>
                </c:pt>
                <c:pt idx="181">
                  <c:v>1.9813364919631482E-2</c:v>
                </c:pt>
                <c:pt idx="182">
                  <c:v>2.5063056761082336E-2</c:v>
                </c:pt>
                <c:pt idx="183">
                  <c:v>2.3317157163095459E-2</c:v>
                </c:pt>
                <c:pt idx="184">
                  <c:v>2.179329767922944E-2</c:v>
                </c:pt>
                <c:pt idx="185">
                  <c:v>2.3216810564653301E-2</c:v>
                </c:pt>
                <c:pt idx="186">
                  <c:v>2.8438081907610879E-2</c:v>
                </c:pt>
                <c:pt idx="187">
                  <c:v>2.6880750984700441E-2</c:v>
                </c:pt>
                <c:pt idx="188">
                  <c:v>2.48105631944604E-2</c:v>
                </c:pt>
                <c:pt idx="189">
                  <c:v>2.5640573770703057E-2</c:v>
                </c:pt>
                <c:pt idx="190">
                  <c:v>2.1475786690288601E-2</c:v>
                </c:pt>
                <c:pt idx="191">
                  <c:v>2.6510568144390234E-2</c:v>
                </c:pt>
                <c:pt idx="192">
                  <c:v>2.3691402452326926E-2</c:v>
                </c:pt>
                <c:pt idx="193">
                  <c:v>2.2757206968261556E-2</c:v>
                </c:pt>
                <c:pt idx="194">
                  <c:v>2.0819331939135211E-2</c:v>
                </c:pt>
                <c:pt idx="195">
                  <c:v>2.3322321588651107E-2</c:v>
                </c:pt>
                <c:pt idx="196">
                  <c:v>2.1491547929819887E-2</c:v>
                </c:pt>
                <c:pt idx="197">
                  <c:v>1.7781191664489882E-2</c:v>
                </c:pt>
                <c:pt idx="198">
                  <c:v>2.0682749814875834E-2</c:v>
                </c:pt>
                <c:pt idx="199">
                  <c:v>3.0025383019230745E-2</c:v>
                </c:pt>
                <c:pt idx="200">
                  <c:v>1.4973672370649282E-2</c:v>
                </c:pt>
                <c:pt idx="201">
                  <c:v>2.4994714242978944E-2</c:v>
                </c:pt>
                <c:pt idx="202">
                  <c:v>1.7624242553138103E-2</c:v>
                </c:pt>
                <c:pt idx="203">
                  <c:v>2.1889426843136661E-2</c:v>
                </c:pt>
                <c:pt idx="204">
                  <c:v>1.7187844092983795E-2</c:v>
                </c:pt>
                <c:pt idx="205">
                  <c:v>2.8565536598346597E-2</c:v>
                </c:pt>
                <c:pt idx="206">
                  <c:v>2.1676307461618194E-2</c:v>
                </c:pt>
                <c:pt idx="207">
                  <c:v>2.8178234057527618E-2</c:v>
                </c:pt>
                <c:pt idx="208">
                  <c:v>2.3740928476611245E-2</c:v>
                </c:pt>
                <c:pt idx="209">
                  <c:v>2.6426962338108595E-2</c:v>
                </c:pt>
                <c:pt idx="210">
                  <c:v>2.2828064467146802E-2</c:v>
                </c:pt>
                <c:pt idx="211">
                  <c:v>2.408016470258012E-2</c:v>
                </c:pt>
                <c:pt idx="212">
                  <c:v>2.1244450433979267E-2</c:v>
                </c:pt>
                <c:pt idx="213">
                  <c:v>2.1796732616838455E-2</c:v>
                </c:pt>
                <c:pt idx="214">
                  <c:v>2.2468738500325713E-2</c:v>
                </c:pt>
                <c:pt idx="215">
                  <c:v>2.5948286447608382E-2</c:v>
                </c:pt>
                <c:pt idx="216">
                  <c:v>2.8533549559854876E-2</c:v>
                </c:pt>
                <c:pt idx="217">
                  <c:v>2.2736498831672947E-2</c:v>
                </c:pt>
                <c:pt idx="218">
                  <c:v>2.4661541689903643E-2</c:v>
                </c:pt>
                <c:pt idx="219">
                  <c:v>2.282554188692032E-2</c:v>
                </c:pt>
                <c:pt idx="220">
                  <c:v>2.4323803280561052E-2</c:v>
                </c:pt>
                <c:pt idx="221">
                  <c:v>2.0203252672988725E-2</c:v>
                </c:pt>
                <c:pt idx="222">
                  <c:v>1.8214851191332926E-2</c:v>
                </c:pt>
                <c:pt idx="223">
                  <c:v>1.8454793109494716E-2</c:v>
                </c:pt>
                <c:pt idx="224">
                  <c:v>2.2174001274542832E-2</c:v>
                </c:pt>
                <c:pt idx="225">
                  <c:v>2.6029812004328079E-2</c:v>
                </c:pt>
                <c:pt idx="226">
                  <c:v>2.4574653659438894E-2</c:v>
                </c:pt>
                <c:pt idx="227">
                  <c:v>1.9554188145516349E-2</c:v>
                </c:pt>
                <c:pt idx="228">
                  <c:v>1.7240483399804774E-2</c:v>
                </c:pt>
                <c:pt idx="229">
                  <c:v>2.2098296590002064E-2</c:v>
                </c:pt>
                <c:pt idx="230">
                  <c:v>2.3821521602611639E-2</c:v>
                </c:pt>
                <c:pt idx="231">
                  <c:v>2.6927640897200789E-2</c:v>
                </c:pt>
                <c:pt idx="232">
                  <c:v>2.1966875632907445E-2</c:v>
                </c:pt>
                <c:pt idx="233">
                  <c:v>2.6290901642585851E-2</c:v>
                </c:pt>
                <c:pt idx="234">
                  <c:v>2.9255666061368757E-2</c:v>
                </c:pt>
                <c:pt idx="235">
                  <c:v>2.2678860091955855E-2</c:v>
                </c:pt>
                <c:pt idx="236">
                  <c:v>2.2222026784271875E-2</c:v>
                </c:pt>
                <c:pt idx="237">
                  <c:v>2.627089988795106E-2</c:v>
                </c:pt>
                <c:pt idx="238">
                  <c:v>2.3538767994855547E-2</c:v>
                </c:pt>
                <c:pt idx="239">
                  <c:v>2.6813132883397373E-2</c:v>
                </c:pt>
                <c:pt idx="240">
                  <c:v>1.9756403796556299E-2</c:v>
                </c:pt>
                <c:pt idx="241">
                  <c:v>2.6835496731285602E-2</c:v>
                </c:pt>
                <c:pt idx="242">
                  <c:v>2.0412978362625012E-2</c:v>
                </c:pt>
                <c:pt idx="243">
                  <c:v>2.363717226346651E-2</c:v>
                </c:pt>
                <c:pt idx="244">
                  <c:v>2.8751762152332105E-2</c:v>
                </c:pt>
                <c:pt idx="245">
                  <c:v>2.8534100788949246E-2</c:v>
                </c:pt>
                <c:pt idx="246">
                  <c:v>1.9385382737894474E-2</c:v>
                </c:pt>
                <c:pt idx="247">
                  <c:v>1.9540198047019786E-2</c:v>
                </c:pt>
                <c:pt idx="248">
                  <c:v>1.626321848914003E-2</c:v>
                </c:pt>
                <c:pt idx="249">
                  <c:v>1.5301229283107176E-2</c:v>
                </c:pt>
                <c:pt idx="250">
                  <c:v>1.8173081354033727E-2</c:v>
                </c:pt>
                <c:pt idx="251">
                  <c:v>2.0955841085525506E-2</c:v>
                </c:pt>
                <c:pt idx="252">
                  <c:v>2.9108982414596696E-2</c:v>
                </c:pt>
                <c:pt idx="253">
                  <c:v>2.5963677758328529E-2</c:v>
                </c:pt>
                <c:pt idx="254">
                  <c:v>2.9687817875620581E-2</c:v>
                </c:pt>
                <c:pt idx="255">
                  <c:v>3.4610762024119168E-2</c:v>
                </c:pt>
                <c:pt idx="256">
                  <c:v>1.9551328634129561E-2</c:v>
                </c:pt>
                <c:pt idx="257">
                  <c:v>2.060090357201716E-2</c:v>
                </c:pt>
                <c:pt idx="258">
                  <c:v>2.4502640100021011E-2</c:v>
                </c:pt>
                <c:pt idx="259">
                  <c:v>2.5378072953136765E-2</c:v>
                </c:pt>
                <c:pt idx="260">
                  <c:v>2.8314036490918681E-2</c:v>
                </c:pt>
                <c:pt idx="261">
                  <c:v>2.8085571332720605E-2</c:v>
                </c:pt>
                <c:pt idx="262">
                  <c:v>2.3655352345780756E-2</c:v>
                </c:pt>
                <c:pt idx="263">
                  <c:v>2.4823448281551919E-2</c:v>
                </c:pt>
                <c:pt idx="264">
                  <c:v>2.2545149870170533E-2</c:v>
                </c:pt>
                <c:pt idx="265">
                  <c:v>2.3850465971570145E-2</c:v>
                </c:pt>
                <c:pt idx="266">
                  <c:v>2.5975063598082215E-2</c:v>
                </c:pt>
                <c:pt idx="267">
                  <c:v>2.7989341249581301E-2</c:v>
                </c:pt>
                <c:pt idx="268">
                  <c:v>2.7618144281214896E-2</c:v>
                </c:pt>
                <c:pt idx="269">
                  <c:v>2.5444738044658521E-2</c:v>
                </c:pt>
                <c:pt idx="270">
                  <c:v>1.8397090639929559E-2</c:v>
                </c:pt>
                <c:pt idx="271">
                  <c:v>2.0901071532726689E-2</c:v>
                </c:pt>
                <c:pt idx="272">
                  <c:v>2.1247112902914367E-2</c:v>
                </c:pt>
                <c:pt idx="273">
                  <c:v>2.2656149788710778E-2</c:v>
                </c:pt>
                <c:pt idx="274">
                  <c:v>2.0442157659680049E-2</c:v>
                </c:pt>
                <c:pt idx="275">
                  <c:v>2.7719181372615864E-2</c:v>
                </c:pt>
                <c:pt idx="276">
                  <c:v>2.7692401982754689E-2</c:v>
                </c:pt>
                <c:pt idx="277">
                  <c:v>1.380049730294175E-2</c:v>
                </c:pt>
                <c:pt idx="278">
                  <c:v>2.232676671208722E-2</c:v>
                </c:pt>
                <c:pt idx="279">
                  <c:v>1.990494976987911E-2</c:v>
                </c:pt>
                <c:pt idx="280">
                  <c:v>2.8477413157649067E-2</c:v>
                </c:pt>
                <c:pt idx="281">
                  <c:v>2.8248075146763085E-2</c:v>
                </c:pt>
                <c:pt idx="282">
                  <c:v>1.8227247871712038E-2</c:v>
                </c:pt>
                <c:pt idx="283">
                  <c:v>1.8970632077062177E-2</c:v>
                </c:pt>
                <c:pt idx="284">
                  <c:v>1.7361235094380589E-2</c:v>
                </c:pt>
                <c:pt idx="285">
                  <c:v>2.5736492557729918E-2</c:v>
                </c:pt>
                <c:pt idx="286">
                  <c:v>2.6275593476555059E-2</c:v>
                </c:pt>
                <c:pt idx="287">
                  <c:v>1.5950601481641513E-2</c:v>
                </c:pt>
                <c:pt idx="288">
                  <c:v>2.5997220404033072E-2</c:v>
                </c:pt>
                <c:pt idx="289">
                  <c:v>2.1546306860932063E-2</c:v>
                </c:pt>
                <c:pt idx="290">
                  <c:v>1.9107080964870349E-2</c:v>
                </c:pt>
                <c:pt idx="291">
                  <c:v>2.1423479571318182E-2</c:v>
                </c:pt>
                <c:pt idx="292">
                  <c:v>2.5831556023357294E-2</c:v>
                </c:pt>
                <c:pt idx="293">
                  <c:v>2.2707124508416499E-2</c:v>
                </c:pt>
                <c:pt idx="294">
                  <c:v>2.2793315125721136E-2</c:v>
                </c:pt>
                <c:pt idx="295">
                  <c:v>2.4427852914007175E-2</c:v>
                </c:pt>
                <c:pt idx="296">
                  <c:v>2.3542251708558837E-2</c:v>
                </c:pt>
                <c:pt idx="297">
                  <c:v>2.0069464997654052E-2</c:v>
                </c:pt>
                <c:pt idx="298">
                  <c:v>2.8230872023472742E-2</c:v>
                </c:pt>
                <c:pt idx="299">
                  <c:v>2.2104144581961194E-2</c:v>
                </c:pt>
                <c:pt idx="300">
                  <c:v>2.6193293058604183E-2</c:v>
                </c:pt>
                <c:pt idx="301">
                  <c:v>2.104074429060887E-2</c:v>
                </c:pt>
                <c:pt idx="302">
                  <c:v>2.0464468178774453E-2</c:v>
                </c:pt>
                <c:pt idx="303">
                  <c:v>2.3674596121683322E-2</c:v>
                </c:pt>
                <c:pt idx="304">
                  <c:v>2.4247367703958744E-2</c:v>
                </c:pt>
                <c:pt idx="305">
                  <c:v>2.3016330877252855E-2</c:v>
                </c:pt>
                <c:pt idx="306">
                  <c:v>1.9486677636708194E-2</c:v>
                </c:pt>
                <c:pt idx="307">
                  <c:v>3.1514447573302462E-2</c:v>
                </c:pt>
                <c:pt idx="308">
                  <c:v>1.8890045845896708E-2</c:v>
                </c:pt>
                <c:pt idx="309">
                  <c:v>2.5573937947365621E-2</c:v>
                </c:pt>
                <c:pt idx="310">
                  <c:v>2.7984629393182914E-2</c:v>
                </c:pt>
                <c:pt idx="311">
                  <c:v>2.2349529820424152E-2</c:v>
                </c:pt>
                <c:pt idx="312">
                  <c:v>2.4047018004994314E-2</c:v>
                </c:pt>
                <c:pt idx="313">
                  <c:v>1.7656075475569466E-2</c:v>
                </c:pt>
                <c:pt idx="314">
                  <c:v>2.6024781424220933E-2</c:v>
                </c:pt>
                <c:pt idx="315">
                  <c:v>2.272159298057197E-2</c:v>
                </c:pt>
                <c:pt idx="316">
                  <c:v>2.1908948243858362E-2</c:v>
                </c:pt>
                <c:pt idx="317">
                  <c:v>1.7964734843403107E-2</c:v>
                </c:pt>
                <c:pt idx="318">
                  <c:v>2.8328619855731318E-2</c:v>
                </c:pt>
                <c:pt idx="319">
                  <c:v>2.304820588119938E-2</c:v>
                </c:pt>
                <c:pt idx="320">
                  <c:v>2.2788932405402917E-2</c:v>
                </c:pt>
                <c:pt idx="321">
                  <c:v>2.6594057728123843E-2</c:v>
                </c:pt>
                <c:pt idx="322">
                  <c:v>2.151656667756896E-2</c:v>
                </c:pt>
                <c:pt idx="323">
                  <c:v>2.6307889919415572E-2</c:v>
                </c:pt>
                <c:pt idx="324">
                  <c:v>2.3085887522151793E-2</c:v>
                </c:pt>
                <c:pt idx="325">
                  <c:v>2.3340553908523631E-2</c:v>
                </c:pt>
                <c:pt idx="326">
                  <c:v>2.2861990247237785E-2</c:v>
                </c:pt>
                <c:pt idx="327">
                  <c:v>1.982348123997113E-2</c:v>
                </c:pt>
                <c:pt idx="328">
                  <c:v>2.9257538974897912E-2</c:v>
                </c:pt>
                <c:pt idx="329">
                  <c:v>1.8846341592874793E-2</c:v>
                </c:pt>
                <c:pt idx="330">
                  <c:v>2.3128066992940788E-2</c:v>
                </c:pt>
                <c:pt idx="331">
                  <c:v>3.0595557631807324E-2</c:v>
                </c:pt>
                <c:pt idx="332">
                  <c:v>2.6481086442116109E-2</c:v>
                </c:pt>
                <c:pt idx="333">
                  <c:v>2.7070670404972574E-2</c:v>
                </c:pt>
                <c:pt idx="334">
                  <c:v>1.9226019853133991E-2</c:v>
                </c:pt>
                <c:pt idx="335">
                  <c:v>2.1467031317765617E-2</c:v>
                </c:pt>
                <c:pt idx="336">
                  <c:v>1.644604357451307E-2</c:v>
                </c:pt>
                <c:pt idx="337">
                  <c:v>2.7547964920653811E-2</c:v>
                </c:pt>
                <c:pt idx="338">
                  <c:v>2.3897249169740675E-2</c:v>
                </c:pt>
                <c:pt idx="339">
                  <c:v>2.4095758163682035E-2</c:v>
                </c:pt>
                <c:pt idx="340">
                  <c:v>1.7077937919307118E-2</c:v>
                </c:pt>
                <c:pt idx="341">
                  <c:v>2.3855700848253392E-2</c:v>
                </c:pt>
                <c:pt idx="342">
                  <c:v>2.503904088695208E-2</c:v>
                </c:pt>
                <c:pt idx="343">
                  <c:v>2.8277376348182059E-2</c:v>
                </c:pt>
                <c:pt idx="344">
                  <c:v>2.0456609159866801E-2</c:v>
                </c:pt>
                <c:pt idx="345">
                  <c:v>2.4781867138853997E-2</c:v>
                </c:pt>
                <c:pt idx="346">
                  <c:v>2.6267571384945398E-2</c:v>
                </c:pt>
                <c:pt idx="347">
                  <c:v>2.5135914140795634E-2</c:v>
                </c:pt>
                <c:pt idx="348">
                  <c:v>1.8942072036958635E-2</c:v>
                </c:pt>
                <c:pt idx="349">
                  <c:v>1.8705260753185016E-2</c:v>
                </c:pt>
                <c:pt idx="350">
                  <c:v>2.5095653040994037E-2</c:v>
                </c:pt>
                <c:pt idx="351">
                  <c:v>1.6225893561998106E-2</c:v>
                </c:pt>
                <c:pt idx="352">
                  <c:v>2.4150398157406272E-2</c:v>
                </c:pt>
                <c:pt idx="353">
                  <c:v>1.533466505458847E-2</c:v>
                </c:pt>
                <c:pt idx="354">
                  <c:v>2.5872979698698728E-2</c:v>
                </c:pt>
                <c:pt idx="355">
                  <c:v>2.3334945113107963E-2</c:v>
                </c:pt>
                <c:pt idx="356">
                  <c:v>2.6318451577195034E-2</c:v>
                </c:pt>
                <c:pt idx="357">
                  <c:v>2.7439799108655905E-2</c:v>
                </c:pt>
                <c:pt idx="358">
                  <c:v>2.9453058804154608E-2</c:v>
                </c:pt>
                <c:pt idx="359">
                  <c:v>1.9470642586510323E-2</c:v>
                </c:pt>
                <c:pt idx="360">
                  <c:v>2.0651621286662092E-2</c:v>
                </c:pt>
                <c:pt idx="361">
                  <c:v>2.1405036106827424E-2</c:v>
                </c:pt>
                <c:pt idx="362">
                  <c:v>2.6324023642105843E-2</c:v>
                </c:pt>
                <c:pt idx="363">
                  <c:v>2.1566473863346758E-2</c:v>
                </c:pt>
                <c:pt idx="364">
                  <c:v>2.4355606177978828E-2</c:v>
                </c:pt>
                <c:pt idx="365">
                  <c:v>1.928626573841008E-2</c:v>
                </c:pt>
                <c:pt idx="366">
                  <c:v>2.8879094129388605E-2</c:v>
                </c:pt>
                <c:pt idx="367">
                  <c:v>1.813691212658064E-2</c:v>
                </c:pt>
                <c:pt idx="368">
                  <c:v>1.655076820327217E-2</c:v>
                </c:pt>
                <c:pt idx="369">
                  <c:v>2.2004409416606308E-2</c:v>
                </c:pt>
                <c:pt idx="370">
                  <c:v>2.7060448928834191E-2</c:v>
                </c:pt>
                <c:pt idx="371">
                  <c:v>2.3524345929455848E-2</c:v>
                </c:pt>
                <c:pt idx="372">
                  <c:v>2.1156667392686401E-2</c:v>
                </c:pt>
                <c:pt idx="373">
                  <c:v>2.4374291052994934E-2</c:v>
                </c:pt>
                <c:pt idx="374">
                  <c:v>1.9137756539874928E-2</c:v>
                </c:pt>
                <c:pt idx="375">
                  <c:v>2.6837938608457179E-2</c:v>
                </c:pt>
                <c:pt idx="376">
                  <c:v>2.3952271147502202E-2</c:v>
                </c:pt>
                <c:pt idx="377">
                  <c:v>2.928790940560333E-2</c:v>
                </c:pt>
                <c:pt idx="378">
                  <c:v>1.6477186568591762E-2</c:v>
                </c:pt>
                <c:pt idx="379">
                  <c:v>2.5359996838338006E-2</c:v>
                </c:pt>
                <c:pt idx="380">
                  <c:v>2.2986401256863687E-2</c:v>
                </c:pt>
                <c:pt idx="381">
                  <c:v>2.5910932740766057E-2</c:v>
                </c:pt>
                <c:pt idx="382">
                  <c:v>2.5182679297595101E-2</c:v>
                </c:pt>
                <c:pt idx="383">
                  <c:v>1.8074112327161274E-2</c:v>
                </c:pt>
                <c:pt idx="384">
                  <c:v>2.0003342028561022E-2</c:v>
                </c:pt>
                <c:pt idx="385">
                  <c:v>2.0142687957438454E-2</c:v>
                </c:pt>
                <c:pt idx="386">
                  <c:v>3.0401880720006602E-2</c:v>
                </c:pt>
                <c:pt idx="387">
                  <c:v>2.8603376372146272E-2</c:v>
                </c:pt>
                <c:pt idx="388">
                  <c:v>3.2480867002197655E-2</c:v>
                </c:pt>
                <c:pt idx="389">
                  <c:v>2.2001578428465507E-2</c:v>
                </c:pt>
                <c:pt idx="390">
                  <c:v>2.7901529449209761E-2</c:v>
                </c:pt>
                <c:pt idx="391">
                  <c:v>2.1019477964305366E-2</c:v>
                </c:pt>
                <c:pt idx="392">
                  <c:v>2.4797519747338015E-2</c:v>
                </c:pt>
                <c:pt idx="393">
                  <c:v>1.7637604765202042E-2</c:v>
                </c:pt>
                <c:pt idx="394">
                  <c:v>2.4943584259002449E-2</c:v>
                </c:pt>
                <c:pt idx="395">
                  <c:v>2.731278879412713E-2</c:v>
                </c:pt>
                <c:pt idx="396">
                  <c:v>1.9105898955885436E-2</c:v>
                </c:pt>
                <c:pt idx="397">
                  <c:v>2.1263708521336966E-2</c:v>
                </c:pt>
                <c:pt idx="398">
                  <c:v>2.8981116798568962E-2</c:v>
                </c:pt>
                <c:pt idx="399">
                  <c:v>3.3299970221953856E-2</c:v>
                </c:pt>
                <c:pt idx="400">
                  <c:v>2.4599718194266984E-2</c:v>
                </c:pt>
                <c:pt idx="401">
                  <c:v>2.7849888462530004E-2</c:v>
                </c:pt>
                <c:pt idx="402">
                  <c:v>2.2917129000513015E-2</c:v>
                </c:pt>
                <c:pt idx="403">
                  <c:v>2.7760719783699983E-2</c:v>
                </c:pt>
                <c:pt idx="404">
                  <c:v>1.7995796913565343E-2</c:v>
                </c:pt>
                <c:pt idx="405">
                  <c:v>1.8205302259092448E-2</c:v>
                </c:pt>
                <c:pt idx="406">
                  <c:v>2.5668915751662524E-2</c:v>
                </c:pt>
                <c:pt idx="407">
                  <c:v>2.2405681735667926E-2</c:v>
                </c:pt>
                <c:pt idx="408">
                  <c:v>2.3403097808316176E-2</c:v>
                </c:pt>
                <c:pt idx="409">
                  <c:v>2.4165314987850905E-2</c:v>
                </c:pt>
                <c:pt idx="410">
                  <c:v>2.1753659469203157E-2</c:v>
                </c:pt>
                <c:pt idx="411">
                  <c:v>2.1121182657788395E-2</c:v>
                </c:pt>
                <c:pt idx="412">
                  <c:v>1.6347099460331194E-2</c:v>
                </c:pt>
                <c:pt idx="413">
                  <c:v>2.3118879360559674E-2</c:v>
                </c:pt>
                <c:pt idx="414">
                  <c:v>1.9773118791919231E-2</c:v>
                </c:pt>
                <c:pt idx="415">
                  <c:v>2.4076403592935947E-2</c:v>
                </c:pt>
                <c:pt idx="416">
                  <c:v>2.7869887106239943E-2</c:v>
                </c:pt>
                <c:pt idx="417">
                  <c:v>2.6219934726816163E-2</c:v>
                </c:pt>
                <c:pt idx="418">
                  <c:v>3.2213022135390901E-2</c:v>
                </c:pt>
                <c:pt idx="419">
                  <c:v>2.4099368328133863E-2</c:v>
                </c:pt>
                <c:pt idx="420">
                  <c:v>2.6906481127618065E-2</c:v>
                </c:pt>
                <c:pt idx="421">
                  <c:v>2.952742056635671E-2</c:v>
                </c:pt>
                <c:pt idx="422">
                  <c:v>2.5680836556652764E-2</c:v>
                </c:pt>
                <c:pt idx="423">
                  <c:v>2.8256382874271679E-2</c:v>
                </c:pt>
                <c:pt idx="424">
                  <c:v>2.1197223810853316E-2</c:v>
                </c:pt>
                <c:pt idx="425">
                  <c:v>1.7660315849999719E-2</c:v>
                </c:pt>
                <c:pt idx="426">
                  <c:v>2.0908912422109793E-2</c:v>
                </c:pt>
                <c:pt idx="427">
                  <c:v>1.96283642781232E-2</c:v>
                </c:pt>
                <c:pt idx="428">
                  <c:v>2.5783125861067901E-2</c:v>
                </c:pt>
                <c:pt idx="429">
                  <c:v>1.8946521084133749E-2</c:v>
                </c:pt>
                <c:pt idx="430">
                  <c:v>2.1412753267266993E-2</c:v>
                </c:pt>
                <c:pt idx="431">
                  <c:v>2.5866866644660647E-2</c:v>
                </c:pt>
                <c:pt idx="432">
                  <c:v>2.6134106330740536E-2</c:v>
                </c:pt>
                <c:pt idx="433">
                  <c:v>2.6171360733945548E-2</c:v>
                </c:pt>
                <c:pt idx="434">
                  <c:v>2.1949683860333025E-2</c:v>
                </c:pt>
                <c:pt idx="435">
                  <c:v>3.1291293403420184E-2</c:v>
                </c:pt>
                <c:pt idx="436">
                  <c:v>2.6564891341951835E-2</c:v>
                </c:pt>
                <c:pt idx="437">
                  <c:v>2.2637801382424882E-2</c:v>
                </c:pt>
                <c:pt idx="438">
                  <c:v>2.2606603760856103E-2</c:v>
                </c:pt>
                <c:pt idx="439">
                  <c:v>1.9138862284336255E-2</c:v>
                </c:pt>
                <c:pt idx="440">
                  <c:v>2.3477534905749664E-2</c:v>
                </c:pt>
                <c:pt idx="441">
                  <c:v>2.3519429573598316E-2</c:v>
                </c:pt>
                <c:pt idx="442">
                  <c:v>2.3229176488447578E-2</c:v>
                </c:pt>
                <c:pt idx="443">
                  <c:v>2.1160289713851199E-2</c:v>
                </c:pt>
                <c:pt idx="444">
                  <c:v>2.1814594370654916E-2</c:v>
                </c:pt>
                <c:pt idx="445">
                  <c:v>1.4799064917665916E-2</c:v>
                </c:pt>
                <c:pt idx="446">
                  <c:v>2.2839255730678687E-2</c:v>
                </c:pt>
                <c:pt idx="447">
                  <c:v>1.8639808683682091E-2</c:v>
                </c:pt>
                <c:pt idx="448">
                  <c:v>1.9078745887858517E-2</c:v>
                </c:pt>
                <c:pt idx="449">
                  <c:v>2.1201003240113536E-2</c:v>
                </c:pt>
                <c:pt idx="450">
                  <c:v>2.409500421882349E-2</c:v>
                </c:pt>
                <c:pt idx="451">
                  <c:v>2.4787081862926996E-2</c:v>
                </c:pt>
                <c:pt idx="452">
                  <c:v>2.2448997010787508E-2</c:v>
                </c:pt>
                <c:pt idx="453">
                  <c:v>2.4331306110710216E-2</c:v>
                </c:pt>
                <c:pt idx="454">
                  <c:v>2.9428966318606697E-2</c:v>
                </c:pt>
                <c:pt idx="455">
                  <c:v>1.6083420075988286E-2</c:v>
                </c:pt>
                <c:pt idx="456">
                  <c:v>2.6807318837882121E-2</c:v>
                </c:pt>
                <c:pt idx="457">
                  <c:v>2.630796779125788E-2</c:v>
                </c:pt>
                <c:pt idx="458">
                  <c:v>1.4671397385933815E-2</c:v>
                </c:pt>
                <c:pt idx="459">
                  <c:v>2.5338584595417046E-2</c:v>
                </c:pt>
                <c:pt idx="460">
                  <c:v>2.2433361675519237E-2</c:v>
                </c:pt>
                <c:pt idx="461">
                  <c:v>2.4826507739618364E-2</c:v>
                </c:pt>
                <c:pt idx="462">
                  <c:v>2.0515660583782847E-2</c:v>
                </c:pt>
                <c:pt idx="463">
                  <c:v>3.1015236819964542E-2</c:v>
                </c:pt>
                <c:pt idx="464">
                  <c:v>2.4116988266769113E-2</c:v>
                </c:pt>
                <c:pt idx="465">
                  <c:v>2.9934525142863322E-2</c:v>
                </c:pt>
                <c:pt idx="466">
                  <c:v>2.4555660008596547E-2</c:v>
                </c:pt>
                <c:pt idx="467">
                  <c:v>2.7324929984121837E-2</c:v>
                </c:pt>
                <c:pt idx="468">
                  <c:v>1.9267762944981115E-2</c:v>
                </c:pt>
                <c:pt idx="469">
                  <c:v>1.9653615462564389E-2</c:v>
                </c:pt>
                <c:pt idx="470">
                  <c:v>2.7719957067354528E-2</c:v>
                </c:pt>
                <c:pt idx="471">
                  <c:v>1.9606028619570282E-2</c:v>
                </c:pt>
                <c:pt idx="472">
                  <c:v>2.6247877851242052E-2</c:v>
                </c:pt>
                <c:pt idx="473">
                  <c:v>2.0884316336831077E-2</c:v>
                </c:pt>
                <c:pt idx="474">
                  <c:v>2.2273776529106115E-2</c:v>
                </c:pt>
                <c:pt idx="475">
                  <c:v>2.4820317978278439E-2</c:v>
                </c:pt>
                <c:pt idx="476">
                  <c:v>2.1006211168653977E-2</c:v>
                </c:pt>
                <c:pt idx="477">
                  <c:v>1.9179082031067551E-2</c:v>
                </c:pt>
                <c:pt idx="478">
                  <c:v>2.6022468064516246E-2</c:v>
                </c:pt>
                <c:pt idx="479">
                  <c:v>2.3598156343355825E-2</c:v>
                </c:pt>
                <c:pt idx="480">
                  <c:v>2.1549192947551532E-2</c:v>
                </c:pt>
                <c:pt idx="481">
                  <c:v>2.4656670312243278E-2</c:v>
                </c:pt>
                <c:pt idx="482">
                  <c:v>2.9833157634072904E-2</c:v>
                </c:pt>
                <c:pt idx="483">
                  <c:v>2.038823108854082E-2</c:v>
                </c:pt>
                <c:pt idx="484">
                  <c:v>1.8052354789347191E-2</c:v>
                </c:pt>
                <c:pt idx="485">
                  <c:v>2.060407561347688E-2</c:v>
                </c:pt>
                <c:pt idx="486">
                  <c:v>2.6456916898126792E-2</c:v>
                </c:pt>
                <c:pt idx="487">
                  <c:v>2.5988532668261399E-2</c:v>
                </c:pt>
                <c:pt idx="488">
                  <c:v>3.0158664894278431E-2</c:v>
                </c:pt>
                <c:pt idx="489">
                  <c:v>2.4451305553016667E-2</c:v>
                </c:pt>
                <c:pt idx="490">
                  <c:v>2.5424009117738677E-2</c:v>
                </c:pt>
                <c:pt idx="491">
                  <c:v>2.5217243614836349E-2</c:v>
                </c:pt>
                <c:pt idx="492">
                  <c:v>2.3789669960912363E-2</c:v>
                </c:pt>
                <c:pt idx="493">
                  <c:v>2.9920669104294362E-2</c:v>
                </c:pt>
                <c:pt idx="494">
                  <c:v>3.0133582311581364E-2</c:v>
                </c:pt>
                <c:pt idx="495">
                  <c:v>2.1658181631059037E-2</c:v>
                </c:pt>
                <c:pt idx="496">
                  <c:v>2.6290577374373569E-2</c:v>
                </c:pt>
                <c:pt idx="497">
                  <c:v>2.0308857643589917E-2</c:v>
                </c:pt>
                <c:pt idx="498">
                  <c:v>1.9353440591189042E-2</c:v>
                </c:pt>
                <c:pt idx="499">
                  <c:v>2.6799179132311224E-2</c:v>
                </c:pt>
                <c:pt idx="500">
                  <c:v>2.2372252041394702E-2</c:v>
                </c:pt>
                <c:pt idx="501">
                  <c:v>2.4173845783803216E-2</c:v>
                </c:pt>
                <c:pt idx="502">
                  <c:v>2.2421501882776695E-2</c:v>
                </c:pt>
                <c:pt idx="503">
                  <c:v>2.2769753693404837E-2</c:v>
                </c:pt>
                <c:pt idx="504">
                  <c:v>3.2285217391191168E-2</c:v>
                </c:pt>
                <c:pt idx="505">
                  <c:v>2.016460950520127E-2</c:v>
                </c:pt>
                <c:pt idx="506">
                  <c:v>2.8966094771124773E-2</c:v>
                </c:pt>
                <c:pt idx="507">
                  <c:v>2.2693328473586405E-2</c:v>
                </c:pt>
                <c:pt idx="508">
                  <c:v>1.7258982733290296E-2</c:v>
                </c:pt>
                <c:pt idx="509">
                  <c:v>2.2573900282372605E-2</c:v>
                </c:pt>
                <c:pt idx="510">
                  <c:v>2.803583080410732E-2</c:v>
                </c:pt>
                <c:pt idx="511">
                  <c:v>2.4679305549121011E-2</c:v>
                </c:pt>
                <c:pt idx="512">
                  <c:v>2.0422575140097265E-2</c:v>
                </c:pt>
                <c:pt idx="513">
                  <c:v>2.7066935050779506E-2</c:v>
                </c:pt>
                <c:pt idx="514">
                  <c:v>1.7608363804709981E-2</c:v>
                </c:pt>
                <c:pt idx="515">
                  <c:v>2.041040588906462E-2</c:v>
                </c:pt>
                <c:pt idx="516">
                  <c:v>2.744793428955461E-2</c:v>
                </c:pt>
                <c:pt idx="517">
                  <c:v>2.303266061213094E-2</c:v>
                </c:pt>
                <c:pt idx="518">
                  <c:v>2.7766055770142017E-2</c:v>
                </c:pt>
                <c:pt idx="519">
                  <c:v>2.5727886201087458E-2</c:v>
                </c:pt>
                <c:pt idx="520">
                  <c:v>2.2280570421868262E-2</c:v>
                </c:pt>
                <c:pt idx="521">
                  <c:v>1.9766565431574179E-2</c:v>
                </c:pt>
                <c:pt idx="522">
                  <c:v>1.8128021277270534E-2</c:v>
                </c:pt>
                <c:pt idx="523">
                  <c:v>2.5131090238987852E-2</c:v>
                </c:pt>
                <c:pt idx="524">
                  <c:v>2.5041603217257347E-2</c:v>
                </c:pt>
                <c:pt idx="525">
                  <c:v>2.4143750605302827E-2</c:v>
                </c:pt>
                <c:pt idx="526">
                  <c:v>2.0220887055279135E-2</c:v>
                </c:pt>
                <c:pt idx="527">
                  <c:v>2.5943157048892829E-2</c:v>
                </c:pt>
                <c:pt idx="528">
                  <c:v>2.5822593547443873E-2</c:v>
                </c:pt>
                <c:pt idx="529">
                  <c:v>2.0714145912906545E-2</c:v>
                </c:pt>
                <c:pt idx="530">
                  <c:v>2.2399214659326816E-2</c:v>
                </c:pt>
                <c:pt idx="531">
                  <c:v>2.4371622350631839E-2</c:v>
                </c:pt>
                <c:pt idx="532">
                  <c:v>2.0276040263937034E-2</c:v>
                </c:pt>
                <c:pt idx="533">
                  <c:v>1.7528155611422847E-2</c:v>
                </c:pt>
                <c:pt idx="534">
                  <c:v>1.9924337152382066E-2</c:v>
                </c:pt>
                <c:pt idx="535">
                  <c:v>2.3051838874923902E-2</c:v>
                </c:pt>
                <c:pt idx="536">
                  <c:v>2.4969670053497595E-2</c:v>
                </c:pt>
                <c:pt idx="537">
                  <c:v>2.2201696834448725E-2</c:v>
                </c:pt>
                <c:pt idx="538">
                  <c:v>2.1613309249969959E-2</c:v>
                </c:pt>
                <c:pt idx="539">
                  <c:v>2.3696120019803146E-2</c:v>
                </c:pt>
                <c:pt idx="540">
                  <c:v>3.2123181163893122E-2</c:v>
                </c:pt>
                <c:pt idx="541">
                  <c:v>1.8794055363777318E-2</c:v>
                </c:pt>
                <c:pt idx="542">
                  <c:v>1.9956986695003565E-2</c:v>
                </c:pt>
                <c:pt idx="543">
                  <c:v>3.2333028389571083E-2</c:v>
                </c:pt>
                <c:pt idx="544">
                  <c:v>2.5585750465062063E-2</c:v>
                </c:pt>
                <c:pt idx="545">
                  <c:v>2.5273015013759448E-2</c:v>
                </c:pt>
                <c:pt idx="546">
                  <c:v>2.3487986398597727E-2</c:v>
                </c:pt>
                <c:pt idx="547">
                  <c:v>3.1952885470865056E-2</c:v>
                </c:pt>
                <c:pt idx="548">
                  <c:v>2.0685492372239267E-2</c:v>
                </c:pt>
                <c:pt idx="549">
                  <c:v>2.0575735127900785E-2</c:v>
                </c:pt>
                <c:pt idx="550">
                  <c:v>2.81482992973352E-2</c:v>
                </c:pt>
                <c:pt idx="551">
                  <c:v>1.8676158519998154E-2</c:v>
                </c:pt>
                <c:pt idx="552">
                  <c:v>2.5316103146611368E-2</c:v>
                </c:pt>
                <c:pt idx="553">
                  <c:v>2.1480680713118261E-2</c:v>
                </c:pt>
                <c:pt idx="554">
                  <c:v>2.5692652357086843E-2</c:v>
                </c:pt>
                <c:pt idx="555">
                  <c:v>2.5155453741161793E-2</c:v>
                </c:pt>
                <c:pt idx="556">
                  <c:v>2.6089896306945803E-2</c:v>
                </c:pt>
                <c:pt idx="557">
                  <c:v>1.6014944270123621E-2</c:v>
                </c:pt>
                <c:pt idx="558">
                  <c:v>1.4603368217487755E-2</c:v>
                </c:pt>
                <c:pt idx="559">
                  <c:v>2.453973972451351E-2</c:v>
                </c:pt>
                <c:pt idx="560">
                  <c:v>2.4633602473802085E-2</c:v>
                </c:pt>
                <c:pt idx="561">
                  <c:v>2.9371866051302931E-2</c:v>
                </c:pt>
                <c:pt idx="562">
                  <c:v>1.9736400791034114E-2</c:v>
                </c:pt>
                <c:pt idx="563">
                  <c:v>2.1987449346417165E-2</c:v>
                </c:pt>
                <c:pt idx="564">
                  <c:v>2.2894932386483546E-2</c:v>
                </c:pt>
                <c:pt idx="565">
                  <c:v>2.2040094309081937E-2</c:v>
                </c:pt>
                <c:pt idx="566">
                  <c:v>2.7464339064202647E-2</c:v>
                </c:pt>
                <c:pt idx="567">
                  <c:v>1.8591090963520074E-2</c:v>
                </c:pt>
                <c:pt idx="568">
                  <c:v>3.164051302740134E-2</c:v>
                </c:pt>
                <c:pt idx="569">
                  <c:v>2.3841565762984018E-2</c:v>
                </c:pt>
                <c:pt idx="570">
                  <c:v>2.6391592372355888E-2</c:v>
                </c:pt>
                <c:pt idx="571">
                  <c:v>1.8084942925897352E-2</c:v>
                </c:pt>
                <c:pt idx="572">
                  <c:v>3.0905754046035128E-2</c:v>
                </c:pt>
                <c:pt idx="573">
                  <c:v>2.5188603733573345E-2</c:v>
                </c:pt>
                <c:pt idx="574">
                  <c:v>2.0894620802883068E-2</c:v>
                </c:pt>
                <c:pt idx="575">
                  <c:v>2.3019030027649379E-2</c:v>
                </c:pt>
                <c:pt idx="576">
                  <c:v>2.8262248633133424E-2</c:v>
                </c:pt>
                <c:pt idx="577">
                  <c:v>3.0355092142198004E-2</c:v>
                </c:pt>
                <c:pt idx="578">
                  <c:v>2.157075316071122E-2</c:v>
                </c:pt>
                <c:pt idx="579">
                  <c:v>2.1058278179967971E-2</c:v>
                </c:pt>
                <c:pt idx="580">
                  <c:v>2.0567911543965423E-2</c:v>
                </c:pt>
                <c:pt idx="581">
                  <c:v>2.5996222796136337E-2</c:v>
                </c:pt>
                <c:pt idx="582">
                  <c:v>2.3618031680953777E-2</c:v>
                </c:pt>
                <c:pt idx="583">
                  <c:v>1.8758765271098099E-2</c:v>
                </c:pt>
                <c:pt idx="584">
                  <c:v>2.8871231185865653E-2</c:v>
                </c:pt>
                <c:pt idx="585">
                  <c:v>2.1549795249992343E-2</c:v>
                </c:pt>
                <c:pt idx="586">
                  <c:v>2.7922204121704652E-2</c:v>
                </c:pt>
                <c:pt idx="587">
                  <c:v>2.0767209069674664E-2</c:v>
                </c:pt>
                <c:pt idx="588">
                  <c:v>2.471483785336126E-2</c:v>
                </c:pt>
                <c:pt idx="589">
                  <c:v>2.0456804693694153E-2</c:v>
                </c:pt>
                <c:pt idx="590">
                  <c:v>1.8923651330229774E-2</c:v>
                </c:pt>
                <c:pt idx="591">
                  <c:v>2.3048836153630958E-2</c:v>
                </c:pt>
                <c:pt idx="592">
                  <c:v>2.4768047569738272E-2</c:v>
                </c:pt>
                <c:pt idx="593">
                  <c:v>2.2482526506435008E-2</c:v>
                </c:pt>
                <c:pt idx="594">
                  <c:v>1.7425547801954266E-2</c:v>
                </c:pt>
                <c:pt idx="595">
                  <c:v>2.2905292531557819E-2</c:v>
                </c:pt>
                <c:pt idx="596">
                  <c:v>2.8625276363866803E-2</c:v>
                </c:pt>
                <c:pt idx="597">
                  <c:v>3.1764533973783315E-2</c:v>
                </c:pt>
                <c:pt idx="598">
                  <c:v>2.5827011368614095E-2</c:v>
                </c:pt>
                <c:pt idx="599">
                  <c:v>2.031112684474401E-2</c:v>
                </c:pt>
                <c:pt idx="600">
                  <c:v>2.1448932068190985E-2</c:v>
                </c:pt>
                <c:pt idx="601">
                  <c:v>2.273821350109273E-2</c:v>
                </c:pt>
                <c:pt idx="602">
                  <c:v>2.4491492276418114E-2</c:v>
                </c:pt>
                <c:pt idx="603">
                  <c:v>2.534859170005177E-2</c:v>
                </c:pt>
                <c:pt idx="604">
                  <c:v>2.2160732533842875E-2</c:v>
                </c:pt>
                <c:pt idx="605">
                  <c:v>2.0056636694993912E-2</c:v>
                </c:pt>
                <c:pt idx="606">
                  <c:v>2.0177230839697913E-2</c:v>
                </c:pt>
                <c:pt idx="607">
                  <c:v>2.4606360187121368E-2</c:v>
                </c:pt>
                <c:pt idx="608">
                  <c:v>1.8984156929779061E-2</c:v>
                </c:pt>
                <c:pt idx="609">
                  <c:v>2.6538980143429924E-2</c:v>
                </c:pt>
                <c:pt idx="610">
                  <c:v>2.3553445231655701E-2</c:v>
                </c:pt>
                <c:pt idx="611">
                  <c:v>2.5399784883306964E-2</c:v>
                </c:pt>
                <c:pt idx="612">
                  <c:v>2.2374875898842461E-2</c:v>
                </c:pt>
                <c:pt idx="613">
                  <c:v>2.0471798709806421E-2</c:v>
                </c:pt>
                <c:pt idx="614">
                  <c:v>1.4707397656438914E-2</c:v>
                </c:pt>
                <c:pt idx="615">
                  <c:v>2.958632935752803E-2</c:v>
                </c:pt>
                <c:pt idx="616">
                  <c:v>2.3578426583416245E-2</c:v>
                </c:pt>
                <c:pt idx="617">
                  <c:v>2.1660939328944195E-2</c:v>
                </c:pt>
                <c:pt idx="618">
                  <c:v>2.6507312199274935E-2</c:v>
                </c:pt>
                <c:pt idx="619">
                  <c:v>1.8676203296223548E-2</c:v>
                </c:pt>
                <c:pt idx="620">
                  <c:v>2.6114887647262108E-2</c:v>
                </c:pt>
                <c:pt idx="621">
                  <c:v>3.0251485935563593E-2</c:v>
                </c:pt>
                <c:pt idx="622">
                  <c:v>1.9602797306580655E-2</c:v>
                </c:pt>
                <c:pt idx="623">
                  <c:v>2.0207922323271177E-2</c:v>
                </c:pt>
                <c:pt idx="624">
                  <c:v>1.7104616601072209E-2</c:v>
                </c:pt>
                <c:pt idx="625">
                  <c:v>2.643061152716264E-2</c:v>
                </c:pt>
                <c:pt idx="626">
                  <c:v>2.1174748430503598E-2</c:v>
                </c:pt>
                <c:pt idx="627">
                  <c:v>2.2196935030034837E-2</c:v>
                </c:pt>
                <c:pt idx="628">
                  <c:v>1.8311771497439011E-2</c:v>
                </c:pt>
                <c:pt idx="629">
                  <c:v>1.9121914133465978E-2</c:v>
                </c:pt>
                <c:pt idx="630">
                  <c:v>2.4622449807823799E-2</c:v>
                </c:pt>
                <c:pt idx="631">
                  <c:v>2.5628889969011581E-2</c:v>
                </c:pt>
                <c:pt idx="632">
                  <c:v>2.453978545401192E-2</c:v>
                </c:pt>
                <c:pt idx="633">
                  <c:v>1.7343988543030875E-2</c:v>
                </c:pt>
                <c:pt idx="634">
                  <c:v>2.2814367010083103E-2</c:v>
                </c:pt>
                <c:pt idx="635">
                  <c:v>2.1599113643825163E-2</c:v>
                </c:pt>
                <c:pt idx="636">
                  <c:v>1.6411922277665525E-2</c:v>
                </c:pt>
                <c:pt idx="637">
                  <c:v>1.8859822446637864E-2</c:v>
                </c:pt>
                <c:pt idx="638">
                  <c:v>2.495347489137778E-2</c:v>
                </c:pt>
                <c:pt idx="639">
                  <c:v>2.5810959854016602E-2</c:v>
                </c:pt>
                <c:pt idx="640">
                  <c:v>2.1723364135505463E-2</c:v>
                </c:pt>
                <c:pt idx="641">
                  <c:v>2.958515085968294E-2</c:v>
                </c:pt>
                <c:pt idx="642">
                  <c:v>3.014841657676115E-2</c:v>
                </c:pt>
                <c:pt idx="643">
                  <c:v>1.8101709441257441E-2</c:v>
                </c:pt>
                <c:pt idx="644">
                  <c:v>2.9932742831777048E-2</c:v>
                </c:pt>
                <c:pt idx="645">
                  <c:v>2.5090315936957097E-2</c:v>
                </c:pt>
                <c:pt idx="646">
                  <c:v>3.0031408846934227E-2</c:v>
                </c:pt>
                <c:pt idx="647">
                  <c:v>2.5047959624222571E-2</c:v>
                </c:pt>
                <c:pt idx="648">
                  <c:v>1.5014625899357981E-2</c:v>
                </c:pt>
                <c:pt idx="649">
                  <c:v>2.7469341816191317E-2</c:v>
                </c:pt>
                <c:pt idx="650">
                  <c:v>2.3373846403524468E-2</c:v>
                </c:pt>
                <c:pt idx="651">
                  <c:v>2.1060005727949971E-2</c:v>
                </c:pt>
                <c:pt idx="652">
                  <c:v>2.2617668530598323E-2</c:v>
                </c:pt>
                <c:pt idx="653">
                  <c:v>2.3065218873783877E-2</c:v>
                </c:pt>
                <c:pt idx="654">
                  <c:v>2.3840905405609902E-2</c:v>
                </c:pt>
                <c:pt idx="655">
                  <c:v>2.1463606358395282E-2</c:v>
                </c:pt>
                <c:pt idx="656">
                  <c:v>1.3816722580731522E-2</c:v>
                </c:pt>
                <c:pt idx="657">
                  <c:v>2.6921221394486494E-2</c:v>
                </c:pt>
                <c:pt idx="658">
                  <c:v>1.8957002100465914E-2</c:v>
                </c:pt>
                <c:pt idx="659">
                  <c:v>2.0502255557945048E-2</c:v>
                </c:pt>
                <c:pt idx="660">
                  <c:v>1.9831712946809077E-2</c:v>
                </c:pt>
                <c:pt idx="661">
                  <c:v>2.3111615938544716E-2</c:v>
                </c:pt>
                <c:pt idx="662">
                  <c:v>2.5993235765067624E-2</c:v>
                </c:pt>
                <c:pt idx="663">
                  <c:v>2.0261928076928726E-2</c:v>
                </c:pt>
                <c:pt idx="664">
                  <c:v>2.2417146741005922E-2</c:v>
                </c:pt>
                <c:pt idx="665">
                  <c:v>1.9925293123764121E-2</c:v>
                </c:pt>
                <c:pt idx="666">
                  <c:v>2.3145849488447112E-2</c:v>
                </c:pt>
                <c:pt idx="667">
                  <c:v>2.4759748169369544E-2</c:v>
                </c:pt>
                <c:pt idx="668">
                  <c:v>1.9395824602945311E-2</c:v>
                </c:pt>
                <c:pt idx="669">
                  <c:v>2.8164842769783149E-2</c:v>
                </c:pt>
                <c:pt idx="670">
                  <c:v>2.5100659685634241E-2</c:v>
                </c:pt>
                <c:pt idx="671">
                  <c:v>2.6411420975021471E-2</c:v>
                </c:pt>
                <c:pt idx="672">
                  <c:v>1.8371562989013768E-2</c:v>
                </c:pt>
                <c:pt idx="673">
                  <c:v>2.5526654793837977E-2</c:v>
                </c:pt>
                <c:pt idx="674">
                  <c:v>2.8380158809213185E-2</c:v>
                </c:pt>
                <c:pt idx="675">
                  <c:v>2.5302584902119563E-2</c:v>
                </c:pt>
                <c:pt idx="676">
                  <c:v>2.1410707615334701E-2</c:v>
                </c:pt>
                <c:pt idx="677">
                  <c:v>2.7227787908373102E-2</c:v>
                </c:pt>
                <c:pt idx="678">
                  <c:v>2.130726420570106E-2</c:v>
                </c:pt>
                <c:pt idx="679">
                  <c:v>2.5817489084369427E-2</c:v>
                </c:pt>
                <c:pt idx="680">
                  <c:v>2.313836730733243E-2</c:v>
                </c:pt>
                <c:pt idx="681">
                  <c:v>2.8052369304258917E-2</c:v>
                </c:pt>
                <c:pt idx="682">
                  <c:v>2.96129390133828E-2</c:v>
                </c:pt>
                <c:pt idx="683">
                  <c:v>2.3413748207223861E-2</c:v>
                </c:pt>
                <c:pt idx="684">
                  <c:v>2.1402826104857553E-2</c:v>
                </c:pt>
                <c:pt idx="685">
                  <c:v>2.5364516044216856E-2</c:v>
                </c:pt>
                <c:pt idx="686">
                  <c:v>2.6733646741783801E-2</c:v>
                </c:pt>
                <c:pt idx="687">
                  <c:v>2.499958408288272E-2</c:v>
                </c:pt>
                <c:pt idx="688">
                  <c:v>1.6894158508446111E-2</c:v>
                </c:pt>
                <c:pt idx="689">
                  <c:v>1.9057825977212062E-2</c:v>
                </c:pt>
                <c:pt idx="690">
                  <c:v>1.7025178867662305E-2</c:v>
                </c:pt>
                <c:pt idx="691">
                  <c:v>2.4793032698013917E-2</c:v>
                </c:pt>
                <c:pt idx="692">
                  <c:v>2.0715305839681619E-2</c:v>
                </c:pt>
                <c:pt idx="693">
                  <c:v>2.7821707546145547E-2</c:v>
                </c:pt>
                <c:pt idx="694">
                  <c:v>1.7700897263502213E-2</c:v>
                </c:pt>
                <c:pt idx="695">
                  <c:v>2.3313345775822114E-2</c:v>
                </c:pt>
                <c:pt idx="696">
                  <c:v>2.36127605654044E-2</c:v>
                </c:pt>
                <c:pt idx="697">
                  <c:v>2.3838187295142532E-2</c:v>
                </c:pt>
                <c:pt idx="698">
                  <c:v>2.7231835319598829E-2</c:v>
                </c:pt>
                <c:pt idx="699">
                  <c:v>2.2620165882536014E-2</c:v>
                </c:pt>
                <c:pt idx="700">
                  <c:v>2.4446922418333017E-2</c:v>
                </c:pt>
                <c:pt idx="701">
                  <c:v>1.7034324522315458E-2</c:v>
                </c:pt>
                <c:pt idx="702">
                  <c:v>2.4328773505715162E-2</c:v>
                </c:pt>
                <c:pt idx="703">
                  <c:v>2.0427825756051732E-2</c:v>
                </c:pt>
                <c:pt idx="704">
                  <c:v>2.5534550278774049E-2</c:v>
                </c:pt>
                <c:pt idx="705">
                  <c:v>2.7965053689420927E-2</c:v>
                </c:pt>
                <c:pt idx="706">
                  <c:v>2.4106704924960809E-2</c:v>
                </c:pt>
                <c:pt idx="707">
                  <c:v>2.1351229490452539E-2</c:v>
                </c:pt>
                <c:pt idx="708">
                  <c:v>2.4338554147057323E-2</c:v>
                </c:pt>
                <c:pt idx="709">
                  <c:v>2.3394913731902278E-2</c:v>
                </c:pt>
                <c:pt idx="710">
                  <c:v>2.1821529144380847E-2</c:v>
                </c:pt>
                <c:pt idx="711">
                  <c:v>1.8287912269103757E-2</c:v>
                </c:pt>
                <c:pt idx="712">
                  <c:v>2.9865180827201243E-2</c:v>
                </c:pt>
                <c:pt idx="713">
                  <c:v>2.3870682273001265E-2</c:v>
                </c:pt>
                <c:pt idx="714">
                  <c:v>3.0172340678211285E-2</c:v>
                </c:pt>
                <c:pt idx="715">
                  <c:v>2.6502764503389287E-2</c:v>
                </c:pt>
                <c:pt idx="716">
                  <c:v>2.1630281856607425E-2</c:v>
                </c:pt>
                <c:pt idx="717">
                  <c:v>2.6688595974945883E-2</c:v>
                </c:pt>
                <c:pt idx="718">
                  <c:v>2.0093002862976661E-2</c:v>
                </c:pt>
                <c:pt idx="719">
                  <c:v>1.5903146122525413E-2</c:v>
                </c:pt>
                <c:pt idx="720">
                  <c:v>2.5128285624777646E-2</c:v>
                </c:pt>
                <c:pt idx="721">
                  <c:v>2.4019558623891157E-2</c:v>
                </c:pt>
                <c:pt idx="722">
                  <c:v>2.0020489481366255E-2</c:v>
                </c:pt>
                <c:pt idx="723">
                  <c:v>2.426627782083024E-2</c:v>
                </c:pt>
                <c:pt idx="724">
                  <c:v>2.7883835228246667E-2</c:v>
                </c:pt>
                <c:pt idx="725">
                  <c:v>2.4285499650941844E-2</c:v>
                </c:pt>
                <c:pt idx="726">
                  <c:v>1.8874400465785257E-2</c:v>
                </c:pt>
                <c:pt idx="727">
                  <c:v>2.0073767253615316E-2</c:v>
                </c:pt>
                <c:pt idx="728">
                  <c:v>2.6429772511416871E-2</c:v>
                </c:pt>
                <c:pt idx="729">
                  <c:v>2.5485061637464668E-2</c:v>
                </c:pt>
                <c:pt idx="730">
                  <c:v>2.8161138651256579E-2</c:v>
                </c:pt>
                <c:pt idx="731">
                  <c:v>2.55925063051059E-2</c:v>
                </c:pt>
                <c:pt idx="732">
                  <c:v>2.6263236428565762E-2</c:v>
                </c:pt>
                <c:pt idx="733">
                  <c:v>2.4435706915593158E-2</c:v>
                </c:pt>
                <c:pt idx="734">
                  <c:v>2.5890788268101872E-2</c:v>
                </c:pt>
                <c:pt idx="735">
                  <c:v>1.716818336506698E-2</c:v>
                </c:pt>
                <c:pt idx="736">
                  <c:v>2.2743130593473992E-2</c:v>
                </c:pt>
                <c:pt idx="737">
                  <c:v>2.2911393037329475E-2</c:v>
                </c:pt>
                <c:pt idx="738">
                  <c:v>3.3825358362182811E-2</c:v>
                </c:pt>
                <c:pt idx="739">
                  <c:v>2.3939893959678216E-2</c:v>
                </c:pt>
                <c:pt idx="740">
                  <c:v>2.2490126575426928E-2</c:v>
                </c:pt>
                <c:pt idx="741">
                  <c:v>2.8115162038599095E-2</c:v>
                </c:pt>
                <c:pt idx="742">
                  <c:v>2.5989128550477858E-2</c:v>
                </c:pt>
                <c:pt idx="743">
                  <c:v>2.22580749447161E-2</c:v>
                </c:pt>
                <c:pt idx="744">
                  <c:v>2.3937363229942221E-2</c:v>
                </c:pt>
                <c:pt idx="745">
                  <c:v>1.9601257215157375E-2</c:v>
                </c:pt>
                <c:pt idx="746">
                  <c:v>1.3965079463329033E-2</c:v>
                </c:pt>
                <c:pt idx="747">
                  <c:v>2.9523039899688186E-2</c:v>
                </c:pt>
                <c:pt idx="748">
                  <c:v>1.8970907406748339E-2</c:v>
                </c:pt>
                <c:pt idx="749">
                  <c:v>2.6314080078693181E-2</c:v>
                </c:pt>
                <c:pt idx="750">
                  <c:v>1.9442448906467291E-2</c:v>
                </c:pt>
                <c:pt idx="751">
                  <c:v>2.0760509865185739E-2</c:v>
                </c:pt>
                <c:pt idx="752">
                  <c:v>2.371289024835832E-2</c:v>
                </c:pt>
                <c:pt idx="753">
                  <c:v>1.9858166784274545E-2</c:v>
                </c:pt>
                <c:pt idx="754">
                  <c:v>2.2201373058615914E-2</c:v>
                </c:pt>
                <c:pt idx="755">
                  <c:v>2.1971810637992917E-2</c:v>
                </c:pt>
                <c:pt idx="756">
                  <c:v>2.3826432933617525E-2</c:v>
                </c:pt>
                <c:pt idx="757">
                  <c:v>2.1258721695584626E-2</c:v>
                </c:pt>
                <c:pt idx="758">
                  <c:v>2.7418108929879281E-2</c:v>
                </c:pt>
                <c:pt idx="759">
                  <c:v>2.5199998161708592E-2</c:v>
                </c:pt>
                <c:pt idx="760">
                  <c:v>2.9906763771165856E-2</c:v>
                </c:pt>
                <c:pt idx="761">
                  <c:v>2.2963808755834592E-2</c:v>
                </c:pt>
                <c:pt idx="762">
                  <c:v>1.6781119633952457E-2</c:v>
                </c:pt>
                <c:pt idx="763">
                  <c:v>2.7211817675913963E-2</c:v>
                </c:pt>
                <c:pt idx="764">
                  <c:v>2.8136405275198229E-2</c:v>
                </c:pt>
                <c:pt idx="765">
                  <c:v>2.2805932679830221E-2</c:v>
                </c:pt>
                <c:pt idx="766">
                  <c:v>2.3355100771938808E-2</c:v>
                </c:pt>
                <c:pt idx="767">
                  <c:v>2.3292998259883291E-2</c:v>
                </c:pt>
                <c:pt idx="768">
                  <c:v>2.4952333087341572E-2</c:v>
                </c:pt>
                <c:pt idx="769">
                  <c:v>2.7491022596883852E-2</c:v>
                </c:pt>
                <c:pt idx="770">
                  <c:v>2.2299487923849171E-2</c:v>
                </c:pt>
                <c:pt idx="771">
                  <c:v>2.3151109562602912E-2</c:v>
                </c:pt>
                <c:pt idx="772">
                  <c:v>2.2769540348434703E-2</c:v>
                </c:pt>
                <c:pt idx="773">
                  <c:v>2.4242242767641642E-2</c:v>
                </c:pt>
                <c:pt idx="774">
                  <c:v>2.186315484653889E-2</c:v>
                </c:pt>
                <c:pt idx="775">
                  <c:v>2.0238223515061549E-2</c:v>
                </c:pt>
                <c:pt idx="776">
                  <c:v>1.8824998614773492E-2</c:v>
                </c:pt>
                <c:pt idx="777">
                  <c:v>2.7776037148093735E-2</c:v>
                </c:pt>
                <c:pt idx="778">
                  <c:v>2.7194870806301452E-2</c:v>
                </c:pt>
                <c:pt idx="779">
                  <c:v>1.9684977523279912E-2</c:v>
                </c:pt>
                <c:pt idx="780">
                  <c:v>2.0349863798749368E-2</c:v>
                </c:pt>
                <c:pt idx="781">
                  <c:v>2.0873310917334464E-2</c:v>
                </c:pt>
                <c:pt idx="782">
                  <c:v>2.6136145503134145E-2</c:v>
                </c:pt>
                <c:pt idx="783">
                  <c:v>3.386024372840879E-2</c:v>
                </c:pt>
                <c:pt idx="784">
                  <c:v>1.491633624998201E-2</c:v>
                </c:pt>
                <c:pt idx="785">
                  <c:v>2.7174035620719295E-2</c:v>
                </c:pt>
                <c:pt idx="786">
                  <c:v>1.9049855166558771E-2</c:v>
                </c:pt>
                <c:pt idx="787">
                  <c:v>2.0943113605534691E-2</c:v>
                </c:pt>
                <c:pt idx="788">
                  <c:v>1.7986780026815197E-2</c:v>
                </c:pt>
                <c:pt idx="789">
                  <c:v>1.8885675833388404E-2</c:v>
                </c:pt>
                <c:pt idx="790">
                  <c:v>2.5703565598389488E-2</c:v>
                </c:pt>
                <c:pt idx="791">
                  <c:v>2.2223246976796673E-2</c:v>
                </c:pt>
                <c:pt idx="792">
                  <c:v>1.9386091045925369E-2</c:v>
                </c:pt>
                <c:pt idx="793">
                  <c:v>3.0877761991554564E-2</c:v>
                </c:pt>
                <c:pt idx="794">
                  <c:v>2.5001981570722975E-2</c:v>
                </c:pt>
                <c:pt idx="795">
                  <c:v>2.3002840228869559E-2</c:v>
                </c:pt>
                <c:pt idx="796">
                  <c:v>1.9979359791564733E-2</c:v>
                </c:pt>
                <c:pt idx="797">
                  <c:v>2.3532232990714164E-2</c:v>
                </c:pt>
                <c:pt idx="798">
                  <c:v>1.8954525271656308E-2</c:v>
                </c:pt>
                <c:pt idx="799">
                  <c:v>2.1439925149465466E-2</c:v>
                </c:pt>
                <c:pt idx="800">
                  <c:v>2.5038942113287277E-2</c:v>
                </c:pt>
                <c:pt idx="801">
                  <c:v>2.2700282086891121E-2</c:v>
                </c:pt>
                <c:pt idx="802">
                  <c:v>1.7005273734771009E-2</c:v>
                </c:pt>
                <c:pt idx="803">
                  <c:v>1.7192169044609074E-2</c:v>
                </c:pt>
                <c:pt idx="804">
                  <c:v>2.3192554154359613E-2</c:v>
                </c:pt>
                <c:pt idx="805">
                  <c:v>2.1477424058835126E-2</c:v>
                </c:pt>
                <c:pt idx="806">
                  <c:v>3.2941643755956207E-2</c:v>
                </c:pt>
                <c:pt idx="807">
                  <c:v>2.1833871161504703E-2</c:v>
                </c:pt>
                <c:pt idx="808">
                  <c:v>2.0602517280462251E-2</c:v>
                </c:pt>
                <c:pt idx="809">
                  <c:v>2.544429551640448E-2</c:v>
                </c:pt>
                <c:pt idx="810">
                  <c:v>2.2707713555551123E-2</c:v>
                </c:pt>
                <c:pt idx="811">
                  <c:v>1.7597484575922806E-2</c:v>
                </c:pt>
                <c:pt idx="812">
                  <c:v>2.4777037828124904E-2</c:v>
                </c:pt>
                <c:pt idx="813">
                  <c:v>2.7809721930831088E-2</c:v>
                </c:pt>
                <c:pt idx="814">
                  <c:v>2.2687447667347982E-2</c:v>
                </c:pt>
                <c:pt idx="815">
                  <c:v>2.2015221465983004E-2</c:v>
                </c:pt>
                <c:pt idx="816">
                  <c:v>1.9445408595865743E-2</c:v>
                </c:pt>
                <c:pt idx="817">
                  <c:v>2.8973263032524343E-2</c:v>
                </c:pt>
                <c:pt idx="818">
                  <c:v>2.544188512738188E-2</c:v>
                </c:pt>
                <c:pt idx="819">
                  <c:v>2.1976181242726156E-2</c:v>
                </c:pt>
                <c:pt idx="820">
                  <c:v>2.0230169431485479E-2</c:v>
                </c:pt>
                <c:pt idx="821">
                  <c:v>2.057469175015747E-2</c:v>
                </c:pt>
                <c:pt idx="822">
                  <c:v>1.9730344626776031E-2</c:v>
                </c:pt>
                <c:pt idx="823">
                  <c:v>3.067713306410802E-2</c:v>
                </c:pt>
                <c:pt idx="824">
                  <c:v>2.6872761132938905E-2</c:v>
                </c:pt>
                <c:pt idx="825">
                  <c:v>1.4938128242052429E-2</c:v>
                </c:pt>
                <c:pt idx="826">
                  <c:v>2.2088577595976489E-2</c:v>
                </c:pt>
                <c:pt idx="827">
                  <c:v>2.4467181081973877E-2</c:v>
                </c:pt>
                <c:pt idx="828">
                  <c:v>2.8643821566692651E-2</c:v>
                </c:pt>
                <c:pt idx="829">
                  <c:v>2.53504279628185E-2</c:v>
                </c:pt>
                <c:pt idx="830">
                  <c:v>2.646975374952909E-2</c:v>
                </c:pt>
                <c:pt idx="831">
                  <c:v>2.0351839832100538E-2</c:v>
                </c:pt>
                <c:pt idx="832">
                  <c:v>2.1622458935519617E-2</c:v>
                </c:pt>
                <c:pt idx="833">
                  <c:v>3.0249642710014513E-2</c:v>
                </c:pt>
                <c:pt idx="834">
                  <c:v>2.6209331922547818E-2</c:v>
                </c:pt>
                <c:pt idx="835">
                  <c:v>2.33156424798171E-2</c:v>
                </c:pt>
                <c:pt idx="836">
                  <c:v>2.1588081500551581E-2</c:v>
                </c:pt>
                <c:pt idx="837">
                  <c:v>2.1571746845165052E-2</c:v>
                </c:pt>
                <c:pt idx="838">
                  <c:v>2.8000123670070209E-2</c:v>
                </c:pt>
                <c:pt idx="839">
                  <c:v>2.1579665347475796E-2</c:v>
                </c:pt>
                <c:pt idx="840">
                  <c:v>2.181313950287489E-2</c:v>
                </c:pt>
                <c:pt idx="841">
                  <c:v>2.2701231618341922E-2</c:v>
                </c:pt>
                <c:pt idx="842">
                  <c:v>1.379547199179143E-2</c:v>
                </c:pt>
                <c:pt idx="843">
                  <c:v>2.9774541782563446E-2</c:v>
                </c:pt>
                <c:pt idx="844">
                  <c:v>1.9425560826219268E-2</c:v>
                </c:pt>
                <c:pt idx="845">
                  <c:v>2.4995626158220929E-2</c:v>
                </c:pt>
                <c:pt idx="846">
                  <c:v>2.2389654551190574E-2</c:v>
                </c:pt>
                <c:pt idx="847">
                  <c:v>2.473362314206895E-2</c:v>
                </c:pt>
                <c:pt idx="848">
                  <c:v>2.2260095282069514E-2</c:v>
                </c:pt>
                <c:pt idx="849">
                  <c:v>2.6463434891374149E-2</c:v>
                </c:pt>
                <c:pt idx="850">
                  <c:v>2.0780695684404549E-2</c:v>
                </c:pt>
                <c:pt idx="851">
                  <c:v>2.1459395133129888E-2</c:v>
                </c:pt>
                <c:pt idx="852">
                  <c:v>2.4856728639429448E-2</c:v>
                </c:pt>
                <c:pt idx="853">
                  <c:v>2.3419533675150817E-2</c:v>
                </c:pt>
                <c:pt idx="854">
                  <c:v>2.2291273958256141E-2</c:v>
                </c:pt>
                <c:pt idx="855">
                  <c:v>2.707969776660768E-2</c:v>
                </c:pt>
                <c:pt idx="856">
                  <c:v>2.8737591945290575E-2</c:v>
                </c:pt>
                <c:pt idx="857">
                  <c:v>2.4020004185066668E-2</c:v>
                </c:pt>
                <c:pt idx="858">
                  <c:v>2.2255213848229261E-2</c:v>
                </c:pt>
                <c:pt idx="859">
                  <c:v>2.0201575269014782E-2</c:v>
                </c:pt>
                <c:pt idx="860">
                  <c:v>2.0519974218148107E-2</c:v>
                </c:pt>
                <c:pt idx="861">
                  <c:v>2.5293938062294075E-2</c:v>
                </c:pt>
                <c:pt idx="862">
                  <c:v>1.8102649762500533E-2</c:v>
                </c:pt>
                <c:pt idx="863">
                  <c:v>2.5285630493746325E-2</c:v>
                </c:pt>
                <c:pt idx="864">
                  <c:v>2.1532525851831963E-2</c:v>
                </c:pt>
                <c:pt idx="865">
                  <c:v>2.5425679281333657E-2</c:v>
                </c:pt>
                <c:pt idx="866">
                  <c:v>1.9191633494518356E-2</c:v>
                </c:pt>
                <c:pt idx="867">
                  <c:v>2.5096984006015788E-2</c:v>
                </c:pt>
                <c:pt idx="868">
                  <c:v>2.2563762097094653E-2</c:v>
                </c:pt>
                <c:pt idx="869">
                  <c:v>2.5789260702367756E-2</c:v>
                </c:pt>
                <c:pt idx="870">
                  <c:v>2.4225008177623408E-2</c:v>
                </c:pt>
                <c:pt idx="871">
                  <c:v>2.1109197521573364E-2</c:v>
                </c:pt>
                <c:pt idx="872">
                  <c:v>2.1442937329101852E-2</c:v>
                </c:pt>
                <c:pt idx="873">
                  <c:v>2.4291151830839297E-2</c:v>
                </c:pt>
                <c:pt idx="874">
                  <c:v>2.6799913646486928E-2</c:v>
                </c:pt>
                <c:pt idx="875">
                  <c:v>2.2976112083423317E-2</c:v>
                </c:pt>
                <c:pt idx="876">
                  <c:v>2.4524235191071497E-2</c:v>
                </c:pt>
                <c:pt idx="877">
                  <c:v>2.4502850457251313E-2</c:v>
                </c:pt>
                <c:pt idx="878">
                  <c:v>2.4900703483268671E-2</c:v>
                </c:pt>
                <c:pt idx="879">
                  <c:v>2.3019499053710035E-2</c:v>
                </c:pt>
                <c:pt idx="880">
                  <c:v>2.5173239317801688E-2</c:v>
                </c:pt>
                <c:pt idx="881">
                  <c:v>2.2199970693892013E-2</c:v>
                </c:pt>
                <c:pt idx="882">
                  <c:v>1.8587254880435111E-2</c:v>
                </c:pt>
                <c:pt idx="883">
                  <c:v>2.1773133727709393E-2</c:v>
                </c:pt>
                <c:pt idx="884">
                  <c:v>1.7934923403041481E-2</c:v>
                </c:pt>
                <c:pt idx="885">
                  <c:v>2.6121905855415406E-2</c:v>
                </c:pt>
                <c:pt idx="886">
                  <c:v>2.3626940570776966E-2</c:v>
                </c:pt>
                <c:pt idx="887">
                  <c:v>2.1743644419956354E-2</c:v>
                </c:pt>
                <c:pt idx="888">
                  <c:v>2.3819657051213028E-2</c:v>
                </c:pt>
                <c:pt idx="889">
                  <c:v>2.5844273519878058E-2</c:v>
                </c:pt>
                <c:pt idx="890">
                  <c:v>2.5425318533869756E-2</c:v>
                </c:pt>
                <c:pt idx="891">
                  <c:v>1.7151640899088605E-2</c:v>
                </c:pt>
                <c:pt idx="892">
                  <c:v>2.8895456691939714E-2</c:v>
                </c:pt>
                <c:pt idx="893">
                  <c:v>2.2356494887967315E-2</c:v>
                </c:pt>
                <c:pt idx="894">
                  <c:v>1.8200883068052676E-2</c:v>
                </c:pt>
                <c:pt idx="895">
                  <c:v>2.7146911590032019E-2</c:v>
                </c:pt>
                <c:pt idx="896">
                  <c:v>1.951419157189882E-2</c:v>
                </c:pt>
                <c:pt idx="897">
                  <c:v>1.6976899810201118E-2</c:v>
                </c:pt>
                <c:pt idx="898">
                  <c:v>2.0563284437212559E-2</c:v>
                </c:pt>
                <c:pt idx="899">
                  <c:v>2.4451136541911112E-2</c:v>
                </c:pt>
                <c:pt idx="900">
                  <c:v>2.4467294509110005E-2</c:v>
                </c:pt>
                <c:pt idx="901">
                  <c:v>2.4317230567302062E-2</c:v>
                </c:pt>
                <c:pt idx="902">
                  <c:v>1.8163565632638878E-2</c:v>
                </c:pt>
                <c:pt idx="903">
                  <c:v>3.4182588666229918E-2</c:v>
                </c:pt>
                <c:pt idx="904">
                  <c:v>2.4450702730554497E-2</c:v>
                </c:pt>
                <c:pt idx="905">
                  <c:v>2.8862008982795118E-2</c:v>
                </c:pt>
                <c:pt idx="906">
                  <c:v>2.3685205449028857E-2</c:v>
                </c:pt>
                <c:pt idx="907">
                  <c:v>2.3404714585121056E-2</c:v>
                </c:pt>
                <c:pt idx="908">
                  <c:v>2.315813500375441E-2</c:v>
                </c:pt>
                <c:pt idx="909">
                  <c:v>1.8935022220176734E-2</c:v>
                </c:pt>
                <c:pt idx="910">
                  <c:v>2.4191276768785741E-2</c:v>
                </c:pt>
                <c:pt idx="911">
                  <c:v>2.4396248262513964E-2</c:v>
                </c:pt>
                <c:pt idx="912">
                  <c:v>2.1810118852624072E-2</c:v>
                </c:pt>
                <c:pt idx="913">
                  <c:v>2.8565159488834979E-2</c:v>
                </c:pt>
                <c:pt idx="914">
                  <c:v>3.0250388486544821E-2</c:v>
                </c:pt>
                <c:pt idx="915">
                  <c:v>2.2309215718864905E-2</c:v>
                </c:pt>
                <c:pt idx="916">
                  <c:v>2.5016548279898743E-2</c:v>
                </c:pt>
                <c:pt idx="917">
                  <c:v>2.129078805536011E-2</c:v>
                </c:pt>
                <c:pt idx="918">
                  <c:v>2.5879286578108562E-2</c:v>
                </c:pt>
                <c:pt idx="919">
                  <c:v>2.4271497285347721E-2</c:v>
                </c:pt>
                <c:pt idx="920">
                  <c:v>2.460425054181492E-2</c:v>
                </c:pt>
                <c:pt idx="921">
                  <c:v>2.1509795300154622E-2</c:v>
                </c:pt>
                <c:pt idx="922">
                  <c:v>2.1391889688446852E-2</c:v>
                </c:pt>
                <c:pt idx="923">
                  <c:v>2.7218753470474866E-2</c:v>
                </c:pt>
                <c:pt idx="924">
                  <c:v>1.6981884556329874E-2</c:v>
                </c:pt>
                <c:pt idx="925">
                  <c:v>1.7360521138705565E-2</c:v>
                </c:pt>
                <c:pt idx="926">
                  <c:v>2.1822191374310407E-2</c:v>
                </c:pt>
                <c:pt idx="927">
                  <c:v>2.2079482372069137E-2</c:v>
                </c:pt>
                <c:pt idx="928">
                  <c:v>2.0118236207625984E-2</c:v>
                </c:pt>
                <c:pt idx="929">
                  <c:v>2.9837180259489671E-2</c:v>
                </c:pt>
                <c:pt idx="930">
                  <c:v>2.4084696039869513E-2</c:v>
                </c:pt>
                <c:pt idx="931">
                  <c:v>2.6248510265348912E-2</c:v>
                </c:pt>
                <c:pt idx="932">
                  <c:v>3.3367475988052675E-2</c:v>
                </c:pt>
                <c:pt idx="933">
                  <c:v>2.0513573627297887E-2</c:v>
                </c:pt>
                <c:pt idx="934">
                  <c:v>2.3034766540824592E-2</c:v>
                </c:pt>
                <c:pt idx="935">
                  <c:v>2.1908123754510456E-2</c:v>
                </c:pt>
                <c:pt idx="936">
                  <c:v>2.2251102987727478E-2</c:v>
                </c:pt>
                <c:pt idx="937">
                  <c:v>2.4950989885244468E-2</c:v>
                </c:pt>
                <c:pt idx="938">
                  <c:v>1.7336458484093598E-2</c:v>
                </c:pt>
                <c:pt idx="939">
                  <c:v>1.5936082432377319E-2</c:v>
                </c:pt>
                <c:pt idx="940">
                  <c:v>2.099029287991705E-2</c:v>
                </c:pt>
                <c:pt idx="941">
                  <c:v>2.6393614301762014E-2</c:v>
                </c:pt>
                <c:pt idx="942">
                  <c:v>2.3514653186889944E-2</c:v>
                </c:pt>
                <c:pt idx="943">
                  <c:v>2.3454641595707315E-2</c:v>
                </c:pt>
                <c:pt idx="944">
                  <c:v>2.0817337063556707E-2</c:v>
                </c:pt>
                <c:pt idx="945">
                  <c:v>2.7067409092220274E-2</c:v>
                </c:pt>
                <c:pt idx="946">
                  <c:v>2.6686637989381978E-2</c:v>
                </c:pt>
                <c:pt idx="947">
                  <c:v>1.9208150497558307E-2</c:v>
                </c:pt>
                <c:pt idx="948">
                  <c:v>2.7099832499665411E-2</c:v>
                </c:pt>
                <c:pt idx="949">
                  <c:v>2.1448386536317088E-2</c:v>
                </c:pt>
                <c:pt idx="950">
                  <c:v>2.3531180699244203E-2</c:v>
                </c:pt>
                <c:pt idx="951">
                  <c:v>2.6949333898256711E-2</c:v>
                </c:pt>
                <c:pt idx="952">
                  <c:v>1.6248287392118144E-2</c:v>
                </c:pt>
                <c:pt idx="953">
                  <c:v>1.932336636151355E-2</c:v>
                </c:pt>
                <c:pt idx="954">
                  <c:v>2.2996930489341594E-2</c:v>
                </c:pt>
                <c:pt idx="955">
                  <c:v>2.2976430620541777E-2</c:v>
                </c:pt>
                <c:pt idx="956">
                  <c:v>2.5742368973595831E-2</c:v>
                </c:pt>
                <c:pt idx="957">
                  <c:v>2.5862542881181838E-2</c:v>
                </c:pt>
                <c:pt idx="958">
                  <c:v>2.0983662820865945E-2</c:v>
                </c:pt>
                <c:pt idx="959">
                  <c:v>3.148583019855522E-2</c:v>
                </c:pt>
                <c:pt idx="960">
                  <c:v>2.1620377289030657E-2</c:v>
                </c:pt>
                <c:pt idx="961">
                  <c:v>1.7572811777437636E-2</c:v>
                </c:pt>
                <c:pt idx="962">
                  <c:v>2.5974039630554557E-2</c:v>
                </c:pt>
                <c:pt idx="963">
                  <c:v>2.6875560938764309E-2</c:v>
                </c:pt>
                <c:pt idx="964">
                  <c:v>1.8724969155359261E-2</c:v>
                </c:pt>
                <c:pt idx="965">
                  <c:v>2.0960632663191703E-2</c:v>
                </c:pt>
                <c:pt idx="966">
                  <c:v>2.8625160516087433E-2</c:v>
                </c:pt>
                <c:pt idx="967">
                  <c:v>2.2936572292868718E-2</c:v>
                </c:pt>
                <c:pt idx="968">
                  <c:v>2.2821742680545043E-2</c:v>
                </c:pt>
                <c:pt idx="969">
                  <c:v>3.2112963046470711E-2</c:v>
                </c:pt>
                <c:pt idx="970">
                  <c:v>2.7332269536726628E-2</c:v>
                </c:pt>
                <c:pt idx="971">
                  <c:v>2.2690820862184324E-2</c:v>
                </c:pt>
                <c:pt idx="972">
                  <c:v>1.5270170449502629E-2</c:v>
                </c:pt>
                <c:pt idx="973">
                  <c:v>2.3554869935782818E-2</c:v>
                </c:pt>
                <c:pt idx="974">
                  <c:v>2.5897851802687555E-2</c:v>
                </c:pt>
                <c:pt idx="975">
                  <c:v>2.2693599848899737E-2</c:v>
                </c:pt>
                <c:pt idx="976">
                  <c:v>2.7139663359896815E-2</c:v>
                </c:pt>
                <c:pt idx="977">
                  <c:v>2.5640610576385114E-2</c:v>
                </c:pt>
                <c:pt idx="978">
                  <c:v>2.3393568371490758E-2</c:v>
                </c:pt>
                <c:pt idx="979">
                  <c:v>2.6739098486968871E-2</c:v>
                </c:pt>
                <c:pt idx="980">
                  <c:v>2.1439084384470064E-2</c:v>
                </c:pt>
                <c:pt idx="981">
                  <c:v>2.478708597819157E-2</c:v>
                </c:pt>
                <c:pt idx="982">
                  <c:v>2.7775344013779346E-2</c:v>
                </c:pt>
                <c:pt idx="983">
                  <c:v>2.3642538806223357E-2</c:v>
                </c:pt>
                <c:pt idx="984">
                  <c:v>2.0319996235498294E-2</c:v>
                </c:pt>
                <c:pt idx="985">
                  <c:v>1.8805645865622722E-2</c:v>
                </c:pt>
                <c:pt idx="986">
                  <c:v>1.8615353451563621E-2</c:v>
                </c:pt>
                <c:pt idx="987">
                  <c:v>2.2776493652665764E-2</c:v>
                </c:pt>
                <c:pt idx="988">
                  <c:v>1.8681459810451884E-2</c:v>
                </c:pt>
                <c:pt idx="989">
                  <c:v>2.9375160334033978E-2</c:v>
                </c:pt>
                <c:pt idx="990">
                  <c:v>2.5930173226365483E-2</c:v>
                </c:pt>
                <c:pt idx="991">
                  <c:v>1.6683977054446686E-2</c:v>
                </c:pt>
                <c:pt idx="992">
                  <c:v>2.4488620075395318E-2</c:v>
                </c:pt>
                <c:pt idx="993">
                  <c:v>2.1365325743921915E-2</c:v>
                </c:pt>
                <c:pt idx="994">
                  <c:v>2.5339991911479842E-2</c:v>
                </c:pt>
                <c:pt idx="995">
                  <c:v>2.421131746216254E-2</c:v>
                </c:pt>
                <c:pt idx="996">
                  <c:v>2.487856046865744E-2</c:v>
                </c:pt>
                <c:pt idx="997">
                  <c:v>1.2199725492845204E-2</c:v>
                </c:pt>
                <c:pt idx="998">
                  <c:v>2.4168687645005349E-2</c:v>
                </c:pt>
                <c:pt idx="999">
                  <c:v>1.8263619056044789E-2</c:v>
                </c:pt>
              </c:numCache>
            </c:numRef>
          </c:xVal>
          <c:yVal>
            <c:numRef>
              <c:f>'PSA results'!$AY$26:$AY$5026</c:f>
              <c:numCache>
                <c:formatCode>0.00</c:formatCode>
                <c:ptCount val="5001"/>
                <c:pt idx="0">
                  <c:v>769.04642320756466</c:v>
                </c:pt>
                <c:pt idx="1">
                  <c:v>783.0914690535551</c:v>
                </c:pt>
                <c:pt idx="2">
                  <c:v>801.13704102637621</c:v>
                </c:pt>
                <c:pt idx="3">
                  <c:v>792.35835941859705</c:v>
                </c:pt>
                <c:pt idx="4">
                  <c:v>773.82960679955659</c:v>
                </c:pt>
                <c:pt idx="5">
                  <c:v>719.13028328028531</c:v>
                </c:pt>
                <c:pt idx="6">
                  <c:v>782.52020161163637</c:v>
                </c:pt>
                <c:pt idx="7">
                  <c:v>746.73537638169046</c:v>
                </c:pt>
                <c:pt idx="8">
                  <c:v>800.13143357625313</c:v>
                </c:pt>
                <c:pt idx="9">
                  <c:v>743.73508478217673</c:v>
                </c:pt>
                <c:pt idx="10">
                  <c:v>745.49549083918555</c:v>
                </c:pt>
                <c:pt idx="11">
                  <c:v>761.30946757033234</c:v>
                </c:pt>
                <c:pt idx="12">
                  <c:v>816.00469633780722</c:v>
                </c:pt>
                <c:pt idx="13">
                  <c:v>812.11369805837376</c:v>
                </c:pt>
                <c:pt idx="14">
                  <c:v>797.20009962004406</c:v>
                </c:pt>
                <c:pt idx="15">
                  <c:v>758.56779533064764</c:v>
                </c:pt>
                <c:pt idx="16">
                  <c:v>736.78320485016138</c:v>
                </c:pt>
                <c:pt idx="17">
                  <c:v>733.1520079704087</c:v>
                </c:pt>
                <c:pt idx="18">
                  <c:v>753.56379551308009</c:v>
                </c:pt>
                <c:pt idx="19">
                  <c:v>745.87622651682841</c:v>
                </c:pt>
                <c:pt idx="20">
                  <c:v>776.06052894672121</c:v>
                </c:pt>
                <c:pt idx="21">
                  <c:v>765.86000178688755</c:v>
                </c:pt>
                <c:pt idx="22">
                  <c:v>797.75157860449053</c:v>
                </c:pt>
                <c:pt idx="23">
                  <c:v>756.24475427751076</c:v>
                </c:pt>
                <c:pt idx="24">
                  <c:v>736.09906506593688</c:v>
                </c:pt>
                <c:pt idx="25">
                  <c:v>768.27794752195496</c:v>
                </c:pt>
                <c:pt idx="26">
                  <c:v>781.949875716939</c:v>
                </c:pt>
                <c:pt idx="27">
                  <c:v>807.89731390119459</c:v>
                </c:pt>
                <c:pt idx="28">
                  <c:v>783.88897168105996</c:v>
                </c:pt>
                <c:pt idx="29">
                  <c:v>763.06139690051623</c:v>
                </c:pt>
                <c:pt idx="30">
                  <c:v>727.10129660842858</c:v>
                </c:pt>
                <c:pt idx="31">
                  <c:v>816.88167884311952</c:v>
                </c:pt>
                <c:pt idx="32">
                  <c:v>741.26337641272812</c:v>
                </c:pt>
                <c:pt idx="33">
                  <c:v>740.97910601844978</c:v>
                </c:pt>
                <c:pt idx="34">
                  <c:v>799.77001148820864</c:v>
                </c:pt>
                <c:pt idx="35">
                  <c:v>732.43015758493993</c:v>
                </c:pt>
                <c:pt idx="36">
                  <c:v>769.53231919302016</c:v>
                </c:pt>
                <c:pt idx="37">
                  <c:v>752.51197124682449</c:v>
                </c:pt>
                <c:pt idx="38">
                  <c:v>753.04999780736489</c:v>
                </c:pt>
                <c:pt idx="39">
                  <c:v>752.27898220955649</c:v>
                </c:pt>
                <c:pt idx="40">
                  <c:v>798.79548524196889</c:v>
                </c:pt>
                <c:pt idx="41">
                  <c:v>776.37812821773059</c:v>
                </c:pt>
                <c:pt idx="42">
                  <c:v>774.8020672387479</c:v>
                </c:pt>
                <c:pt idx="43">
                  <c:v>783.16471173414538</c:v>
                </c:pt>
                <c:pt idx="44">
                  <c:v>783.27160745899755</c:v>
                </c:pt>
                <c:pt idx="45">
                  <c:v>802.15586462092142</c:v>
                </c:pt>
                <c:pt idx="46">
                  <c:v>781.82900367415868</c:v>
                </c:pt>
                <c:pt idx="47">
                  <c:v>818.97630562028417</c:v>
                </c:pt>
                <c:pt idx="48">
                  <c:v>718.77013781643382</c:v>
                </c:pt>
                <c:pt idx="49">
                  <c:v>802.03886063407253</c:v>
                </c:pt>
                <c:pt idx="50">
                  <c:v>750.11794185223425</c:v>
                </c:pt>
                <c:pt idx="51">
                  <c:v>774.16335141769196</c:v>
                </c:pt>
                <c:pt idx="52">
                  <c:v>753.29234920876661</c:v>
                </c:pt>
                <c:pt idx="53">
                  <c:v>753.27289022668901</c:v>
                </c:pt>
                <c:pt idx="54">
                  <c:v>796.2911219012808</c:v>
                </c:pt>
                <c:pt idx="55">
                  <c:v>805.98884552993377</c:v>
                </c:pt>
                <c:pt idx="56">
                  <c:v>740.99675699597537</c:v>
                </c:pt>
                <c:pt idx="57">
                  <c:v>740.45093479715524</c:v>
                </c:pt>
                <c:pt idx="58">
                  <c:v>758.2034682972635</c:v>
                </c:pt>
                <c:pt idx="59">
                  <c:v>784.97049086557308</c:v>
                </c:pt>
                <c:pt idx="60">
                  <c:v>796.81695719941763</c:v>
                </c:pt>
                <c:pt idx="61">
                  <c:v>772.44030133672413</c:v>
                </c:pt>
                <c:pt idx="62">
                  <c:v>792.3264025242097</c:v>
                </c:pt>
                <c:pt idx="63">
                  <c:v>772.08478027039428</c:v>
                </c:pt>
                <c:pt idx="64">
                  <c:v>786.8464136659386</c:v>
                </c:pt>
                <c:pt idx="65">
                  <c:v>787.35390387956659</c:v>
                </c:pt>
                <c:pt idx="66">
                  <c:v>808.69190797552255</c:v>
                </c:pt>
                <c:pt idx="67">
                  <c:v>721.36755530051096</c:v>
                </c:pt>
                <c:pt idx="68">
                  <c:v>740.50828138033194</c:v>
                </c:pt>
                <c:pt idx="69">
                  <c:v>756.50944269728234</c:v>
                </c:pt>
                <c:pt idx="70">
                  <c:v>827.64047681743659</c:v>
                </c:pt>
                <c:pt idx="71">
                  <c:v>778.34562315765106</c:v>
                </c:pt>
                <c:pt idx="72">
                  <c:v>778.56205472004285</c:v>
                </c:pt>
                <c:pt idx="73">
                  <c:v>793.66327389811931</c:v>
                </c:pt>
                <c:pt idx="74">
                  <c:v>796.52498660603487</c:v>
                </c:pt>
                <c:pt idx="75">
                  <c:v>834.91121944440602</c:v>
                </c:pt>
                <c:pt idx="76">
                  <c:v>772.57574715277678</c:v>
                </c:pt>
                <c:pt idx="77">
                  <c:v>737.41934182013392</c:v>
                </c:pt>
                <c:pt idx="78">
                  <c:v>776.78895703089484</c:v>
                </c:pt>
                <c:pt idx="79">
                  <c:v>786.13432518920081</c:v>
                </c:pt>
                <c:pt idx="80">
                  <c:v>786.83701569171808</c:v>
                </c:pt>
                <c:pt idx="81">
                  <c:v>755.90430328619959</c:v>
                </c:pt>
                <c:pt idx="82">
                  <c:v>778.93252212175594</c:v>
                </c:pt>
                <c:pt idx="83">
                  <c:v>786.01610428297317</c:v>
                </c:pt>
                <c:pt idx="84">
                  <c:v>770.50683098377976</c:v>
                </c:pt>
                <c:pt idx="85">
                  <c:v>803.48740595215486</c:v>
                </c:pt>
                <c:pt idx="86">
                  <c:v>715.46174660159204</c:v>
                </c:pt>
                <c:pt idx="87">
                  <c:v>777.18960282453827</c:v>
                </c:pt>
                <c:pt idx="88">
                  <c:v>751.3411655259456</c:v>
                </c:pt>
                <c:pt idx="89">
                  <c:v>766.70655601217823</c:v>
                </c:pt>
                <c:pt idx="90">
                  <c:v>774.02169843298088</c:v>
                </c:pt>
                <c:pt idx="91">
                  <c:v>819.71517476836698</c:v>
                </c:pt>
                <c:pt idx="92">
                  <c:v>769.88278508813937</c:v>
                </c:pt>
                <c:pt idx="93">
                  <c:v>819.99858910154398</c:v>
                </c:pt>
                <c:pt idx="94">
                  <c:v>711.24284786214776</c:v>
                </c:pt>
                <c:pt idx="95">
                  <c:v>785.14711217680315</c:v>
                </c:pt>
                <c:pt idx="96">
                  <c:v>768.97521774642837</c:v>
                </c:pt>
                <c:pt idx="97">
                  <c:v>784.6956208819438</c:v>
                </c:pt>
                <c:pt idx="98">
                  <c:v>795.27007024557042</c:v>
                </c:pt>
                <c:pt idx="99">
                  <c:v>790.68490385213227</c:v>
                </c:pt>
                <c:pt idx="100">
                  <c:v>775.59145303743708</c:v>
                </c:pt>
                <c:pt idx="101">
                  <c:v>712.11454938166708</c:v>
                </c:pt>
                <c:pt idx="102">
                  <c:v>814.64223155954369</c:v>
                </c:pt>
                <c:pt idx="103">
                  <c:v>754.09622170774674</c:v>
                </c:pt>
                <c:pt idx="104">
                  <c:v>764.09513210349223</c:v>
                </c:pt>
                <c:pt idx="105">
                  <c:v>748.64025251751855</c:v>
                </c:pt>
                <c:pt idx="106">
                  <c:v>764.79557064767096</c:v>
                </c:pt>
                <c:pt idx="107">
                  <c:v>760.7839455215717</c:v>
                </c:pt>
                <c:pt idx="108">
                  <c:v>793.69077280251622</c:v>
                </c:pt>
                <c:pt idx="109">
                  <c:v>810.74519866623586</c:v>
                </c:pt>
                <c:pt idx="110">
                  <c:v>761.7747291183</c:v>
                </c:pt>
                <c:pt idx="111">
                  <c:v>781.05060554641386</c:v>
                </c:pt>
                <c:pt idx="112">
                  <c:v>803.35072883668727</c:v>
                </c:pt>
                <c:pt idx="113">
                  <c:v>817.60485573834876</c:v>
                </c:pt>
                <c:pt idx="114">
                  <c:v>807.98432853584472</c:v>
                </c:pt>
                <c:pt idx="115">
                  <c:v>760.09981238476348</c:v>
                </c:pt>
                <c:pt idx="116">
                  <c:v>770.40147558726949</c:v>
                </c:pt>
                <c:pt idx="117">
                  <c:v>756.5420920907668</c:v>
                </c:pt>
                <c:pt idx="118">
                  <c:v>757.40390561743516</c:v>
                </c:pt>
                <c:pt idx="119">
                  <c:v>833.8543420055862</c:v>
                </c:pt>
                <c:pt idx="120">
                  <c:v>787.15812148376199</c:v>
                </c:pt>
                <c:pt idx="121">
                  <c:v>763.92594856048663</c:v>
                </c:pt>
                <c:pt idx="122">
                  <c:v>815.91104263726584</c:v>
                </c:pt>
                <c:pt idx="123">
                  <c:v>791.76366609979232</c:v>
                </c:pt>
                <c:pt idx="124">
                  <c:v>728.97631052158067</c:v>
                </c:pt>
                <c:pt idx="125">
                  <c:v>781.60693480004738</c:v>
                </c:pt>
                <c:pt idx="126">
                  <c:v>736.54936094324921</c:v>
                </c:pt>
                <c:pt idx="127">
                  <c:v>771.13968024436963</c:v>
                </c:pt>
                <c:pt idx="128">
                  <c:v>777.94685076979658</c:v>
                </c:pt>
                <c:pt idx="129">
                  <c:v>748.30237939803146</c:v>
                </c:pt>
                <c:pt idx="130">
                  <c:v>769.38903686366211</c:v>
                </c:pt>
                <c:pt idx="131">
                  <c:v>822.40469829071799</c:v>
                </c:pt>
                <c:pt idx="132">
                  <c:v>798.10535726954095</c:v>
                </c:pt>
                <c:pt idx="133">
                  <c:v>794.2084126906534</c:v>
                </c:pt>
                <c:pt idx="134">
                  <c:v>787.30019896330759</c:v>
                </c:pt>
                <c:pt idx="135">
                  <c:v>773.22297884583168</c:v>
                </c:pt>
                <c:pt idx="136">
                  <c:v>784.78004652916479</c:v>
                </c:pt>
                <c:pt idx="137">
                  <c:v>783.30366185947923</c:v>
                </c:pt>
                <c:pt idx="138">
                  <c:v>768.22018050998759</c:v>
                </c:pt>
                <c:pt idx="139">
                  <c:v>790.26705105059636</c:v>
                </c:pt>
                <c:pt idx="140">
                  <c:v>797.48703351945687</c:v>
                </c:pt>
                <c:pt idx="141">
                  <c:v>798.48092002498652</c:v>
                </c:pt>
                <c:pt idx="142">
                  <c:v>783.60195706747481</c:v>
                </c:pt>
                <c:pt idx="143">
                  <c:v>754.55555515458218</c:v>
                </c:pt>
                <c:pt idx="144">
                  <c:v>773.22920775255216</c:v>
                </c:pt>
                <c:pt idx="145">
                  <c:v>727.06129829420706</c:v>
                </c:pt>
                <c:pt idx="146">
                  <c:v>768.47401324834846</c:v>
                </c:pt>
                <c:pt idx="147">
                  <c:v>789.623912188144</c:v>
                </c:pt>
                <c:pt idx="148">
                  <c:v>777.35145030648664</c:v>
                </c:pt>
                <c:pt idx="149">
                  <c:v>749.759516736151</c:v>
                </c:pt>
                <c:pt idx="150">
                  <c:v>784.65573335163936</c:v>
                </c:pt>
                <c:pt idx="151">
                  <c:v>795.40075284398472</c:v>
                </c:pt>
                <c:pt idx="152">
                  <c:v>743.9546369567488</c:v>
                </c:pt>
                <c:pt idx="153">
                  <c:v>765.55059992228871</c:v>
                </c:pt>
                <c:pt idx="154">
                  <c:v>755.5706661870795</c:v>
                </c:pt>
                <c:pt idx="155">
                  <c:v>761.56972973792972</c:v>
                </c:pt>
                <c:pt idx="156">
                  <c:v>770.50653563725018</c:v>
                </c:pt>
                <c:pt idx="157">
                  <c:v>735.7158551145958</c:v>
                </c:pt>
                <c:pt idx="158">
                  <c:v>777.95420830715011</c:v>
                </c:pt>
                <c:pt idx="159">
                  <c:v>790.87821412092171</c:v>
                </c:pt>
                <c:pt idx="160">
                  <c:v>735.73079846827613</c:v>
                </c:pt>
                <c:pt idx="161">
                  <c:v>736.99389610700655</c:v>
                </c:pt>
                <c:pt idx="162">
                  <c:v>754.90766753141224</c:v>
                </c:pt>
                <c:pt idx="163">
                  <c:v>767.64197566166786</c:v>
                </c:pt>
                <c:pt idx="164">
                  <c:v>780.03604748638463</c:v>
                </c:pt>
                <c:pt idx="165">
                  <c:v>778.85187505722615</c:v>
                </c:pt>
                <c:pt idx="166">
                  <c:v>721.33854987977293</c:v>
                </c:pt>
                <c:pt idx="167">
                  <c:v>735.6122908816501</c:v>
                </c:pt>
                <c:pt idx="168">
                  <c:v>735.81539653724167</c:v>
                </c:pt>
                <c:pt idx="169">
                  <c:v>763.97835700651876</c:v>
                </c:pt>
                <c:pt idx="170">
                  <c:v>764.86877717572997</c:v>
                </c:pt>
                <c:pt idx="171">
                  <c:v>790.52791625396185</c:v>
                </c:pt>
                <c:pt idx="172">
                  <c:v>751.5170867134666</c:v>
                </c:pt>
                <c:pt idx="173">
                  <c:v>803.9956615740316</c:v>
                </c:pt>
                <c:pt idx="174">
                  <c:v>749.4243462678337</c:v>
                </c:pt>
                <c:pt idx="175">
                  <c:v>749.56780897167755</c:v>
                </c:pt>
                <c:pt idx="176">
                  <c:v>751.1887627760384</c:v>
                </c:pt>
                <c:pt idx="177">
                  <c:v>774.37334332567343</c:v>
                </c:pt>
                <c:pt idx="178">
                  <c:v>749.7812967242121</c:v>
                </c:pt>
                <c:pt idx="179">
                  <c:v>759.13913704243259</c:v>
                </c:pt>
                <c:pt idx="180">
                  <c:v>756.20180960128755</c:v>
                </c:pt>
                <c:pt idx="181">
                  <c:v>793.75193774831359</c:v>
                </c:pt>
                <c:pt idx="182">
                  <c:v>763.7151167912757</c:v>
                </c:pt>
                <c:pt idx="183">
                  <c:v>777.08354882794902</c:v>
                </c:pt>
                <c:pt idx="184">
                  <c:v>771.70005524856651</c:v>
                </c:pt>
                <c:pt idx="185">
                  <c:v>770.80994829322435</c:v>
                </c:pt>
                <c:pt idx="186">
                  <c:v>730.9768059293192</c:v>
                </c:pt>
                <c:pt idx="187">
                  <c:v>748.15448680560439</c:v>
                </c:pt>
                <c:pt idx="188">
                  <c:v>776.91213733651739</c:v>
                </c:pt>
                <c:pt idx="189">
                  <c:v>742.15359396160147</c:v>
                </c:pt>
                <c:pt idx="190">
                  <c:v>779.04384768484033</c:v>
                </c:pt>
                <c:pt idx="191">
                  <c:v>761.58573850608263</c:v>
                </c:pt>
                <c:pt idx="192">
                  <c:v>767.71187808358809</c:v>
                </c:pt>
                <c:pt idx="193">
                  <c:v>784.56435714121335</c:v>
                </c:pt>
                <c:pt idx="194">
                  <c:v>800.12582685807774</c:v>
                </c:pt>
                <c:pt idx="195">
                  <c:v>778.58722554242604</c:v>
                </c:pt>
                <c:pt idx="196">
                  <c:v>778.57320851259692</c:v>
                </c:pt>
                <c:pt idx="197">
                  <c:v>795.18561517580974</c:v>
                </c:pt>
                <c:pt idx="198">
                  <c:v>784.44945366393222</c:v>
                </c:pt>
                <c:pt idx="199">
                  <c:v>709.13444539910688</c:v>
                </c:pt>
                <c:pt idx="200">
                  <c:v>830.46520998241249</c:v>
                </c:pt>
                <c:pt idx="201">
                  <c:v>764.47337190780399</c:v>
                </c:pt>
                <c:pt idx="202">
                  <c:v>797.6361960177187</c:v>
                </c:pt>
                <c:pt idx="203">
                  <c:v>776.09193731795949</c:v>
                </c:pt>
                <c:pt idx="204">
                  <c:v>813.59482874465175</c:v>
                </c:pt>
                <c:pt idx="205">
                  <c:v>738.72130170751689</c:v>
                </c:pt>
                <c:pt idx="206">
                  <c:v>780.66128444326205</c:v>
                </c:pt>
                <c:pt idx="207">
                  <c:v>733.10445105194549</c:v>
                </c:pt>
                <c:pt idx="208">
                  <c:v>770.84815213079355</c:v>
                </c:pt>
                <c:pt idx="209">
                  <c:v>731.66600895750435</c:v>
                </c:pt>
                <c:pt idx="210">
                  <c:v>768.76052567303077</c:v>
                </c:pt>
                <c:pt idx="211">
                  <c:v>761.9137769453223</c:v>
                </c:pt>
                <c:pt idx="212">
                  <c:v>779.20251546561076</c:v>
                </c:pt>
                <c:pt idx="213">
                  <c:v>784.8698281068805</c:v>
                </c:pt>
                <c:pt idx="214">
                  <c:v>776.80125492294565</c:v>
                </c:pt>
                <c:pt idx="215">
                  <c:v>756.86294870325037</c:v>
                </c:pt>
                <c:pt idx="216">
                  <c:v>734.50894478178452</c:v>
                </c:pt>
                <c:pt idx="217">
                  <c:v>774.13191459525342</c:v>
                </c:pt>
                <c:pt idx="218">
                  <c:v>772.90790653360455</c:v>
                </c:pt>
                <c:pt idx="219">
                  <c:v>768.51227714035167</c:v>
                </c:pt>
                <c:pt idx="220">
                  <c:v>766.65784076294767</c:v>
                </c:pt>
                <c:pt idx="221">
                  <c:v>790.42389837374185</c:v>
                </c:pt>
                <c:pt idx="222">
                  <c:v>785.8533555640447</c:v>
                </c:pt>
                <c:pt idx="223">
                  <c:v>806.39336597722422</c:v>
                </c:pt>
                <c:pt idx="224">
                  <c:v>776.6216223025599</c:v>
                </c:pt>
                <c:pt idx="225">
                  <c:v>759.72305314585174</c:v>
                </c:pt>
                <c:pt idx="226">
                  <c:v>767.42327306759125</c:v>
                </c:pt>
                <c:pt idx="227">
                  <c:v>802.93359265118033</c:v>
                </c:pt>
                <c:pt idx="228">
                  <c:v>808.69359665400589</c:v>
                </c:pt>
                <c:pt idx="229">
                  <c:v>784.9226943534336</c:v>
                </c:pt>
                <c:pt idx="230">
                  <c:v>758.90186084562447</c:v>
                </c:pt>
                <c:pt idx="231">
                  <c:v>748.62790666413412</c:v>
                </c:pt>
                <c:pt idx="232">
                  <c:v>773.32898749876358</c:v>
                </c:pt>
                <c:pt idx="233">
                  <c:v>754.1855823570304</c:v>
                </c:pt>
                <c:pt idx="234">
                  <c:v>723.89573990731742</c:v>
                </c:pt>
                <c:pt idx="235">
                  <c:v>769.68012605101148</c:v>
                </c:pt>
                <c:pt idx="236">
                  <c:v>760.25410207017421</c:v>
                </c:pt>
                <c:pt idx="237">
                  <c:v>742.3469335771274</c:v>
                </c:pt>
                <c:pt idx="238">
                  <c:v>770.46728977440671</c:v>
                </c:pt>
                <c:pt idx="239">
                  <c:v>741.89342055377074</c:v>
                </c:pt>
                <c:pt idx="240">
                  <c:v>804.20232487213843</c:v>
                </c:pt>
                <c:pt idx="241">
                  <c:v>752.2078173641803</c:v>
                </c:pt>
                <c:pt idx="242">
                  <c:v>794.63226738096046</c:v>
                </c:pt>
                <c:pt idx="243">
                  <c:v>759.21873857888704</c:v>
                </c:pt>
                <c:pt idx="244">
                  <c:v>725.27906230732697</c:v>
                </c:pt>
                <c:pt idx="245">
                  <c:v>722.63350625128123</c:v>
                </c:pt>
                <c:pt idx="246">
                  <c:v>806.50725951757295</c:v>
                </c:pt>
                <c:pt idx="247">
                  <c:v>802.76354449121209</c:v>
                </c:pt>
                <c:pt idx="248">
                  <c:v>825.79962110115321</c:v>
                </c:pt>
                <c:pt idx="249">
                  <c:v>823.88976475200479</c:v>
                </c:pt>
                <c:pt idx="250">
                  <c:v>799.25465878428076</c:v>
                </c:pt>
                <c:pt idx="251">
                  <c:v>781.86883210229553</c:v>
                </c:pt>
                <c:pt idx="252">
                  <c:v>733.45935757859797</c:v>
                </c:pt>
                <c:pt idx="253">
                  <c:v>749.33491524281317</c:v>
                </c:pt>
                <c:pt idx="254">
                  <c:v>740.80776989047718</c:v>
                </c:pt>
                <c:pt idx="255">
                  <c:v>697.34938846491104</c:v>
                </c:pt>
                <c:pt idx="256">
                  <c:v>783.85002644999486</c:v>
                </c:pt>
                <c:pt idx="257">
                  <c:v>785.15277801654474</c:v>
                </c:pt>
                <c:pt idx="258">
                  <c:v>762.44743727552577</c:v>
                </c:pt>
                <c:pt idx="259">
                  <c:v>764.27388893088528</c:v>
                </c:pt>
                <c:pt idx="260">
                  <c:v>741.32125740338006</c:v>
                </c:pt>
                <c:pt idx="261">
                  <c:v>731.64924162828129</c:v>
                </c:pt>
                <c:pt idx="262">
                  <c:v>772.77115384654189</c:v>
                </c:pt>
                <c:pt idx="263">
                  <c:v>754.97193447491463</c:v>
                </c:pt>
                <c:pt idx="264">
                  <c:v>785.0468224865358</c:v>
                </c:pt>
                <c:pt idx="265">
                  <c:v>757.36940635223527</c:v>
                </c:pt>
                <c:pt idx="266">
                  <c:v>753.18478966833436</c:v>
                </c:pt>
                <c:pt idx="267">
                  <c:v>742.47792717064476</c:v>
                </c:pt>
                <c:pt idx="268">
                  <c:v>751.48817786403924</c:v>
                </c:pt>
                <c:pt idx="269">
                  <c:v>752.04719592234915</c:v>
                </c:pt>
                <c:pt idx="270">
                  <c:v>803.31408286696796</c:v>
                </c:pt>
                <c:pt idx="271">
                  <c:v>792.16177808631437</c:v>
                </c:pt>
                <c:pt idx="272">
                  <c:v>778.61541137481481</c:v>
                </c:pt>
                <c:pt idx="273">
                  <c:v>783.81636088158848</c:v>
                </c:pt>
                <c:pt idx="274">
                  <c:v>790.46117452937506</c:v>
                </c:pt>
                <c:pt idx="275">
                  <c:v>744.53950056649819</c:v>
                </c:pt>
                <c:pt idx="276">
                  <c:v>746.10539205767782</c:v>
                </c:pt>
                <c:pt idx="277">
                  <c:v>836.01546625212131</c:v>
                </c:pt>
                <c:pt idx="278">
                  <c:v>770.27417784474301</c:v>
                </c:pt>
                <c:pt idx="279">
                  <c:v>796.48303008025277</c:v>
                </c:pt>
                <c:pt idx="280">
                  <c:v>734.94401114817583</c:v>
                </c:pt>
                <c:pt idx="281">
                  <c:v>734.5197792792269</c:v>
                </c:pt>
                <c:pt idx="282">
                  <c:v>800.09263983835854</c:v>
                </c:pt>
                <c:pt idx="283">
                  <c:v>787.35705445607027</c:v>
                </c:pt>
                <c:pt idx="284">
                  <c:v>799.08205071062139</c:v>
                </c:pt>
                <c:pt idx="285">
                  <c:v>748.28227256075388</c:v>
                </c:pt>
                <c:pt idx="286">
                  <c:v>747.5376447889571</c:v>
                </c:pt>
                <c:pt idx="287">
                  <c:v>822.76605970535684</c:v>
                </c:pt>
                <c:pt idx="288">
                  <c:v>742.96398172527961</c:v>
                </c:pt>
                <c:pt idx="289">
                  <c:v>778.78112629819907</c:v>
                </c:pt>
                <c:pt idx="290">
                  <c:v>798.46622300221816</c:v>
                </c:pt>
                <c:pt idx="291">
                  <c:v>785.17370720627605</c:v>
                </c:pt>
                <c:pt idx="292">
                  <c:v>762.85582913037933</c:v>
                </c:pt>
                <c:pt idx="293">
                  <c:v>766.4625256129948</c:v>
                </c:pt>
                <c:pt idx="294">
                  <c:v>766.1131937495129</c:v>
                </c:pt>
                <c:pt idx="295">
                  <c:v>762.97555635168828</c:v>
                </c:pt>
                <c:pt idx="296">
                  <c:v>774.29368883959341</c:v>
                </c:pt>
                <c:pt idx="297">
                  <c:v>789.46105654497478</c:v>
                </c:pt>
                <c:pt idx="298">
                  <c:v>751.18366383474995</c:v>
                </c:pt>
                <c:pt idx="299">
                  <c:v>759.30103475751548</c:v>
                </c:pt>
                <c:pt idx="300">
                  <c:v>747.68665673388386</c:v>
                </c:pt>
                <c:pt idx="301">
                  <c:v>784.28380181478133</c:v>
                </c:pt>
                <c:pt idx="302">
                  <c:v>782.13796836895199</c:v>
                </c:pt>
                <c:pt idx="303">
                  <c:v>755.19669369899157</c:v>
                </c:pt>
                <c:pt idx="304">
                  <c:v>768.8995425133885</c:v>
                </c:pt>
                <c:pt idx="305">
                  <c:v>765.6595676310867</c:v>
                </c:pt>
                <c:pt idx="306">
                  <c:v>794.75220032050174</c:v>
                </c:pt>
                <c:pt idx="307">
                  <c:v>724.70289509493114</c:v>
                </c:pt>
                <c:pt idx="308">
                  <c:v>798.50688863736514</c:v>
                </c:pt>
                <c:pt idx="309">
                  <c:v>745.01776711135881</c:v>
                </c:pt>
                <c:pt idx="310">
                  <c:v>737.9505305504922</c:v>
                </c:pt>
                <c:pt idx="311">
                  <c:v>781.05069512853333</c:v>
                </c:pt>
                <c:pt idx="312">
                  <c:v>773.54440812565463</c:v>
                </c:pt>
                <c:pt idx="313">
                  <c:v>804.10071758169079</c:v>
                </c:pt>
                <c:pt idx="314">
                  <c:v>750.49419672322801</c:v>
                </c:pt>
                <c:pt idx="315">
                  <c:v>764.83975194546474</c:v>
                </c:pt>
                <c:pt idx="316">
                  <c:v>786.53527499453912</c:v>
                </c:pt>
                <c:pt idx="317">
                  <c:v>813.13009810337917</c:v>
                </c:pt>
                <c:pt idx="318">
                  <c:v>742.88582505096338</c:v>
                </c:pt>
                <c:pt idx="319">
                  <c:v>775.93842504379518</c:v>
                </c:pt>
                <c:pt idx="320">
                  <c:v>769.25812079758043</c:v>
                </c:pt>
                <c:pt idx="321">
                  <c:v>747.31774783431638</c:v>
                </c:pt>
                <c:pt idx="322">
                  <c:v>773.55437525653542</c:v>
                </c:pt>
                <c:pt idx="323">
                  <c:v>771.07072714647938</c:v>
                </c:pt>
                <c:pt idx="324">
                  <c:v>767.43523578741906</c:v>
                </c:pt>
                <c:pt idx="325">
                  <c:v>764.03264678154619</c:v>
                </c:pt>
                <c:pt idx="326">
                  <c:v>791.68700288308673</c:v>
                </c:pt>
                <c:pt idx="327">
                  <c:v>802.85469474009551</c:v>
                </c:pt>
                <c:pt idx="328">
                  <c:v>742.17899197792394</c:v>
                </c:pt>
                <c:pt idx="329">
                  <c:v>797.30137076942083</c:v>
                </c:pt>
                <c:pt idx="330">
                  <c:v>777.08990414314849</c:v>
                </c:pt>
                <c:pt idx="331">
                  <c:v>720.30680473024086</c:v>
                </c:pt>
                <c:pt idx="332">
                  <c:v>737.1172317048804</c:v>
                </c:pt>
                <c:pt idx="333">
                  <c:v>734.52435999252612</c:v>
                </c:pt>
                <c:pt idx="334">
                  <c:v>790.70634191339423</c:v>
                </c:pt>
                <c:pt idx="335">
                  <c:v>782.09187366509514</c:v>
                </c:pt>
                <c:pt idx="336">
                  <c:v>809.78351498146185</c:v>
                </c:pt>
                <c:pt idx="337">
                  <c:v>733.33963576080123</c:v>
                </c:pt>
                <c:pt idx="338">
                  <c:v>757.84687630721464</c:v>
                </c:pt>
                <c:pt idx="339">
                  <c:v>753.96114611921485</c:v>
                </c:pt>
                <c:pt idx="340">
                  <c:v>808.63020005408816</c:v>
                </c:pt>
                <c:pt idx="341">
                  <c:v>754.71025458856366</c:v>
                </c:pt>
                <c:pt idx="342">
                  <c:v>764.4981671618998</c:v>
                </c:pt>
                <c:pt idx="343">
                  <c:v>733.97694401566787</c:v>
                </c:pt>
                <c:pt idx="344">
                  <c:v>787.36779696246822</c:v>
                </c:pt>
                <c:pt idx="345">
                  <c:v>761.66761949246529</c:v>
                </c:pt>
                <c:pt idx="346">
                  <c:v>743.22910104761468</c:v>
                </c:pt>
                <c:pt idx="347">
                  <c:v>766.23204613445114</c:v>
                </c:pt>
                <c:pt idx="348">
                  <c:v>800.94827351827917</c:v>
                </c:pt>
                <c:pt idx="349">
                  <c:v>802.6670937689496</c:v>
                </c:pt>
                <c:pt idx="350">
                  <c:v>768.02668664690646</c:v>
                </c:pt>
                <c:pt idx="351">
                  <c:v>819.36916588081976</c:v>
                </c:pt>
                <c:pt idx="352">
                  <c:v>771.46975737952062</c:v>
                </c:pt>
                <c:pt idx="353">
                  <c:v>828.43985464655452</c:v>
                </c:pt>
                <c:pt idx="354">
                  <c:v>740.92365984384196</c:v>
                </c:pt>
                <c:pt idx="355">
                  <c:v>765.92237869534392</c:v>
                </c:pt>
                <c:pt idx="356">
                  <c:v>762.27134951496873</c:v>
                </c:pt>
                <c:pt idx="357">
                  <c:v>746.4234006119209</c:v>
                </c:pt>
                <c:pt idx="358">
                  <c:v>726.47538076660067</c:v>
                </c:pt>
                <c:pt idx="359">
                  <c:v>790.0821275361991</c:v>
                </c:pt>
                <c:pt idx="360">
                  <c:v>794.81546285532431</c:v>
                </c:pt>
                <c:pt idx="361">
                  <c:v>803.34089884213563</c:v>
                </c:pt>
                <c:pt idx="362">
                  <c:v>749.80467426201449</c:v>
                </c:pt>
                <c:pt idx="363">
                  <c:v>773.48274156756497</c:v>
                </c:pt>
                <c:pt idx="364">
                  <c:v>730.11293913658528</c:v>
                </c:pt>
                <c:pt idx="365">
                  <c:v>796.9405378869892</c:v>
                </c:pt>
                <c:pt idx="366">
                  <c:v>736.60509595376288</c:v>
                </c:pt>
                <c:pt idx="367">
                  <c:v>810.8618934379283</c:v>
                </c:pt>
                <c:pt idx="368">
                  <c:v>815.73701666682928</c:v>
                </c:pt>
                <c:pt idx="369">
                  <c:v>761.51751418636513</c:v>
                </c:pt>
                <c:pt idx="370">
                  <c:v>751.64392198967425</c:v>
                </c:pt>
                <c:pt idx="371">
                  <c:v>762.49002267296282</c:v>
                </c:pt>
                <c:pt idx="372">
                  <c:v>779.52651640119302</c:v>
                </c:pt>
                <c:pt idx="373">
                  <c:v>753.31295820778132</c:v>
                </c:pt>
                <c:pt idx="374">
                  <c:v>796.93375660419179</c:v>
                </c:pt>
                <c:pt idx="375">
                  <c:v>743.98738842633065</c:v>
                </c:pt>
                <c:pt idx="376">
                  <c:v>741.8481336882196</c:v>
                </c:pt>
                <c:pt idx="377">
                  <c:v>727.17475321038137</c:v>
                </c:pt>
                <c:pt idx="378">
                  <c:v>820.27756212471695</c:v>
                </c:pt>
                <c:pt idx="379">
                  <c:v>763.29653667796538</c:v>
                </c:pt>
                <c:pt idx="380">
                  <c:v>760.19228615729116</c:v>
                </c:pt>
                <c:pt idx="381">
                  <c:v>746.58080454143146</c:v>
                </c:pt>
                <c:pt idx="382">
                  <c:v>766.35657375330038</c:v>
                </c:pt>
                <c:pt idx="383">
                  <c:v>809.40204501708649</c:v>
                </c:pt>
                <c:pt idx="384">
                  <c:v>791.18833602114819</c:v>
                </c:pt>
                <c:pt idx="385">
                  <c:v>793.52577629911912</c:v>
                </c:pt>
                <c:pt idx="386">
                  <c:v>725.72732364209924</c:v>
                </c:pt>
                <c:pt idx="387">
                  <c:v>742.8520837791084</c:v>
                </c:pt>
                <c:pt idx="388">
                  <c:v>724.89503645779541</c:v>
                </c:pt>
                <c:pt idx="389">
                  <c:v>778.44235342623051</c:v>
                </c:pt>
                <c:pt idx="390">
                  <c:v>738.37825471721681</c:v>
                </c:pt>
                <c:pt idx="391">
                  <c:v>785.20283255464574</c:v>
                </c:pt>
                <c:pt idx="392">
                  <c:v>757.15580615188719</c:v>
                </c:pt>
                <c:pt idx="393">
                  <c:v>806.32601762880813</c:v>
                </c:pt>
                <c:pt idx="394">
                  <c:v>756.79541920910287</c:v>
                </c:pt>
                <c:pt idx="395">
                  <c:v>755.1287556826378</c:v>
                </c:pt>
                <c:pt idx="396">
                  <c:v>798.08764784664936</c:v>
                </c:pt>
                <c:pt idx="397">
                  <c:v>785.01358757729668</c:v>
                </c:pt>
                <c:pt idx="398">
                  <c:v>742.80507272237355</c:v>
                </c:pt>
                <c:pt idx="399">
                  <c:v>688.96055189893559</c:v>
                </c:pt>
                <c:pt idx="400">
                  <c:v>747.89686952518559</c:v>
                </c:pt>
                <c:pt idx="401">
                  <c:v>749.0586117277503</c:v>
                </c:pt>
                <c:pt idx="402">
                  <c:v>763.13120354291232</c:v>
                </c:pt>
                <c:pt idx="403">
                  <c:v>755.7048186949728</c:v>
                </c:pt>
                <c:pt idx="404">
                  <c:v>792.18981114274084</c:v>
                </c:pt>
                <c:pt idx="405">
                  <c:v>799.65348083709387</c:v>
                </c:pt>
                <c:pt idx="406">
                  <c:v>756.3775818848485</c:v>
                </c:pt>
                <c:pt idx="407">
                  <c:v>773.25104196695929</c:v>
                </c:pt>
                <c:pt idx="408">
                  <c:v>768.39380348811574</c:v>
                </c:pt>
                <c:pt idx="409">
                  <c:v>754.08502093267907</c:v>
                </c:pt>
                <c:pt idx="410">
                  <c:v>790.35189703342758</c:v>
                </c:pt>
                <c:pt idx="411">
                  <c:v>778.54247004124545</c:v>
                </c:pt>
                <c:pt idx="412">
                  <c:v>816.82409775347696</c:v>
                </c:pt>
                <c:pt idx="413">
                  <c:v>750.05347651057446</c:v>
                </c:pt>
                <c:pt idx="414">
                  <c:v>788.38244181888012</c:v>
                </c:pt>
                <c:pt idx="415">
                  <c:v>755.76258786812605</c:v>
                </c:pt>
                <c:pt idx="416">
                  <c:v>742.09089330096867</c:v>
                </c:pt>
                <c:pt idx="417">
                  <c:v>741.09875504002002</c:v>
                </c:pt>
                <c:pt idx="418">
                  <c:v>724.52526910599772</c:v>
                </c:pt>
                <c:pt idx="419">
                  <c:v>752.22510222453184</c:v>
                </c:pt>
                <c:pt idx="420">
                  <c:v>746.66674378098514</c:v>
                </c:pt>
                <c:pt idx="421">
                  <c:v>723.62066113809124</c:v>
                </c:pt>
                <c:pt idx="422">
                  <c:v>754.25812487308258</c:v>
                </c:pt>
                <c:pt idx="423">
                  <c:v>730.76070257089214</c:v>
                </c:pt>
                <c:pt idx="424">
                  <c:v>784.17350924778884</c:v>
                </c:pt>
                <c:pt idx="425">
                  <c:v>812.3703096015247</c:v>
                </c:pt>
                <c:pt idx="426">
                  <c:v>783.92779397905042</c:v>
                </c:pt>
                <c:pt idx="427">
                  <c:v>790.72159478663798</c:v>
                </c:pt>
                <c:pt idx="428">
                  <c:v>741.79782752578831</c:v>
                </c:pt>
                <c:pt idx="429">
                  <c:v>795.68352231917243</c:v>
                </c:pt>
                <c:pt idx="430">
                  <c:v>786.27130372005013</c:v>
                </c:pt>
                <c:pt idx="431">
                  <c:v>772.12065064088256</c:v>
                </c:pt>
                <c:pt idx="432">
                  <c:v>757.6074859978994</c:v>
                </c:pt>
                <c:pt idx="433">
                  <c:v>744.02885988965272</c:v>
                </c:pt>
                <c:pt idx="434">
                  <c:v>781.55019837266354</c:v>
                </c:pt>
                <c:pt idx="435">
                  <c:v>734.40977986361622</c:v>
                </c:pt>
                <c:pt idx="436">
                  <c:v>743.2993742226131</c:v>
                </c:pt>
                <c:pt idx="437">
                  <c:v>778.34768569876815</c:v>
                </c:pt>
                <c:pt idx="438">
                  <c:v>777.47132318434615</c:v>
                </c:pt>
                <c:pt idx="439">
                  <c:v>806.58355943579136</c:v>
                </c:pt>
                <c:pt idx="440">
                  <c:v>767.34764249947239</c:v>
                </c:pt>
                <c:pt idx="441">
                  <c:v>774.06635475033363</c:v>
                </c:pt>
                <c:pt idx="442">
                  <c:v>763.01731631059874</c:v>
                </c:pt>
                <c:pt idx="443">
                  <c:v>784.56745631139302</c:v>
                </c:pt>
                <c:pt idx="444">
                  <c:v>791.2104328158498</c:v>
                </c:pt>
                <c:pt idx="445">
                  <c:v>820.70569102861919</c:v>
                </c:pt>
                <c:pt idx="446">
                  <c:v>778.29439150504413</c:v>
                </c:pt>
                <c:pt idx="447">
                  <c:v>804.47744806013679</c:v>
                </c:pt>
                <c:pt idx="448">
                  <c:v>803.67210899435031</c:v>
                </c:pt>
                <c:pt idx="449">
                  <c:v>787.17456954087083</c:v>
                </c:pt>
                <c:pt idx="450">
                  <c:v>746.32815183233424</c:v>
                </c:pt>
                <c:pt idx="451">
                  <c:v>758.67070824462235</c:v>
                </c:pt>
                <c:pt idx="452">
                  <c:v>763.84595520477569</c:v>
                </c:pt>
                <c:pt idx="453">
                  <c:v>765.04724803677755</c:v>
                </c:pt>
                <c:pt idx="454">
                  <c:v>722.11556803830854</c:v>
                </c:pt>
                <c:pt idx="455">
                  <c:v>817.48366169175233</c:v>
                </c:pt>
                <c:pt idx="456">
                  <c:v>763.16587168065416</c:v>
                </c:pt>
                <c:pt idx="457">
                  <c:v>745.72151875968575</c:v>
                </c:pt>
                <c:pt idx="458">
                  <c:v>833.0544503282099</c:v>
                </c:pt>
                <c:pt idx="459">
                  <c:v>754.80563923434738</c:v>
                </c:pt>
                <c:pt idx="460">
                  <c:v>790.19444138809877</c:v>
                </c:pt>
                <c:pt idx="461">
                  <c:v>757.5819000516085</c:v>
                </c:pt>
                <c:pt idx="462">
                  <c:v>781.64400946971045</c:v>
                </c:pt>
                <c:pt idx="463">
                  <c:v>718.98685325702991</c:v>
                </c:pt>
                <c:pt idx="464">
                  <c:v>762.94116723859679</c:v>
                </c:pt>
                <c:pt idx="465">
                  <c:v>727.8346429399835</c:v>
                </c:pt>
                <c:pt idx="466">
                  <c:v>760.64312996835179</c:v>
                </c:pt>
                <c:pt idx="467">
                  <c:v>740.59300921044405</c:v>
                </c:pt>
                <c:pt idx="468">
                  <c:v>796.65451117121711</c:v>
                </c:pt>
                <c:pt idx="469">
                  <c:v>805.06838331396557</c:v>
                </c:pt>
                <c:pt idx="470">
                  <c:v>761.51367739854959</c:v>
                </c:pt>
                <c:pt idx="471">
                  <c:v>785.56097776505612</c:v>
                </c:pt>
                <c:pt idx="472">
                  <c:v>732.47305968740193</c:v>
                </c:pt>
                <c:pt idx="473">
                  <c:v>777.98626200860053</c:v>
                </c:pt>
                <c:pt idx="474">
                  <c:v>788.8018886018117</c:v>
                </c:pt>
                <c:pt idx="475">
                  <c:v>743.21828692887993</c:v>
                </c:pt>
                <c:pt idx="476">
                  <c:v>786.55552006343078</c:v>
                </c:pt>
                <c:pt idx="477">
                  <c:v>803.06330579489713</c:v>
                </c:pt>
                <c:pt idx="478">
                  <c:v>736.31334689820051</c:v>
                </c:pt>
                <c:pt idx="479">
                  <c:v>754.38014179597167</c:v>
                </c:pt>
                <c:pt idx="480">
                  <c:v>786.84111354417064</c:v>
                </c:pt>
                <c:pt idx="481">
                  <c:v>754.73096189559055</c:v>
                </c:pt>
                <c:pt idx="482">
                  <c:v>719.9492479980554</c:v>
                </c:pt>
                <c:pt idx="483">
                  <c:v>786.29194903643247</c:v>
                </c:pt>
                <c:pt idx="484">
                  <c:v>807.83536051327019</c:v>
                </c:pt>
                <c:pt idx="485">
                  <c:v>776.92670553238167</c:v>
                </c:pt>
                <c:pt idx="486">
                  <c:v>736.5447150355335</c:v>
                </c:pt>
                <c:pt idx="487">
                  <c:v>760.82843448661788</c:v>
                </c:pt>
                <c:pt idx="488">
                  <c:v>746.42722409797943</c:v>
                </c:pt>
                <c:pt idx="489">
                  <c:v>757.33271142102831</c:v>
                </c:pt>
                <c:pt idx="490">
                  <c:v>750.68049283115397</c:v>
                </c:pt>
                <c:pt idx="491">
                  <c:v>755.43699504836241</c:v>
                </c:pt>
                <c:pt idx="492">
                  <c:v>769.26554484802364</c:v>
                </c:pt>
                <c:pt idx="493">
                  <c:v>733.69337710157606</c:v>
                </c:pt>
                <c:pt idx="494">
                  <c:v>722.22849994892931</c:v>
                </c:pt>
                <c:pt idx="495">
                  <c:v>774.79635487697396</c:v>
                </c:pt>
                <c:pt idx="496">
                  <c:v>759.13318818405469</c:v>
                </c:pt>
                <c:pt idx="497">
                  <c:v>790.88669131638289</c:v>
                </c:pt>
                <c:pt idx="498">
                  <c:v>799.5449845449557</c:v>
                </c:pt>
                <c:pt idx="499">
                  <c:v>755.27958936936511</c:v>
                </c:pt>
                <c:pt idx="500">
                  <c:v>784.1617473702122</c:v>
                </c:pt>
                <c:pt idx="501">
                  <c:v>767.60667631316574</c:v>
                </c:pt>
                <c:pt idx="502">
                  <c:v>781.4387188696337</c:v>
                </c:pt>
                <c:pt idx="503">
                  <c:v>770.40486905906937</c:v>
                </c:pt>
                <c:pt idx="504">
                  <c:v>713.84505154604176</c:v>
                </c:pt>
                <c:pt idx="505">
                  <c:v>799.53950542329176</c:v>
                </c:pt>
                <c:pt idx="506">
                  <c:v>746.39094628538896</c:v>
                </c:pt>
                <c:pt idx="507">
                  <c:v>778.46385494016386</c:v>
                </c:pt>
                <c:pt idx="508">
                  <c:v>809.96718912959932</c:v>
                </c:pt>
                <c:pt idx="509">
                  <c:v>775.23096461873183</c:v>
                </c:pt>
                <c:pt idx="510">
                  <c:v>731.40788709612389</c:v>
                </c:pt>
                <c:pt idx="511">
                  <c:v>751.21111211755169</c:v>
                </c:pt>
                <c:pt idx="512">
                  <c:v>775.24785181205016</c:v>
                </c:pt>
                <c:pt idx="513">
                  <c:v>741.15800679569475</c:v>
                </c:pt>
                <c:pt idx="514">
                  <c:v>805.11824664666528</c:v>
                </c:pt>
                <c:pt idx="515">
                  <c:v>798.46267965732977</c:v>
                </c:pt>
                <c:pt idx="516">
                  <c:v>741.386691744774</c:v>
                </c:pt>
                <c:pt idx="517">
                  <c:v>784.65271354121978</c:v>
                </c:pt>
                <c:pt idx="518">
                  <c:v>740.10147954034937</c:v>
                </c:pt>
                <c:pt idx="519">
                  <c:v>754.20748492364874</c:v>
                </c:pt>
                <c:pt idx="520">
                  <c:v>784.00719620316977</c:v>
                </c:pt>
                <c:pt idx="521">
                  <c:v>798.28215732342551</c:v>
                </c:pt>
                <c:pt idx="522">
                  <c:v>809.78956253627075</c:v>
                </c:pt>
                <c:pt idx="523">
                  <c:v>756.02445640821998</c:v>
                </c:pt>
                <c:pt idx="524">
                  <c:v>750.05288820003261</c:v>
                </c:pt>
                <c:pt idx="525">
                  <c:v>765.37628668375737</c:v>
                </c:pt>
                <c:pt idx="526">
                  <c:v>797.60384995776622</c:v>
                </c:pt>
                <c:pt idx="527">
                  <c:v>747.13678086899063</c:v>
                </c:pt>
                <c:pt idx="528">
                  <c:v>763.11112019783786</c:v>
                </c:pt>
                <c:pt idx="529">
                  <c:v>788.93339350174028</c:v>
                </c:pt>
                <c:pt idx="530">
                  <c:v>767.65856290076135</c:v>
                </c:pt>
                <c:pt idx="531">
                  <c:v>754.77945197552208</c:v>
                </c:pt>
                <c:pt idx="532">
                  <c:v>777.93025155616897</c:v>
                </c:pt>
                <c:pt idx="533">
                  <c:v>817.14212861530814</c:v>
                </c:pt>
                <c:pt idx="534">
                  <c:v>789.22409205638678</c:v>
                </c:pt>
                <c:pt idx="535">
                  <c:v>768.80908324381789</c:v>
                </c:pt>
                <c:pt idx="536">
                  <c:v>757.10935495246622</c:v>
                </c:pt>
                <c:pt idx="537">
                  <c:v>769.29747636849334</c:v>
                </c:pt>
                <c:pt idx="538">
                  <c:v>784.77528141294806</c:v>
                </c:pt>
                <c:pt idx="539">
                  <c:v>777.51554590245041</c:v>
                </c:pt>
                <c:pt idx="540">
                  <c:v>714.39567720694095</c:v>
                </c:pt>
                <c:pt idx="541">
                  <c:v>784.69257335988186</c:v>
                </c:pt>
                <c:pt idx="542">
                  <c:v>805.24930487355687</c:v>
                </c:pt>
                <c:pt idx="543">
                  <c:v>707.29676895299417</c:v>
                </c:pt>
                <c:pt idx="544">
                  <c:v>775.07911643592797</c:v>
                </c:pt>
                <c:pt idx="545">
                  <c:v>745.79247654759138</c:v>
                </c:pt>
                <c:pt idx="546">
                  <c:v>766.95571530388952</c:v>
                </c:pt>
                <c:pt idx="547">
                  <c:v>711.57529573806823</c:v>
                </c:pt>
                <c:pt idx="548">
                  <c:v>773.63278674991898</c:v>
                </c:pt>
                <c:pt idx="549">
                  <c:v>790.87002415784218</c:v>
                </c:pt>
                <c:pt idx="550">
                  <c:v>729.53930447475796</c:v>
                </c:pt>
                <c:pt idx="551">
                  <c:v>804.23166766045688</c:v>
                </c:pt>
                <c:pt idx="552">
                  <c:v>753.65978097896732</c:v>
                </c:pt>
                <c:pt idx="553">
                  <c:v>773.66391452275411</c:v>
                </c:pt>
                <c:pt idx="554">
                  <c:v>748.97529351064941</c:v>
                </c:pt>
                <c:pt idx="555">
                  <c:v>748.32774076755322</c:v>
                </c:pt>
                <c:pt idx="556">
                  <c:v>741.11086551263224</c:v>
                </c:pt>
                <c:pt idx="557">
                  <c:v>825.7354332723844</c:v>
                </c:pt>
                <c:pt idx="558">
                  <c:v>835.70917685962331</c:v>
                </c:pt>
                <c:pt idx="559">
                  <c:v>757.22903922969317</c:v>
                </c:pt>
                <c:pt idx="560">
                  <c:v>747.05071146687942</c:v>
                </c:pt>
                <c:pt idx="561">
                  <c:v>716.40393134700525</c:v>
                </c:pt>
                <c:pt idx="562">
                  <c:v>802.1474239358231</c:v>
                </c:pt>
                <c:pt idx="563">
                  <c:v>772.01423994119295</c:v>
                </c:pt>
                <c:pt idx="564">
                  <c:v>770.70793471778916</c:v>
                </c:pt>
                <c:pt idx="565">
                  <c:v>776.19816931204969</c:v>
                </c:pt>
                <c:pt idx="566">
                  <c:v>740.85537075209595</c:v>
                </c:pt>
                <c:pt idx="567">
                  <c:v>800.85962962765734</c:v>
                </c:pt>
                <c:pt idx="568">
                  <c:v>721.20846913743435</c:v>
                </c:pt>
                <c:pt idx="569">
                  <c:v>773.14020148273676</c:v>
                </c:pt>
                <c:pt idx="570">
                  <c:v>755.35345172680991</c:v>
                </c:pt>
                <c:pt idx="571">
                  <c:v>806.69252758866423</c:v>
                </c:pt>
                <c:pt idx="572">
                  <c:v>716.01496178529078</c:v>
                </c:pt>
                <c:pt idx="573">
                  <c:v>766.46193681248087</c:v>
                </c:pt>
                <c:pt idx="574">
                  <c:v>777.86461582418178</c:v>
                </c:pt>
                <c:pt idx="575">
                  <c:v>766.83972101546351</c:v>
                </c:pt>
                <c:pt idx="576">
                  <c:v>748.1873746752276</c:v>
                </c:pt>
                <c:pt idx="577">
                  <c:v>721.62175670934539</c:v>
                </c:pt>
                <c:pt idx="578">
                  <c:v>786.74036874492549</c:v>
                </c:pt>
                <c:pt idx="579">
                  <c:v>796.30428090623764</c:v>
                </c:pt>
                <c:pt idx="580">
                  <c:v>789.64961849033352</c:v>
                </c:pt>
                <c:pt idx="581">
                  <c:v>739.51323185480078</c:v>
                </c:pt>
                <c:pt idx="582">
                  <c:v>756.43875446103357</c:v>
                </c:pt>
                <c:pt idx="583">
                  <c:v>813.99590656256214</c:v>
                </c:pt>
                <c:pt idx="584">
                  <c:v>726.7875773571468</c:v>
                </c:pt>
                <c:pt idx="585">
                  <c:v>785.98261211229419</c:v>
                </c:pt>
                <c:pt idx="586">
                  <c:v>746.63819976220157</c:v>
                </c:pt>
                <c:pt idx="587">
                  <c:v>793.13696153319097</c:v>
                </c:pt>
                <c:pt idx="588">
                  <c:v>759.94688419669137</c:v>
                </c:pt>
                <c:pt idx="589">
                  <c:v>781.75304440185755</c:v>
                </c:pt>
                <c:pt idx="590">
                  <c:v>796.16316240220249</c:v>
                </c:pt>
                <c:pt idx="591">
                  <c:v>781.1386818968972</c:v>
                </c:pt>
                <c:pt idx="592">
                  <c:v>757.77826149288376</c:v>
                </c:pt>
                <c:pt idx="593">
                  <c:v>787.19964833273661</c:v>
                </c:pt>
                <c:pt idx="594">
                  <c:v>810.8873327892843</c:v>
                </c:pt>
                <c:pt idx="595">
                  <c:v>776.97536657502997</c:v>
                </c:pt>
                <c:pt idx="596">
                  <c:v>718.89119908402017</c:v>
                </c:pt>
                <c:pt idx="597">
                  <c:v>727.36496154633505</c:v>
                </c:pt>
                <c:pt idx="598">
                  <c:v>768.09431354739127</c:v>
                </c:pt>
                <c:pt idx="599">
                  <c:v>798.02060465612976</c:v>
                </c:pt>
                <c:pt idx="600">
                  <c:v>794.70337296742809</c:v>
                </c:pt>
                <c:pt idx="601">
                  <c:v>788.84858636594299</c:v>
                </c:pt>
                <c:pt idx="602">
                  <c:v>771.16165421193955</c:v>
                </c:pt>
                <c:pt idx="603">
                  <c:v>754.2370972716185</c:v>
                </c:pt>
                <c:pt idx="604">
                  <c:v>790.16076320798993</c:v>
                </c:pt>
                <c:pt idx="605">
                  <c:v>795.45528524028668</c:v>
                </c:pt>
                <c:pt idx="606">
                  <c:v>806.20488647272032</c:v>
                </c:pt>
                <c:pt idx="607">
                  <c:v>745.37082383554343</c:v>
                </c:pt>
                <c:pt idx="608">
                  <c:v>802.25565560826453</c:v>
                </c:pt>
                <c:pt idx="609">
                  <c:v>754.63915896524941</c:v>
                </c:pt>
                <c:pt idx="610">
                  <c:v>778.62090677417018</c:v>
                </c:pt>
                <c:pt idx="611">
                  <c:v>762.49216974315414</c:v>
                </c:pt>
                <c:pt idx="612">
                  <c:v>792.81457704627837</c:v>
                </c:pt>
                <c:pt idx="613">
                  <c:v>794.95267069762485</c:v>
                </c:pt>
                <c:pt idx="614">
                  <c:v>820.84998967997444</c:v>
                </c:pt>
                <c:pt idx="615">
                  <c:v>736.25258291391901</c:v>
                </c:pt>
                <c:pt idx="616">
                  <c:v>761.09175013076492</c:v>
                </c:pt>
                <c:pt idx="617">
                  <c:v>772.05544391792864</c:v>
                </c:pt>
                <c:pt idx="618">
                  <c:v>759.91616995283221</c:v>
                </c:pt>
                <c:pt idx="619">
                  <c:v>803.4198909959</c:v>
                </c:pt>
                <c:pt idx="620">
                  <c:v>746.67283952977959</c:v>
                </c:pt>
                <c:pt idx="621">
                  <c:v>724.43984669877636</c:v>
                </c:pt>
                <c:pt idx="622">
                  <c:v>800.02152845438331</c:v>
                </c:pt>
                <c:pt idx="623">
                  <c:v>794.76915892289753</c:v>
                </c:pt>
                <c:pt idx="624">
                  <c:v>812.86635426799876</c:v>
                </c:pt>
                <c:pt idx="625">
                  <c:v>747.41364575389753</c:v>
                </c:pt>
                <c:pt idx="626">
                  <c:v>785.0323529354996</c:v>
                </c:pt>
                <c:pt idx="627">
                  <c:v>776.12581432376555</c:v>
                </c:pt>
                <c:pt idx="628">
                  <c:v>804.67363647341563</c:v>
                </c:pt>
                <c:pt idx="629">
                  <c:v>783.95891560513064</c:v>
                </c:pt>
                <c:pt idx="630">
                  <c:v>762.61624985107755</c:v>
                </c:pt>
                <c:pt idx="631">
                  <c:v>769.94476549830506</c:v>
                </c:pt>
                <c:pt idx="632">
                  <c:v>770.84886329992378</c:v>
                </c:pt>
                <c:pt idx="633">
                  <c:v>809.95862596136385</c:v>
                </c:pt>
                <c:pt idx="634">
                  <c:v>768.18350311380527</c:v>
                </c:pt>
                <c:pt idx="635">
                  <c:v>786.99564643335179</c:v>
                </c:pt>
                <c:pt idx="636">
                  <c:v>827.46357188387583</c:v>
                </c:pt>
                <c:pt idx="637">
                  <c:v>806.45444783446464</c:v>
                </c:pt>
                <c:pt idx="638">
                  <c:v>760.48694566787481</c:v>
                </c:pt>
                <c:pt idx="639">
                  <c:v>765.20109563194137</c:v>
                </c:pt>
                <c:pt idx="640">
                  <c:v>780.26300631714594</c:v>
                </c:pt>
                <c:pt idx="641">
                  <c:v>729.29636057437165</c:v>
                </c:pt>
                <c:pt idx="642">
                  <c:v>727.76124842064792</c:v>
                </c:pt>
                <c:pt idx="643">
                  <c:v>811.12833103647199</c:v>
                </c:pt>
                <c:pt idx="644">
                  <c:v>712.7687391320369</c:v>
                </c:pt>
                <c:pt idx="645">
                  <c:v>752.8274147313814</c:v>
                </c:pt>
                <c:pt idx="646">
                  <c:v>725.86542660425084</c:v>
                </c:pt>
                <c:pt idx="647">
                  <c:v>765.33798804631215</c:v>
                </c:pt>
                <c:pt idx="648">
                  <c:v>822.69649837707448</c:v>
                </c:pt>
                <c:pt idx="649">
                  <c:v>734.04124448621178</c:v>
                </c:pt>
                <c:pt idx="650">
                  <c:v>774.53217572074709</c:v>
                </c:pt>
                <c:pt idx="651">
                  <c:v>791.009514694892</c:v>
                </c:pt>
                <c:pt idx="652">
                  <c:v>768.75214676414316</c:v>
                </c:pt>
                <c:pt idx="653">
                  <c:v>759.69433032683082</c:v>
                </c:pt>
                <c:pt idx="654">
                  <c:v>759.26246622181952</c:v>
                </c:pt>
                <c:pt idx="655">
                  <c:v>786.82756882797457</c:v>
                </c:pt>
                <c:pt idx="656">
                  <c:v>842.93928898100512</c:v>
                </c:pt>
                <c:pt idx="657">
                  <c:v>738.46829126879175</c:v>
                </c:pt>
                <c:pt idx="658">
                  <c:v>796.2940773912751</c:v>
                </c:pt>
                <c:pt idx="659">
                  <c:v>767.71229007698093</c:v>
                </c:pt>
                <c:pt idx="660">
                  <c:v>785.02195471431151</c:v>
                </c:pt>
                <c:pt idx="661">
                  <c:v>780.02275704116028</c:v>
                </c:pt>
                <c:pt idx="662">
                  <c:v>743.5375452080707</c:v>
                </c:pt>
                <c:pt idx="663">
                  <c:v>794.64896115350348</c:v>
                </c:pt>
                <c:pt idx="664">
                  <c:v>775.86382642760873</c:v>
                </c:pt>
                <c:pt idx="665">
                  <c:v>800.04253113311779</c:v>
                </c:pt>
                <c:pt idx="666">
                  <c:v>758.44847560556627</c:v>
                </c:pt>
                <c:pt idx="667">
                  <c:v>766.10484191462911</c:v>
                </c:pt>
                <c:pt idx="668">
                  <c:v>794.65040053164466</c:v>
                </c:pt>
                <c:pt idx="669">
                  <c:v>730.04486076267176</c:v>
                </c:pt>
                <c:pt idx="670">
                  <c:v>757.0407177675288</c:v>
                </c:pt>
                <c:pt idx="671">
                  <c:v>751.40086667009155</c:v>
                </c:pt>
                <c:pt idx="672">
                  <c:v>803.03697556598581</c:v>
                </c:pt>
                <c:pt idx="673">
                  <c:v>755.19870312503917</c:v>
                </c:pt>
                <c:pt idx="674">
                  <c:v>735.11615621123883</c:v>
                </c:pt>
                <c:pt idx="675">
                  <c:v>763.2248702041411</c:v>
                </c:pt>
                <c:pt idx="676">
                  <c:v>779.49993287763436</c:v>
                </c:pt>
                <c:pt idx="677">
                  <c:v>745.30840752895028</c:v>
                </c:pt>
                <c:pt idx="678">
                  <c:v>797.58964706126926</c:v>
                </c:pt>
                <c:pt idx="679">
                  <c:v>753.18554916833818</c:v>
                </c:pt>
                <c:pt idx="680">
                  <c:v>785.21046221037341</c:v>
                </c:pt>
                <c:pt idx="681">
                  <c:v>733.17675664474018</c:v>
                </c:pt>
                <c:pt idx="682">
                  <c:v>726.68855723188699</c:v>
                </c:pt>
                <c:pt idx="683">
                  <c:v>752.23542886779524</c:v>
                </c:pt>
                <c:pt idx="684">
                  <c:v>770.89671627944654</c:v>
                </c:pt>
                <c:pt idx="685">
                  <c:v>754.02412399609011</c:v>
                </c:pt>
                <c:pt idx="686">
                  <c:v>743.75236634533121</c:v>
                </c:pt>
                <c:pt idx="687">
                  <c:v>761.00912880776286</c:v>
                </c:pt>
                <c:pt idx="688">
                  <c:v>813.27946949726174</c:v>
                </c:pt>
                <c:pt idx="689">
                  <c:v>798.90068052504148</c:v>
                </c:pt>
                <c:pt idx="690">
                  <c:v>814.48738826485123</c:v>
                </c:pt>
                <c:pt idx="691">
                  <c:v>757.81393152707005</c:v>
                </c:pt>
                <c:pt idx="692">
                  <c:v>786.7698746662104</c:v>
                </c:pt>
                <c:pt idx="693">
                  <c:v>743.91084068568171</c:v>
                </c:pt>
                <c:pt idx="694">
                  <c:v>806.36250669410128</c:v>
                </c:pt>
                <c:pt idx="695">
                  <c:v>778.45873501388633</c:v>
                </c:pt>
                <c:pt idx="696">
                  <c:v>756.05476147190757</c:v>
                </c:pt>
                <c:pt idx="697">
                  <c:v>772.89455641492395</c:v>
                </c:pt>
                <c:pt idx="698">
                  <c:v>745.77700262894177</c:v>
                </c:pt>
                <c:pt idx="699">
                  <c:v>780.56596410329121</c:v>
                </c:pt>
                <c:pt idx="700">
                  <c:v>775.94964317271024</c:v>
                </c:pt>
                <c:pt idx="701">
                  <c:v>804.24860287254387</c:v>
                </c:pt>
                <c:pt idx="702">
                  <c:v>767.2782372643137</c:v>
                </c:pt>
                <c:pt idx="703">
                  <c:v>797.86599831397416</c:v>
                </c:pt>
                <c:pt idx="704">
                  <c:v>763.27790104927772</c:v>
                </c:pt>
                <c:pt idx="705">
                  <c:v>736.42865268600463</c:v>
                </c:pt>
                <c:pt idx="706">
                  <c:v>770.86532972491023</c:v>
                </c:pt>
                <c:pt idx="707">
                  <c:v>789.62971741951378</c:v>
                </c:pt>
                <c:pt idx="708">
                  <c:v>776.09016340771223</c:v>
                </c:pt>
                <c:pt idx="709">
                  <c:v>765.30627708441034</c:v>
                </c:pt>
                <c:pt idx="710">
                  <c:v>783.6278524982049</c:v>
                </c:pt>
                <c:pt idx="711">
                  <c:v>804.32185619483062</c:v>
                </c:pt>
                <c:pt idx="712">
                  <c:v>723.69814033044167</c:v>
                </c:pt>
                <c:pt idx="713">
                  <c:v>771.11780586383475</c:v>
                </c:pt>
                <c:pt idx="714">
                  <c:v>735.21756918082065</c:v>
                </c:pt>
                <c:pt idx="715">
                  <c:v>757.30683007649532</c:v>
                </c:pt>
                <c:pt idx="716">
                  <c:v>778.82979879205868</c:v>
                </c:pt>
                <c:pt idx="717">
                  <c:v>738.14785580070884</c:v>
                </c:pt>
                <c:pt idx="718">
                  <c:v>775.28769474189448</c:v>
                </c:pt>
                <c:pt idx="719">
                  <c:v>819.4203534538683</c:v>
                </c:pt>
                <c:pt idx="720">
                  <c:v>762.64723779119322</c:v>
                </c:pt>
                <c:pt idx="721">
                  <c:v>763.70979659704153</c:v>
                </c:pt>
                <c:pt idx="722">
                  <c:v>792.47512948452732</c:v>
                </c:pt>
                <c:pt idx="723">
                  <c:v>754.97187354237667</c:v>
                </c:pt>
                <c:pt idx="724">
                  <c:v>763.60628477906539</c:v>
                </c:pt>
                <c:pt idx="725">
                  <c:v>752.78511696934311</c:v>
                </c:pt>
                <c:pt idx="726">
                  <c:v>799.80095335433725</c:v>
                </c:pt>
                <c:pt idx="727">
                  <c:v>793.89096983014497</c:v>
                </c:pt>
                <c:pt idx="728">
                  <c:v>733.02015916288292</c:v>
                </c:pt>
                <c:pt idx="729">
                  <c:v>754.6446193550878</c:v>
                </c:pt>
                <c:pt idx="730">
                  <c:v>742.83851217599613</c:v>
                </c:pt>
                <c:pt idx="731">
                  <c:v>759.95613056913407</c:v>
                </c:pt>
                <c:pt idx="732">
                  <c:v>757.30789860287632</c:v>
                </c:pt>
                <c:pt idx="733">
                  <c:v>758.96655155543021</c:v>
                </c:pt>
                <c:pt idx="734">
                  <c:v>749.1094679746675</c:v>
                </c:pt>
                <c:pt idx="735">
                  <c:v>814.3271180376164</c:v>
                </c:pt>
                <c:pt idx="736">
                  <c:v>780.02440195586678</c:v>
                </c:pt>
                <c:pt idx="737">
                  <c:v>773.01461358302777</c:v>
                </c:pt>
                <c:pt idx="738">
                  <c:v>710.6814396333657</c:v>
                </c:pt>
                <c:pt idx="739">
                  <c:v>765.99646785748246</c:v>
                </c:pt>
                <c:pt idx="740">
                  <c:v>782.32662636813075</c:v>
                </c:pt>
                <c:pt idx="741">
                  <c:v>740.33017402579026</c:v>
                </c:pt>
                <c:pt idx="742">
                  <c:v>748.49778100090452</c:v>
                </c:pt>
                <c:pt idx="743">
                  <c:v>768.49758533048998</c:v>
                </c:pt>
                <c:pt idx="744">
                  <c:v>761.07032707817598</c:v>
                </c:pt>
                <c:pt idx="745">
                  <c:v>792.19671372361427</c:v>
                </c:pt>
                <c:pt idx="746">
                  <c:v>847.25023234149876</c:v>
                </c:pt>
                <c:pt idx="747">
                  <c:v>718.24684026459181</c:v>
                </c:pt>
                <c:pt idx="748">
                  <c:v>793.64874895187768</c:v>
                </c:pt>
                <c:pt idx="749">
                  <c:v>732.75970756973993</c:v>
                </c:pt>
                <c:pt idx="750">
                  <c:v>795.25153798701194</c:v>
                </c:pt>
                <c:pt idx="751">
                  <c:v>778.89506269523326</c:v>
                </c:pt>
                <c:pt idx="752">
                  <c:v>771.51361344099359</c:v>
                </c:pt>
                <c:pt idx="753">
                  <c:v>790.46848137437655</c:v>
                </c:pt>
                <c:pt idx="754">
                  <c:v>773.98476224586057</c:v>
                </c:pt>
                <c:pt idx="755">
                  <c:v>777.60104401428771</c:v>
                </c:pt>
                <c:pt idx="756">
                  <c:v>785.19831491152763</c:v>
                </c:pt>
                <c:pt idx="757">
                  <c:v>770.26376859391985</c:v>
                </c:pt>
                <c:pt idx="758">
                  <c:v>737.12021790842255</c:v>
                </c:pt>
                <c:pt idx="759">
                  <c:v>756.63509781725497</c:v>
                </c:pt>
                <c:pt idx="760">
                  <c:v>707.24167122253402</c:v>
                </c:pt>
                <c:pt idx="761">
                  <c:v>784.49165043119274</c:v>
                </c:pt>
                <c:pt idx="762">
                  <c:v>816.9913342691375</c:v>
                </c:pt>
                <c:pt idx="763">
                  <c:v>749.22609032984428</c:v>
                </c:pt>
                <c:pt idx="764">
                  <c:v>734.02255617930632</c:v>
                </c:pt>
                <c:pt idx="765">
                  <c:v>777.73846316823301</c:v>
                </c:pt>
                <c:pt idx="766">
                  <c:v>770.44592468714745</c:v>
                </c:pt>
                <c:pt idx="767">
                  <c:v>766.7727383532274</c:v>
                </c:pt>
                <c:pt idx="768">
                  <c:v>754.2883840558311</c:v>
                </c:pt>
                <c:pt idx="769">
                  <c:v>747.4258351658973</c:v>
                </c:pt>
                <c:pt idx="770">
                  <c:v>779.32249500389571</c:v>
                </c:pt>
                <c:pt idx="771">
                  <c:v>764.2522475074893</c:v>
                </c:pt>
                <c:pt idx="772">
                  <c:v>772.88753191659771</c:v>
                </c:pt>
                <c:pt idx="773">
                  <c:v>758.69709599010775</c:v>
                </c:pt>
                <c:pt idx="774">
                  <c:v>784.17466954661495</c:v>
                </c:pt>
                <c:pt idx="775">
                  <c:v>786.38754639086483</c:v>
                </c:pt>
                <c:pt idx="776">
                  <c:v>803.26192069534045</c:v>
                </c:pt>
                <c:pt idx="777">
                  <c:v>734.38953295065176</c:v>
                </c:pt>
                <c:pt idx="778">
                  <c:v>727.37667720346235</c:v>
                </c:pt>
                <c:pt idx="779">
                  <c:v>791.94131606916244</c:v>
                </c:pt>
                <c:pt idx="780">
                  <c:v>785.06183688749843</c:v>
                </c:pt>
                <c:pt idx="781">
                  <c:v>791.16804049938128</c:v>
                </c:pt>
                <c:pt idx="782">
                  <c:v>748.14397071362282</c:v>
                </c:pt>
                <c:pt idx="783">
                  <c:v>693.7639671413599</c:v>
                </c:pt>
                <c:pt idx="784">
                  <c:v>832.84450573387494</c:v>
                </c:pt>
                <c:pt idx="785">
                  <c:v>743.05462801789054</c:v>
                </c:pt>
                <c:pt idx="786">
                  <c:v>797.64176047340879</c:v>
                </c:pt>
                <c:pt idx="787">
                  <c:v>789.91684531861756</c:v>
                </c:pt>
                <c:pt idx="788">
                  <c:v>810.83031553458341</c:v>
                </c:pt>
                <c:pt idx="789">
                  <c:v>791.6991001111378</c:v>
                </c:pt>
                <c:pt idx="790">
                  <c:v>745.05337651781792</c:v>
                </c:pt>
                <c:pt idx="791">
                  <c:v>787.54838077633531</c:v>
                </c:pt>
                <c:pt idx="792">
                  <c:v>798.98720273121626</c:v>
                </c:pt>
                <c:pt idx="793">
                  <c:v>724.98382264144857</c:v>
                </c:pt>
                <c:pt idx="794">
                  <c:v>759.5252703935912</c:v>
                </c:pt>
                <c:pt idx="795">
                  <c:v>775.28011296501609</c:v>
                </c:pt>
                <c:pt idx="796">
                  <c:v>790.09743631372521</c:v>
                </c:pt>
                <c:pt idx="797">
                  <c:v>766.39082331170448</c:v>
                </c:pt>
                <c:pt idx="798">
                  <c:v>802.97025325211916</c:v>
                </c:pt>
                <c:pt idx="799">
                  <c:v>776.32215504896476</c:v>
                </c:pt>
                <c:pt idx="800">
                  <c:v>765.02328186599925</c:v>
                </c:pt>
                <c:pt idx="801">
                  <c:v>770.15346810649544</c:v>
                </c:pt>
                <c:pt idx="802">
                  <c:v>819.54470055229285</c:v>
                </c:pt>
                <c:pt idx="803">
                  <c:v>811.63355214631565</c:v>
                </c:pt>
                <c:pt idx="804">
                  <c:v>772.3254372748911</c:v>
                </c:pt>
                <c:pt idx="805">
                  <c:v>785.49322788537484</c:v>
                </c:pt>
                <c:pt idx="806">
                  <c:v>705.06714732266164</c:v>
                </c:pt>
                <c:pt idx="807">
                  <c:v>772.63755661422238</c:v>
                </c:pt>
                <c:pt idx="808">
                  <c:v>778.11824299855971</c:v>
                </c:pt>
                <c:pt idx="809">
                  <c:v>737.70554967961334</c:v>
                </c:pt>
                <c:pt idx="810">
                  <c:v>783.08592699924384</c:v>
                </c:pt>
                <c:pt idx="811">
                  <c:v>820.59236722478227</c:v>
                </c:pt>
                <c:pt idx="812">
                  <c:v>761.82111901972257</c:v>
                </c:pt>
                <c:pt idx="813">
                  <c:v>730.71083944729753</c:v>
                </c:pt>
                <c:pt idx="814">
                  <c:v>791.17014662516249</c:v>
                </c:pt>
                <c:pt idx="815">
                  <c:v>774.89819080579082</c:v>
                </c:pt>
                <c:pt idx="816">
                  <c:v>785.55423151462628</c:v>
                </c:pt>
                <c:pt idx="817">
                  <c:v>712.12049761774733</c:v>
                </c:pt>
                <c:pt idx="818">
                  <c:v>748.83793678856273</c:v>
                </c:pt>
                <c:pt idx="819">
                  <c:v>777.00299788152506</c:v>
                </c:pt>
                <c:pt idx="820">
                  <c:v>784.4787695638779</c:v>
                </c:pt>
                <c:pt idx="821">
                  <c:v>793.9970787278794</c:v>
                </c:pt>
                <c:pt idx="822">
                  <c:v>793.35632834876697</c:v>
                </c:pt>
                <c:pt idx="823">
                  <c:v>710.56505449442784</c:v>
                </c:pt>
                <c:pt idx="824">
                  <c:v>747.16564012380786</c:v>
                </c:pt>
                <c:pt idx="825">
                  <c:v>828.56571377232149</c:v>
                </c:pt>
                <c:pt idx="826">
                  <c:v>777.80176546875146</c:v>
                </c:pt>
                <c:pt idx="827">
                  <c:v>758.43821148698362</c:v>
                </c:pt>
                <c:pt idx="828">
                  <c:v>737.87480521176713</c:v>
                </c:pt>
                <c:pt idx="829">
                  <c:v>761.68963636537546</c:v>
                </c:pt>
                <c:pt idx="830">
                  <c:v>737.12210421182044</c:v>
                </c:pt>
                <c:pt idx="831">
                  <c:v>776.43233902476049</c:v>
                </c:pt>
                <c:pt idx="832">
                  <c:v>778.53336212119575</c:v>
                </c:pt>
                <c:pt idx="833">
                  <c:v>726.78555231756172</c:v>
                </c:pt>
                <c:pt idx="834">
                  <c:v>754.16627404657811</c:v>
                </c:pt>
                <c:pt idx="835">
                  <c:v>775.75562054286911</c:v>
                </c:pt>
                <c:pt idx="836">
                  <c:v>789.51796971935755</c:v>
                </c:pt>
                <c:pt idx="837">
                  <c:v>789.10043821066029</c:v>
                </c:pt>
                <c:pt idx="838">
                  <c:v>730.03502735580423</c:v>
                </c:pt>
                <c:pt idx="839">
                  <c:v>791.56760000297982</c:v>
                </c:pt>
                <c:pt idx="840">
                  <c:v>786.06117796351782</c:v>
                </c:pt>
                <c:pt idx="841">
                  <c:v>775.94266852546662</c:v>
                </c:pt>
                <c:pt idx="842">
                  <c:v>834.56902650141001</c:v>
                </c:pt>
                <c:pt idx="843">
                  <c:v>717.29764515668967</c:v>
                </c:pt>
                <c:pt idx="844">
                  <c:v>787.42521444542444</c:v>
                </c:pt>
                <c:pt idx="845">
                  <c:v>759.95819766783643</c:v>
                </c:pt>
                <c:pt idx="846">
                  <c:v>777.29369215861834</c:v>
                </c:pt>
                <c:pt idx="847">
                  <c:v>760.71405029001426</c:v>
                </c:pt>
                <c:pt idx="848">
                  <c:v>778.3443945367012</c:v>
                </c:pt>
                <c:pt idx="849">
                  <c:v>755.11091395207177</c:v>
                </c:pt>
                <c:pt idx="850">
                  <c:v>798.43967523391348</c:v>
                </c:pt>
                <c:pt idx="851">
                  <c:v>781.34722677149148</c:v>
                </c:pt>
                <c:pt idx="852">
                  <c:v>761.2842067436336</c:v>
                </c:pt>
                <c:pt idx="853">
                  <c:v>763.97309102716281</c:v>
                </c:pt>
                <c:pt idx="854">
                  <c:v>780.01898338460387</c:v>
                </c:pt>
                <c:pt idx="855">
                  <c:v>754.72567448667269</c:v>
                </c:pt>
                <c:pt idx="856">
                  <c:v>723.84069894704726</c:v>
                </c:pt>
                <c:pt idx="857">
                  <c:v>760.12172988029533</c:v>
                </c:pt>
                <c:pt idx="858">
                  <c:v>780.01525827004525</c:v>
                </c:pt>
                <c:pt idx="859">
                  <c:v>790.70704810112647</c:v>
                </c:pt>
                <c:pt idx="860">
                  <c:v>795.1162951556571</c:v>
                </c:pt>
                <c:pt idx="861">
                  <c:v>767.04119943335991</c:v>
                </c:pt>
                <c:pt idx="862">
                  <c:v>800.33773498417031</c:v>
                </c:pt>
                <c:pt idx="863">
                  <c:v>767.43505255256741</c:v>
                </c:pt>
                <c:pt idx="864">
                  <c:v>760.06625297872233</c:v>
                </c:pt>
                <c:pt idx="865">
                  <c:v>746.57093303962347</c:v>
                </c:pt>
                <c:pt idx="866">
                  <c:v>796.16844657993761</c:v>
                </c:pt>
                <c:pt idx="867">
                  <c:v>752.26780082002051</c:v>
                </c:pt>
                <c:pt idx="868">
                  <c:v>778.80813162020604</c:v>
                </c:pt>
                <c:pt idx="869">
                  <c:v>758.89148979618494</c:v>
                </c:pt>
                <c:pt idx="870">
                  <c:v>768.2862609483941</c:v>
                </c:pt>
                <c:pt idx="871">
                  <c:v>789.9591201334888</c:v>
                </c:pt>
                <c:pt idx="872">
                  <c:v>788.63090703401485</c:v>
                </c:pt>
                <c:pt idx="873">
                  <c:v>755.16137456634215</c:v>
                </c:pt>
                <c:pt idx="874">
                  <c:v>760.56064981176633</c:v>
                </c:pt>
                <c:pt idx="875">
                  <c:v>770.49543999475691</c:v>
                </c:pt>
                <c:pt idx="876">
                  <c:v>762.85414067032389</c:v>
                </c:pt>
                <c:pt idx="877">
                  <c:v>769.14129118612891</c:v>
                </c:pt>
                <c:pt idx="878">
                  <c:v>757.15897264879322</c:v>
                </c:pt>
                <c:pt idx="879">
                  <c:v>778.55959683558604</c:v>
                </c:pt>
                <c:pt idx="880">
                  <c:v>758.20560392525522</c:v>
                </c:pt>
                <c:pt idx="881">
                  <c:v>787.82707938912972</c:v>
                </c:pt>
                <c:pt idx="882">
                  <c:v>799.12643971023772</c:v>
                </c:pt>
                <c:pt idx="883">
                  <c:v>777.55515476302389</c:v>
                </c:pt>
                <c:pt idx="884">
                  <c:v>817.65452764989777</c:v>
                </c:pt>
                <c:pt idx="885">
                  <c:v>753.27277979537257</c:v>
                </c:pt>
                <c:pt idx="886">
                  <c:v>767.44951525975375</c:v>
                </c:pt>
                <c:pt idx="887">
                  <c:v>784.53513773296982</c:v>
                </c:pt>
                <c:pt idx="888">
                  <c:v>763.80160741803775</c:v>
                </c:pt>
                <c:pt idx="889">
                  <c:v>755.62836753317424</c:v>
                </c:pt>
                <c:pt idx="890">
                  <c:v>736.84432381771057</c:v>
                </c:pt>
                <c:pt idx="891">
                  <c:v>797.14483110978654</c:v>
                </c:pt>
                <c:pt idx="892">
                  <c:v>739.43553431909004</c:v>
                </c:pt>
                <c:pt idx="893">
                  <c:v>779.75420851650279</c:v>
                </c:pt>
                <c:pt idx="894">
                  <c:v>803.25533025031064</c:v>
                </c:pt>
                <c:pt idx="895">
                  <c:v>725.85208558721843</c:v>
                </c:pt>
                <c:pt idx="896">
                  <c:v>784.26441697253767</c:v>
                </c:pt>
                <c:pt idx="897">
                  <c:v>812.81923216285759</c:v>
                </c:pt>
                <c:pt idx="898">
                  <c:v>795.12554175933155</c:v>
                </c:pt>
                <c:pt idx="899">
                  <c:v>757.54233934881495</c:v>
                </c:pt>
                <c:pt idx="900">
                  <c:v>772.03763219107805</c:v>
                </c:pt>
                <c:pt idx="901">
                  <c:v>769.69009327493495</c:v>
                </c:pt>
                <c:pt idx="902">
                  <c:v>796.70811901613661</c:v>
                </c:pt>
                <c:pt idx="903">
                  <c:v>695.51424726549658</c:v>
                </c:pt>
                <c:pt idx="904">
                  <c:v>759.34482824230963</c:v>
                </c:pt>
                <c:pt idx="905">
                  <c:v>730.30569206722157</c:v>
                </c:pt>
                <c:pt idx="906">
                  <c:v>776.43255076481728</c:v>
                </c:pt>
                <c:pt idx="907">
                  <c:v>771.29770201014662</c:v>
                </c:pt>
                <c:pt idx="908">
                  <c:v>762.80469333279098</c:v>
                </c:pt>
                <c:pt idx="909">
                  <c:v>803.31419602134793</c:v>
                </c:pt>
                <c:pt idx="910">
                  <c:v>760.62029876485303</c:v>
                </c:pt>
                <c:pt idx="911">
                  <c:v>765.80473486500523</c:v>
                </c:pt>
                <c:pt idx="912">
                  <c:v>788.82080135047863</c:v>
                </c:pt>
                <c:pt idx="913">
                  <c:v>735.76619707460395</c:v>
                </c:pt>
                <c:pt idx="914">
                  <c:v>737.32004626251</c:v>
                </c:pt>
                <c:pt idx="915">
                  <c:v>769.32196143837155</c:v>
                </c:pt>
                <c:pt idx="916">
                  <c:v>757.99097465480918</c:v>
                </c:pt>
                <c:pt idx="917">
                  <c:v>789.83282608494801</c:v>
                </c:pt>
                <c:pt idx="918">
                  <c:v>749.09981195507726</c:v>
                </c:pt>
                <c:pt idx="919">
                  <c:v>768.09567747181927</c:v>
                </c:pt>
                <c:pt idx="920">
                  <c:v>759.1339980459843</c:v>
                </c:pt>
                <c:pt idx="921">
                  <c:v>768.50247452189524</c:v>
                </c:pt>
                <c:pt idx="922">
                  <c:v>777.57965026058264</c:v>
                </c:pt>
                <c:pt idx="923">
                  <c:v>745.75897397334074</c:v>
                </c:pt>
                <c:pt idx="924">
                  <c:v>808.96421584096424</c:v>
                </c:pt>
                <c:pt idx="925">
                  <c:v>807.28411939944635</c:v>
                </c:pt>
                <c:pt idx="926">
                  <c:v>793.41292895346032</c:v>
                </c:pt>
                <c:pt idx="927">
                  <c:v>767.6253796607034</c:v>
                </c:pt>
                <c:pt idx="928">
                  <c:v>800.33678598346569</c:v>
                </c:pt>
                <c:pt idx="929">
                  <c:v>725.71354703771613</c:v>
                </c:pt>
                <c:pt idx="930">
                  <c:v>759.16822356297234</c:v>
                </c:pt>
                <c:pt idx="931">
                  <c:v>759.68682552229302</c:v>
                </c:pt>
                <c:pt idx="932">
                  <c:v>704.56351418325403</c:v>
                </c:pt>
                <c:pt idx="933">
                  <c:v>773.8144218029629</c:v>
                </c:pt>
                <c:pt idx="934">
                  <c:v>782.36774538314194</c:v>
                </c:pt>
                <c:pt idx="935">
                  <c:v>773.48456179455934</c:v>
                </c:pt>
                <c:pt idx="936">
                  <c:v>769.29520943898433</c:v>
                </c:pt>
                <c:pt idx="937">
                  <c:v>771.94220728433993</c:v>
                </c:pt>
                <c:pt idx="938">
                  <c:v>812.50570874053619</c:v>
                </c:pt>
                <c:pt idx="939">
                  <c:v>815.24631073660703</c:v>
                </c:pt>
                <c:pt idx="940">
                  <c:v>787.68958061501644</c:v>
                </c:pt>
                <c:pt idx="941">
                  <c:v>745.22082152106304</c:v>
                </c:pt>
                <c:pt idx="942">
                  <c:v>769.98205688971848</c:v>
                </c:pt>
                <c:pt idx="943">
                  <c:v>770.86072771604859</c:v>
                </c:pt>
                <c:pt idx="944">
                  <c:v>781.16765592737693</c:v>
                </c:pt>
                <c:pt idx="945">
                  <c:v>752.53860478784645</c:v>
                </c:pt>
                <c:pt idx="946">
                  <c:v>739.87131900414261</c:v>
                </c:pt>
                <c:pt idx="947">
                  <c:v>800.56730513596904</c:v>
                </c:pt>
                <c:pt idx="948">
                  <c:v>740.98164819267822</c:v>
                </c:pt>
                <c:pt idx="949">
                  <c:v>783.91076558931081</c:v>
                </c:pt>
                <c:pt idx="950">
                  <c:v>779.29802060105294</c:v>
                </c:pt>
                <c:pt idx="951">
                  <c:v>746.76604611832454</c:v>
                </c:pt>
                <c:pt idx="952">
                  <c:v>813.40714697586736</c:v>
                </c:pt>
                <c:pt idx="953">
                  <c:v>790.0034553447008</c:v>
                </c:pt>
                <c:pt idx="954">
                  <c:v>762.63773327278568</c:v>
                </c:pt>
                <c:pt idx="955">
                  <c:v>778.98033725452433</c:v>
                </c:pt>
                <c:pt idx="956">
                  <c:v>756.89215131190713</c:v>
                </c:pt>
                <c:pt idx="957">
                  <c:v>754.24479491984448</c:v>
                </c:pt>
                <c:pt idx="958">
                  <c:v>793.1009062177468</c:v>
                </c:pt>
                <c:pt idx="959">
                  <c:v>708.09286790919805</c:v>
                </c:pt>
                <c:pt idx="960">
                  <c:v>761.81934921998891</c:v>
                </c:pt>
                <c:pt idx="961">
                  <c:v>813.30988737536336</c:v>
                </c:pt>
                <c:pt idx="962">
                  <c:v>745.81150177397785</c:v>
                </c:pt>
                <c:pt idx="963">
                  <c:v>752.18172315777429</c:v>
                </c:pt>
                <c:pt idx="964">
                  <c:v>802.50742069967873</c:v>
                </c:pt>
                <c:pt idx="965">
                  <c:v>786.70819286279811</c:v>
                </c:pt>
                <c:pt idx="966">
                  <c:v>733.50163618457964</c:v>
                </c:pt>
                <c:pt idx="967">
                  <c:v>766.09082286678222</c:v>
                </c:pt>
                <c:pt idx="968">
                  <c:v>770.23477627546936</c:v>
                </c:pt>
                <c:pt idx="969">
                  <c:v>717.96206141719495</c:v>
                </c:pt>
                <c:pt idx="970">
                  <c:v>736.63975186831158</c:v>
                </c:pt>
                <c:pt idx="971">
                  <c:v>768.94077081677187</c:v>
                </c:pt>
                <c:pt idx="972">
                  <c:v>810.46100591835602</c:v>
                </c:pt>
                <c:pt idx="973">
                  <c:v>766.45047523030553</c:v>
                </c:pt>
                <c:pt idx="974">
                  <c:v>757.02080059075388</c:v>
                </c:pt>
                <c:pt idx="975">
                  <c:v>759.82315378663088</c:v>
                </c:pt>
                <c:pt idx="976">
                  <c:v>742.18286706433582</c:v>
                </c:pt>
                <c:pt idx="977">
                  <c:v>753.66479357532262</c:v>
                </c:pt>
                <c:pt idx="978">
                  <c:v>773.43384657595288</c:v>
                </c:pt>
                <c:pt idx="979">
                  <c:v>754.12075759350819</c:v>
                </c:pt>
                <c:pt idx="980">
                  <c:v>776.80055759911465</c:v>
                </c:pt>
                <c:pt idx="981">
                  <c:v>760.10546934574768</c:v>
                </c:pt>
                <c:pt idx="982">
                  <c:v>732.88861987146447</c:v>
                </c:pt>
                <c:pt idx="983">
                  <c:v>767.19013140939387</c:v>
                </c:pt>
                <c:pt idx="984">
                  <c:v>786.6347769148465</c:v>
                </c:pt>
                <c:pt idx="985">
                  <c:v>814.83937933150673</c:v>
                </c:pt>
                <c:pt idx="986">
                  <c:v>806.70444196005019</c:v>
                </c:pt>
                <c:pt idx="987">
                  <c:v>776.7090289030416</c:v>
                </c:pt>
                <c:pt idx="988">
                  <c:v>796.36845320218163</c:v>
                </c:pt>
                <c:pt idx="989">
                  <c:v>719.71941297936291</c:v>
                </c:pt>
                <c:pt idx="990">
                  <c:v>763.60137244994667</c:v>
                </c:pt>
                <c:pt idx="991">
                  <c:v>819.26959530387876</c:v>
                </c:pt>
                <c:pt idx="992">
                  <c:v>756.59451622577217</c:v>
                </c:pt>
                <c:pt idx="993">
                  <c:v>790.85971098260006</c:v>
                </c:pt>
                <c:pt idx="994">
                  <c:v>764.20520254331768</c:v>
                </c:pt>
                <c:pt idx="995">
                  <c:v>766.94079211087546</c:v>
                </c:pt>
                <c:pt idx="996">
                  <c:v>758.10840594796946</c:v>
                </c:pt>
                <c:pt idx="997">
                  <c:v>850.29620044843432</c:v>
                </c:pt>
                <c:pt idx="998">
                  <c:v>770.56479497995679</c:v>
                </c:pt>
                <c:pt idx="999">
                  <c:v>808.20913515651773</c:v>
                </c:pt>
              </c:numCache>
            </c:numRef>
          </c:yVal>
          <c:smooth val="0"/>
          <c:extLst>
            <c:ext xmlns:c16="http://schemas.microsoft.com/office/drawing/2014/chart" uri="{C3380CC4-5D6E-409C-BE32-E72D297353CC}">
              <c16:uniqueId val="{00000002-3512-49D0-83D4-E3DC7AF5835F}"/>
            </c:ext>
          </c:extLst>
        </c:ser>
        <c:ser>
          <c:idx val="4"/>
          <c:order val="4"/>
          <c:tx>
            <c:strRef>
              <c:f>'PSA results'!$BB$19:$BB$20</c:f>
              <c:strCache>
                <c:ptCount val="2"/>
                <c:pt idx="0">
                  <c:v>Reverse hybrid</c:v>
                </c:pt>
                <c:pt idx="1">
                  <c:v>vs Hybrid</c:v>
                </c:pt>
              </c:strCache>
            </c:strRef>
          </c:tx>
          <c:spPr>
            <a:ln w="25400" cap="rnd">
              <a:noFill/>
              <a:round/>
            </a:ln>
            <a:effectLst/>
          </c:spPr>
          <c:marker>
            <c:symbol val="circle"/>
            <c:size val="5"/>
            <c:spPr>
              <a:solidFill>
                <a:schemeClr val="accent5"/>
              </a:solidFill>
              <a:ln w="9525">
                <a:solidFill>
                  <a:schemeClr val="accent5"/>
                </a:solidFill>
              </a:ln>
              <a:effectLst/>
            </c:spPr>
          </c:marker>
          <c:xVal>
            <c:numRef>
              <c:f>'PSA results'!$BC$26:$BC$5026</c:f>
              <c:numCache>
                <c:formatCode>0.00</c:formatCode>
                <c:ptCount val="5001"/>
                <c:pt idx="0">
                  <c:v>1.063231581436952E-2</c:v>
                </c:pt>
                <c:pt idx="1">
                  <c:v>7.707317971577865E-3</c:v>
                </c:pt>
                <c:pt idx="2">
                  <c:v>4.2040903390656581E-3</c:v>
                </c:pt>
                <c:pt idx="3">
                  <c:v>1.5968383303757605E-2</c:v>
                </c:pt>
                <c:pt idx="4">
                  <c:v>1.0050362891051989E-2</c:v>
                </c:pt>
                <c:pt idx="5">
                  <c:v>1.1941587466921533E-2</c:v>
                </c:pt>
                <c:pt idx="6">
                  <c:v>2.8040990679709665E-3</c:v>
                </c:pt>
                <c:pt idx="7">
                  <c:v>9.6996103460789129E-3</c:v>
                </c:pt>
                <c:pt idx="8">
                  <c:v>2.1827622824623916E-3</c:v>
                </c:pt>
                <c:pt idx="9">
                  <c:v>9.8421822035721362E-3</c:v>
                </c:pt>
                <c:pt idx="10">
                  <c:v>5.3622238724475579E-3</c:v>
                </c:pt>
                <c:pt idx="11">
                  <c:v>5.1998964061326092E-3</c:v>
                </c:pt>
                <c:pt idx="12">
                  <c:v>8.7554737077066846E-3</c:v>
                </c:pt>
                <c:pt idx="13">
                  <c:v>7.5143546736828881E-3</c:v>
                </c:pt>
                <c:pt idx="14">
                  <c:v>5.1745010895913879E-3</c:v>
                </c:pt>
                <c:pt idx="15">
                  <c:v>9.6442661146589614E-3</c:v>
                </c:pt>
                <c:pt idx="16">
                  <c:v>8.6112463374536929E-3</c:v>
                </c:pt>
                <c:pt idx="17">
                  <c:v>9.4356520946377032E-3</c:v>
                </c:pt>
                <c:pt idx="18">
                  <c:v>1.0304696765997434E-2</c:v>
                </c:pt>
                <c:pt idx="19">
                  <c:v>1.0783521541080532E-2</c:v>
                </c:pt>
                <c:pt idx="20">
                  <c:v>5.2924909511684604E-3</c:v>
                </c:pt>
                <c:pt idx="21">
                  <c:v>6.3270215875199654E-3</c:v>
                </c:pt>
                <c:pt idx="22">
                  <c:v>1.7213528601391914E-3</c:v>
                </c:pt>
                <c:pt idx="23">
                  <c:v>8.7835550131298845E-3</c:v>
                </c:pt>
                <c:pt idx="24">
                  <c:v>8.6386264433429005E-3</c:v>
                </c:pt>
                <c:pt idx="25">
                  <c:v>5.8461071851159119E-3</c:v>
                </c:pt>
                <c:pt idx="26">
                  <c:v>6.3990566228042667E-3</c:v>
                </c:pt>
                <c:pt idx="27">
                  <c:v>-5.0431382301141525E-4</c:v>
                </c:pt>
                <c:pt idx="28">
                  <c:v>3.8964445593361319E-3</c:v>
                </c:pt>
                <c:pt idx="29">
                  <c:v>1.4708604954153159E-2</c:v>
                </c:pt>
                <c:pt idx="30">
                  <c:v>1.2261057571599565E-2</c:v>
                </c:pt>
                <c:pt idx="31">
                  <c:v>-5.3196245451250235E-3</c:v>
                </c:pt>
                <c:pt idx="32">
                  <c:v>1.4965523316281093E-2</c:v>
                </c:pt>
                <c:pt idx="33">
                  <c:v>1.4712343357928148E-2</c:v>
                </c:pt>
                <c:pt idx="34">
                  <c:v>6.4014923622046638E-3</c:v>
                </c:pt>
                <c:pt idx="35">
                  <c:v>8.1739354503067574E-3</c:v>
                </c:pt>
                <c:pt idx="36">
                  <c:v>7.0211661464441022E-3</c:v>
                </c:pt>
                <c:pt idx="37">
                  <c:v>1.0045894592035864E-2</c:v>
                </c:pt>
                <c:pt idx="38">
                  <c:v>9.8034817356040804E-3</c:v>
                </c:pt>
                <c:pt idx="39">
                  <c:v>7.5157031130430596E-3</c:v>
                </c:pt>
                <c:pt idx="40">
                  <c:v>5.3145965287360042E-3</c:v>
                </c:pt>
                <c:pt idx="41">
                  <c:v>2.8228399027696582E-3</c:v>
                </c:pt>
                <c:pt idx="42">
                  <c:v>5.4426161233855908E-3</c:v>
                </c:pt>
                <c:pt idx="43">
                  <c:v>1.1560937768914314E-2</c:v>
                </c:pt>
                <c:pt idx="44">
                  <c:v>4.7258637592140218E-3</c:v>
                </c:pt>
                <c:pt idx="45">
                  <c:v>6.6687975605645988E-3</c:v>
                </c:pt>
                <c:pt idx="46">
                  <c:v>8.3031566649349742E-3</c:v>
                </c:pt>
                <c:pt idx="47">
                  <c:v>-4.0805135013357585E-3</c:v>
                </c:pt>
                <c:pt idx="48">
                  <c:v>1.6815233266289198E-2</c:v>
                </c:pt>
                <c:pt idx="49">
                  <c:v>-1.6917473085165113E-4</c:v>
                </c:pt>
                <c:pt idx="50">
                  <c:v>7.4198316815223819E-3</c:v>
                </c:pt>
                <c:pt idx="51">
                  <c:v>7.3347403841559355E-3</c:v>
                </c:pt>
                <c:pt idx="52">
                  <c:v>8.6600508441776469E-3</c:v>
                </c:pt>
                <c:pt idx="53">
                  <c:v>5.5742750279357267E-3</c:v>
                </c:pt>
                <c:pt idx="54">
                  <c:v>9.58548333709075E-3</c:v>
                </c:pt>
                <c:pt idx="55">
                  <c:v>1.0125915302801047E-3</c:v>
                </c:pt>
                <c:pt idx="56">
                  <c:v>1.0107980281338413E-2</c:v>
                </c:pt>
                <c:pt idx="57">
                  <c:v>8.5565565977852032E-3</c:v>
                </c:pt>
                <c:pt idx="58">
                  <c:v>1.480869642731264E-2</c:v>
                </c:pt>
                <c:pt idx="59">
                  <c:v>2.3888514184502441E-3</c:v>
                </c:pt>
                <c:pt idx="60">
                  <c:v>7.0949725371836081E-3</c:v>
                </c:pt>
                <c:pt idx="61">
                  <c:v>6.0659938874678687E-3</c:v>
                </c:pt>
                <c:pt idx="62">
                  <c:v>-1.4607544557900809E-3</c:v>
                </c:pt>
                <c:pt idx="63">
                  <c:v>7.3369723299414602E-3</c:v>
                </c:pt>
                <c:pt idx="64">
                  <c:v>1.0835773583652397E-2</c:v>
                </c:pt>
                <c:pt idx="65">
                  <c:v>8.3486229874019102E-3</c:v>
                </c:pt>
                <c:pt idx="66">
                  <c:v>7.4244668128127245E-3</c:v>
                </c:pt>
                <c:pt idx="67">
                  <c:v>8.9018739454029827E-3</c:v>
                </c:pt>
                <c:pt idx="68">
                  <c:v>1.4422360457475136E-2</c:v>
                </c:pt>
                <c:pt idx="69">
                  <c:v>1.8798839886553509E-3</c:v>
                </c:pt>
                <c:pt idx="70">
                  <c:v>2.9896443213850432E-3</c:v>
                </c:pt>
                <c:pt idx="71">
                  <c:v>5.7526918437194041E-3</c:v>
                </c:pt>
                <c:pt idx="72">
                  <c:v>8.612652287347089E-3</c:v>
                </c:pt>
                <c:pt idx="73">
                  <c:v>1.7458039643862833E-3</c:v>
                </c:pt>
                <c:pt idx="74">
                  <c:v>7.1521188961760629E-3</c:v>
                </c:pt>
                <c:pt idx="75">
                  <c:v>-1.2083517997751869E-5</c:v>
                </c:pt>
                <c:pt idx="76">
                  <c:v>1.0750837321330309E-2</c:v>
                </c:pt>
                <c:pt idx="77">
                  <c:v>1.3512423705838827E-2</c:v>
                </c:pt>
                <c:pt idx="78">
                  <c:v>6.1965586820846852E-3</c:v>
                </c:pt>
                <c:pt idx="79">
                  <c:v>3.4679999425168972E-3</c:v>
                </c:pt>
                <c:pt idx="80">
                  <c:v>3.2601563113932031E-3</c:v>
                </c:pt>
                <c:pt idx="81">
                  <c:v>5.6945238332684056E-3</c:v>
                </c:pt>
                <c:pt idx="82">
                  <c:v>5.4627520862062795E-3</c:v>
                </c:pt>
                <c:pt idx="83">
                  <c:v>9.9039568352417007E-3</c:v>
                </c:pt>
                <c:pt idx="84">
                  <c:v>1.2455148816375328E-2</c:v>
                </c:pt>
                <c:pt idx="85">
                  <c:v>2.657206009729407E-3</c:v>
                </c:pt>
                <c:pt idx="86">
                  <c:v>8.3510238165196427E-3</c:v>
                </c:pt>
                <c:pt idx="87">
                  <c:v>6.936946491446605E-3</c:v>
                </c:pt>
                <c:pt idx="88">
                  <c:v>6.1453185699686941E-3</c:v>
                </c:pt>
                <c:pt idx="89">
                  <c:v>4.879451603535756E-3</c:v>
                </c:pt>
                <c:pt idx="90">
                  <c:v>5.2824075261526104E-5</c:v>
                </c:pt>
                <c:pt idx="91">
                  <c:v>2.7767033846579636E-3</c:v>
                </c:pt>
                <c:pt idx="92">
                  <c:v>1.3641792405795883E-2</c:v>
                </c:pt>
                <c:pt idx="93">
                  <c:v>9.0198298890573625E-3</c:v>
                </c:pt>
                <c:pt idx="94">
                  <c:v>1.0984653695206958E-2</c:v>
                </c:pt>
                <c:pt idx="95">
                  <c:v>4.7227856703191406E-3</c:v>
                </c:pt>
                <c:pt idx="96">
                  <c:v>1.8570281847161141E-3</c:v>
                </c:pt>
                <c:pt idx="97">
                  <c:v>4.0201854114290114E-3</c:v>
                </c:pt>
                <c:pt idx="98">
                  <c:v>3.4713164763129356E-3</c:v>
                </c:pt>
                <c:pt idx="99">
                  <c:v>6.0487028562246081E-3</c:v>
                </c:pt>
                <c:pt idx="100">
                  <c:v>-4.2167611244732228E-3</c:v>
                </c:pt>
                <c:pt idx="101">
                  <c:v>6.2358427805282446E-3</c:v>
                </c:pt>
                <c:pt idx="102">
                  <c:v>1.9920212906736623E-3</c:v>
                </c:pt>
                <c:pt idx="103">
                  <c:v>1.2266649489161452E-2</c:v>
                </c:pt>
                <c:pt idx="104">
                  <c:v>5.1243607337010388E-3</c:v>
                </c:pt>
                <c:pt idx="105">
                  <c:v>1.2092674835360029E-2</c:v>
                </c:pt>
                <c:pt idx="106">
                  <c:v>9.6443169695330511E-3</c:v>
                </c:pt>
                <c:pt idx="107">
                  <c:v>2.5734555649545854E-3</c:v>
                </c:pt>
                <c:pt idx="108">
                  <c:v>3.4851654211465188E-3</c:v>
                </c:pt>
                <c:pt idx="109">
                  <c:v>-3.1103895590032238E-3</c:v>
                </c:pt>
                <c:pt idx="110">
                  <c:v>1.0475661932110469E-2</c:v>
                </c:pt>
                <c:pt idx="111">
                  <c:v>6.8680379192986862E-3</c:v>
                </c:pt>
                <c:pt idx="112">
                  <c:v>8.3790607802569639E-4</c:v>
                </c:pt>
                <c:pt idx="113">
                  <c:v>1.7315147317162882E-3</c:v>
                </c:pt>
                <c:pt idx="114">
                  <c:v>8.6083635728915198E-3</c:v>
                </c:pt>
                <c:pt idx="115">
                  <c:v>7.4679121298881768E-3</c:v>
                </c:pt>
                <c:pt idx="116">
                  <c:v>8.2692976430323029E-3</c:v>
                </c:pt>
                <c:pt idx="117">
                  <c:v>1.1271825912420042E-2</c:v>
                </c:pt>
                <c:pt idx="118">
                  <c:v>4.7214681799196967E-3</c:v>
                </c:pt>
                <c:pt idx="119">
                  <c:v>2.4062904260748752E-3</c:v>
                </c:pt>
                <c:pt idx="120">
                  <c:v>3.3876671537456104E-3</c:v>
                </c:pt>
                <c:pt idx="121">
                  <c:v>1.3299621519346161E-2</c:v>
                </c:pt>
                <c:pt idx="122">
                  <c:v>9.5950828125435095E-3</c:v>
                </c:pt>
                <c:pt idx="123">
                  <c:v>2.9526953154483948E-3</c:v>
                </c:pt>
                <c:pt idx="124">
                  <c:v>8.5266431319261926E-3</c:v>
                </c:pt>
                <c:pt idx="125">
                  <c:v>2.7497056729757219E-3</c:v>
                </c:pt>
                <c:pt idx="126">
                  <c:v>1.1997363513893688E-2</c:v>
                </c:pt>
                <c:pt idx="127">
                  <c:v>9.8773165924566086E-3</c:v>
                </c:pt>
                <c:pt idx="128">
                  <c:v>1.0773907604743727E-2</c:v>
                </c:pt>
                <c:pt idx="129">
                  <c:v>1.0957598240635136E-2</c:v>
                </c:pt>
                <c:pt idx="130">
                  <c:v>8.8808834104039391E-3</c:v>
                </c:pt>
                <c:pt idx="131">
                  <c:v>2.2240911935469398E-3</c:v>
                </c:pt>
                <c:pt idx="132">
                  <c:v>1.0172138719514834E-2</c:v>
                </c:pt>
                <c:pt idx="133">
                  <c:v>8.9126684801836831E-3</c:v>
                </c:pt>
                <c:pt idx="134">
                  <c:v>3.468306818263045E-3</c:v>
                </c:pt>
                <c:pt idx="135">
                  <c:v>8.5685590012829493E-3</c:v>
                </c:pt>
                <c:pt idx="136">
                  <c:v>7.5655872211655151E-3</c:v>
                </c:pt>
                <c:pt idx="137">
                  <c:v>5.3465242210766206E-3</c:v>
                </c:pt>
                <c:pt idx="138">
                  <c:v>8.9905006028416778E-3</c:v>
                </c:pt>
                <c:pt idx="139">
                  <c:v>5.0523147895233933E-3</c:v>
                </c:pt>
                <c:pt idx="140">
                  <c:v>-4.2344143585637539E-4</c:v>
                </c:pt>
                <c:pt idx="141">
                  <c:v>4.0077623011924857E-3</c:v>
                </c:pt>
                <c:pt idx="142">
                  <c:v>2.1063195974218019E-3</c:v>
                </c:pt>
                <c:pt idx="143">
                  <c:v>2.8928773213827697E-3</c:v>
                </c:pt>
                <c:pt idx="144">
                  <c:v>8.0671196594614969E-3</c:v>
                </c:pt>
                <c:pt idx="145">
                  <c:v>7.360746001284113E-3</c:v>
                </c:pt>
                <c:pt idx="146">
                  <c:v>3.9847432359128021E-3</c:v>
                </c:pt>
                <c:pt idx="147">
                  <c:v>7.4655376609555901E-3</c:v>
                </c:pt>
                <c:pt idx="148">
                  <c:v>7.3795433193168947E-3</c:v>
                </c:pt>
                <c:pt idx="149">
                  <c:v>1.214193708366551E-2</c:v>
                </c:pt>
                <c:pt idx="150">
                  <c:v>1.2173234585272752E-2</c:v>
                </c:pt>
                <c:pt idx="151">
                  <c:v>5.9806160716124879E-3</c:v>
                </c:pt>
                <c:pt idx="152">
                  <c:v>8.6138834224147587E-3</c:v>
                </c:pt>
                <c:pt idx="153">
                  <c:v>4.82217788969308E-3</c:v>
                </c:pt>
                <c:pt idx="154">
                  <c:v>1.0430842582422883E-2</c:v>
                </c:pt>
                <c:pt idx="155">
                  <c:v>1.0337189513242251E-2</c:v>
                </c:pt>
                <c:pt idx="156">
                  <c:v>7.2091563222898003E-3</c:v>
                </c:pt>
                <c:pt idx="157">
                  <c:v>1.4725975613661291E-2</c:v>
                </c:pt>
                <c:pt idx="158">
                  <c:v>7.596314720871078E-3</c:v>
                </c:pt>
                <c:pt idx="159">
                  <c:v>7.1369384388368928E-3</c:v>
                </c:pt>
                <c:pt idx="160">
                  <c:v>4.8202249121374052E-3</c:v>
                </c:pt>
                <c:pt idx="161">
                  <c:v>1.235190397425967E-2</c:v>
                </c:pt>
                <c:pt idx="162">
                  <c:v>9.4367983013601275E-3</c:v>
                </c:pt>
                <c:pt idx="163">
                  <c:v>6.237682935557487E-3</c:v>
                </c:pt>
                <c:pt idx="164">
                  <c:v>7.9210994003098278E-3</c:v>
                </c:pt>
                <c:pt idx="165">
                  <c:v>1.2118762651128989E-2</c:v>
                </c:pt>
                <c:pt idx="166">
                  <c:v>6.653454931704772E-3</c:v>
                </c:pt>
                <c:pt idx="167">
                  <c:v>1.0369456165932434E-2</c:v>
                </c:pt>
                <c:pt idx="168">
                  <c:v>8.7037334968567137E-3</c:v>
                </c:pt>
                <c:pt idx="169">
                  <c:v>1.0684840248261551E-2</c:v>
                </c:pt>
                <c:pt idx="170">
                  <c:v>7.6505240631412619E-3</c:v>
                </c:pt>
                <c:pt idx="171">
                  <c:v>9.9328169762564755E-3</c:v>
                </c:pt>
                <c:pt idx="172">
                  <c:v>1.218573703055803E-2</c:v>
                </c:pt>
                <c:pt idx="173">
                  <c:v>6.1432682438429254E-3</c:v>
                </c:pt>
                <c:pt idx="174">
                  <c:v>1.017629985428492E-2</c:v>
                </c:pt>
                <c:pt idx="175">
                  <c:v>8.8433931277247524E-3</c:v>
                </c:pt>
                <c:pt idx="176">
                  <c:v>7.2842063829146042E-3</c:v>
                </c:pt>
                <c:pt idx="177">
                  <c:v>7.634042270142416E-3</c:v>
                </c:pt>
                <c:pt idx="178">
                  <c:v>9.9382542406853958E-3</c:v>
                </c:pt>
                <c:pt idx="179">
                  <c:v>5.1277065025328028E-3</c:v>
                </c:pt>
                <c:pt idx="180">
                  <c:v>8.71506253207599E-3</c:v>
                </c:pt>
                <c:pt idx="181">
                  <c:v>6.0866392327678653E-3</c:v>
                </c:pt>
                <c:pt idx="182">
                  <c:v>9.0415444221267904E-3</c:v>
                </c:pt>
                <c:pt idx="183">
                  <c:v>9.7208754169741951E-3</c:v>
                </c:pt>
                <c:pt idx="184">
                  <c:v>7.9539818174669819E-3</c:v>
                </c:pt>
                <c:pt idx="185">
                  <c:v>1.1982101400445089E-2</c:v>
                </c:pt>
                <c:pt idx="186">
                  <c:v>6.7158242705129823E-3</c:v>
                </c:pt>
                <c:pt idx="187">
                  <c:v>1.0416041008246779E-2</c:v>
                </c:pt>
                <c:pt idx="188">
                  <c:v>9.5293845828798851E-3</c:v>
                </c:pt>
                <c:pt idx="189">
                  <c:v>1.3055662255668565E-2</c:v>
                </c:pt>
                <c:pt idx="190">
                  <c:v>1.9962829756732248E-3</c:v>
                </c:pt>
                <c:pt idx="191">
                  <c:v>5.9500133694587731E-3</c:v>
                </c:pt>
                <c:pt idx="192">
                  <c:v>4.3268489874783711E-3</c:v>
                </c:pt>
                <c:pt idx="193">
                  <c:v>6.3817456866495093E-3</c:v>
                </c:pt>
                <c:pt idx="194">
                  <c:v>6.0221307799182E-3</c:v>
                </c:pt>
                <c:pt idx="195">
                  <c:v>7.696308978351496E-3</c:v>
                </c:pt>
                <c:pt idx="196">
                  <c:v>2.3003637345571093E-3</c:v>
                </c:pt>
                <c:pt idx="197">
                  <c:v>6.8662384557658385E-3</c:v>
                </c:pt>
                <c:pt idx="198">
                  <c:v>-2.3740835349528311E-4</c:v>
                </c:pt>
                <c:pt idx="199">
                  <c:v>9.4612225054540033E-3</c:v>
                </c:pt>
                <c:pt idx="200">
                  <c:v>3.859317016511099E-3</c:v>
                </c:pt>
                <c:pt idx="201">
                  <c:v>7.3331904091595845E-3</c:v>
                </c:pt>
                <c:pt idx="202">
                  <c:v>5.9741573794109826E-3</c:v>
                </c:pt>
                <c:pt idx="203">
                  <c:v>1.0937476863652762E-3</c:v>
                </c:pt>
                <c:pt idx="204">
                  <c:v>4.8098821405648806E-3</c:v>
                </c:pt>
                <c:pt idx="205">
                  <c:v>1.0452519670716143E-2</c:v>
                </c:pt>
                <c:pt idx="206">
                  <c:v>1.1198333741559097E-2</c:v>
                </c:pt>
                <c:pt idx="207">
                  <c:v>1.3384625371843484E-2</c:v>
                </c:pt>
                <c:pt idx="208">
                  <c:v>9.2745558284654805E-3</c:v>
                </c:pt>
                <c:pt idx="209">
                  <c:v>3.439055637921129E-3</c:v>
                </c:pt>
                <c:pt idx="210">
                  <c:v>3.8270899849699447E-3</c:v>
                </c:pt>
                <c:pt idx="211">
                  <c:v>1.3894672140951414E-2</c:v>
                </c:pt>
                <c:pt idx="212">
                  <c:v>7.1282969139296881E-3</c:v>
                </c:pt>
                <c:pt idx="213">
                  <c:v>1.0690386485402215E-2</c:v>
                </c:pt>
                <c:pt idx="214">
                  <c:v>6.7468507347268059E-3</c:v>
                </c:pt>
                <c:pt idx="215">
                  <c:v>7.3636498835281117E-3</c:v>
                </c:pt>
                <c:pt idx="216">
                  <c:v>9.0684061947019501E-3</c:v>
                </c:pt>
                <c:pt idx="217">
                  <c:v>9.6081966915164685E-3</c:v>
                </c:pt>
                <c:pt idx="218">
                  <c:v>1.368733663177224E-2</c:v>
                </c:pt>
                <c:pt idx="219">
                  <c:v>7.3696780656042904E-3</c:v>
                </c:pt>
                <c:pt idx="220">
                  <c:v>1.6834839969831705E-2</c:v>
                </c:pt>
                <c:pt idx="221">
                  <c:v>3.9014799478991335E-3</c:v>
                </c:pt>
                <c:pt idx="222">
                  <c:v>3.4868017567095677E-3</c:v>
                </c:pt>
                <c:pt idx="223">
                  <c:v>1.7516414479388231E-3</c:v>
                </c:pt>
                <c:pt idx="224">
                  <c:v>7.1190936119425174E-3</c:v>
                </c:pt>
                <c:pt idx="225">
                  <c:v>4.1871913190139054E-3</c:v>
                </c:pt>
                <c:pt idx="226">
                  <c:v>1.0048581576564075E-2</c:v>
                </c:pt>
                <c:pt idx="227">
                  <c:v>3.5440531263333241E-3</c:v>
                </c:pt>
                <c:pt idx="228">
                  <c:v>6.4649128195508609E-3</c:v>
                </c:pt>
                <c:pt idx="229">
                  <c:v>1.2251365039444906E-2</c:v>
                </c:pt>
                <c:pt idx="230">
                  <c:v>2.2475384775315632E-3</c:v>
                </c:pt>
                <c:pt idx="231">
                  <c:v>1.1889500735064118E-2</c:v>
                </c:pt>
                <c:pt idx="232">
                  <c:v>6.7187008977622753E-3</c:v>
                </c:pt>
                <c:pt idx="233">
                  <c:v>9.8213841074841213E-3</c:v>
                </c:pt>
                <c:pt idx="234">
                  <c:v>1.2849240158775643E-2</c:v>
                </c:pt>
                <c:pt idx="235">
                  <c:v>1.2190932219013462E-2</c:v>
                </c:pt>
                <c:pt idx="236">
                  <c:v>5.7648914938379647E-3</c:v>
                </c:pt>
                <c:pt idx="237">
                  <c:v>9.1804003233413312E-3</c:v>
                </c:pt>
                <c:pt idx="238">
                  <c:v>7.257369538796965E-3</c:v>
                </c:pt>
                <c:pt idx="239">
                  <c:v>1.0587139073116703E-2</c:v>
                </c:pt>
                <c:pt idx="240">
                  <c:v>2.9071513614127298E-3</c:v>
                </c:pt>
                <c:pt idx="241">
                  <c:v>8.7377871966420884E-3</c:v>
                </c:pt>
                <c:pt idx="242">
                  <c:v>7.4664844049721069E-3</c:v>
                </c:pt>
                <c:pt idx="243">
                  <c:v>6.3991869663020395E-3</c:v>
                </c:pt>
                <c:pt idx="244">
                  <c:v>1.3196385860807069E-2</c:v>
                </c:pt>
                <c:pt idx="245">
                  <c:v>1.3696643362042238E-2</c:v>
                </c:pt>
                <c:pt idx="246">
                  <c:v>3.1543701953609116E-3</c:v>
                </c:pt>
                <c:pt idx="247">
                  <c:v>4.7940048105825639E-3</c:v>
                </c:pt>
                <c:pt idx="248">
                  <c:v>7.7644551470203993E-3</c:v>
                </c:pt>
                <c:pt idx="249">
                  <c:v>2.3237954384569548E-3</c:v>
                </c:pt>
                <c:pt idx="250">
                  <c:v>6.9556093295783938E-3</c:v>
                </c:pt>
                <c:pt idx="251">
                  <c:v>4.4855106871910522E-3</c:v>
                </c:pt>
                <c:pt idx="252">
                  <c:v>1.4104872089442111E-2</c:v>
                </c:pt>
                <c:pt idx="253">
                  <c:v>1.1245780842042308E-2</c:v>
                </c:pt>
                <c:pt idx="254">
                  <c:v>1.482735317635786E-2</c:v>
                </c:pt>
                <c:pt idx="255">
                  <c:v>1.6594002594324309E-2</c:v>
                </c:pt>
                <c:pt idx="256">
                  <c:v>5.4673040125248207E-3</c:v>
                </c:pt>
                <c:pt idx="257">
                  <c:v>6.1932848904788784E-3</c:v>
                </c:pt>
                <c:pt idx="258">
                  <c:v>7.1136412989076803E-3</c:v>
                </c:pt>
                <c:pt idx="259">
                  <c:v>1.136433524083813E-2</c:v>
                </c:pt>
                <c:pt idx="260">
                  <c:v>1.2867841546860603E-2</c:v>
                </c:pt>
                <c:pt idx="261">
                  <c:v>7.1820831871427515E-3</c:v>
                </c:pt>
                <c:pt idx="262">
                  <c:v>1.2102985649434572E-2</c:v>
                </c:pt>
                <c:pt idx="263">
                  <c:v>7.5706570308327059E-3</c:v>
                </c:pt>
                <c:pt idx="264">
                  <c:v>5.1085486111048795E-3</c:v>
                </c:pt>
                <c:pt idx="265">
                  <c:v>9.2492923984366371E-3</c:v>
                </c:pt>
                <c:pt idx="266">
                  <c:v>1.4951715927303155E-2</c:v>
                </c:pt>
                <c:pt idx="267">
                  <c:v>8.9013103236421642E-3</c:v>
                </c:pt>
                <c:pt idx="268">
                  <c:v>1.1994412325604387E-2</c:v>
                </c:pt>
                <c:pt idx="269">
                  <c:v>6.7216161953034259E-3</c:v>
                </c:pt>
                <c:pt idx="270">
                  <c:v>-3.518800548807377E-4</c:v>
                </c:pt>
                <c:pt idx="271">
                  <c:v>6.1883394096806654E-3</c:v>
                </c:pt>
                <c:pt idx="272">
                  <c:v>5.7295639022338918E-3</c:v>
                </c:pt>
                <c:pt idx="273">
                  <c:v>3.4445728902756656E-3</c:v>
                </c:pt>
                <c:pt idx="274">
                  <c:v>5.7259438426982001E-3</c:v>
                </c:pt>
                <c:pt idx="275">
                  <c:v>1.4105018122616997E-2</c:v>
                </c:pt>
                <c:pt idx="276">
                  <c:v>1.1187585540652023E-2</c:v>
                </c:pt>
                <c:pt idx="277">
                  <c:v>2.9868341416978694E-3</c:v>
                </c:pt>
                <c:pt idx="278">
                  <c:v>9.7570869597358723E-3</c:v>
                </c:pt>
                <c:pt idx="279">
                  <c:v>3.3096235708178767E-3</c:v>
                </c:pt>
                <c:pt idx="280">
                  <c:v>1.2328897609380718E-2</c:v>
                </c:pt>
                <c:pt idx="281">
                  <c:v>7.6999187552342363E-3</c:v>
                </c:pt>
                <c:pt idx="282">
                  <c:v>4.700679105086536E-3</c:v>
                </c:pt>
                <c:pt idx="283">
                  <c:v>8.6555164077992686E-3</c:v>
                </c:pt>
                <c:pt idx="284">
                  <c:v>6.532052516242004E-3</c:v>
                </c:pt>
                <c:pt idx="285">
                  <c:v>8.3195064761323323E-3</c:v>
                </c:pt>
                <c:pt idx="286">
                  <c:v>1.0225437280221072E-2</c:v>
                </c:pt>
                <c:pt idx="287">
                  <c:v>3.8981572870184777E-3</c:v>
                </c:pt>
                <c:pt idx="288">
                  <c:v>5.3200007380844738E-3</c:v>
                </c:pt>
                <c:pt idx="289">
                  <c:v>8.9094473052373502E-3</c:v>
                </c:pt>
                <c:pt idx="290">
                  <c:v>1.7753688707653481E-3</c:v>
                </c:pt>
                <c:pt idx="291">
                  <c:v>8.4998262718585238E-3</c:v>
                </c:pt>
                <c:pt idx="292">
                  <c:v>1.4050066885683776E-2</c:v>
                </c:pt>
                <c:pt idx="293">
                  <c:v>6.2625634329833701E-3</c:v>
                </c:pt>
                <c:pt idx="294">
                  <c:v>7.9853274193979473E-3</c:v>
                </c:pt>
                <c:pt idx="295">
                  <c:v>1.1165361374176896E-2</c:v>
                </c:pt>
                <c:pt idx="296">
                  <c:v>1.8548355998770916E-3</c:v>
                </c:pt>
                <c:pt idx="297">
                  <c:v>1.6894115482326555E-3</c:v>
                </c:pt>
                <c:pt idx="298">
                  <c:v>9.7803791332786716E-3</c:v>
                </c:pt>
                <c:pt idx="299">
                  <c:v>1.0258125705027155E-2</c:v>
                </c:pt>
                <c:pt idx="300">
                  <c:v>1.3710381294195884E-2</c:v>
                </c:pt>
                <c:pt idx="301">
                  <c:v>8.462029656230996E-3</c:v>
                </c:pt>
                <c:pt idx="302">
                  <c:v>7.8939483228968044E-3</c:v>
                </c:pt>
                <c:pt idx="303">
                  <c:v>1.2611689466895726E-2</c:v>
                </c:pt>
                <c:pt idx="304">
                  <c:v>7.3199460768762492E-3</c:v>
                </c:pt>
                <c:pt idx="305">
                  <c:v>1.1891053128321616E-2</c:v>
                </c:pt>
                <c:pt idx="306">
                  <c:v>3.445570940524334E-3</c:v>
                </c:pt>
                <c:pt idx="307">
                  <c:v>1.4213538394496794E-2</c:v>
                </c:pt>
                <c:pt idx="308">
                  <c:v>-5.7047855623437727E-4</c:v>
                </c:pt>
                <c:pt idx="309">
                  <c:v>1.770275580927283E-2</c:v>
                </c:pt>
                <c:pt idx="310">
                  <c:v>1.0410084651901741E-2</c:v>
                </c:pt>
                <c:pt idx="311">
                  <c:v>7.5124469931999727E-3</c:v>
                </c:pt>
                <c:pt idx="312">
                  <c:v>4.7087455217607044E-3</c:v>
                </c:pt>
                <c:pt idx="313">
                  <c:v>9.8735946739658687E-3</c:v>
                </c:pt>
                <c:pt idx="314">
                  <c:v>1.2263448113298381E-2</c:v>
                </c:pt>
                <c:pt idx="315">
                  <c:v>6.3004174316052541E-3</c:v>
                </c:pt>
                <c:pt idx="316">
                  <c:v>6.7661767737003942E-3</c:v>
                </c:pt>
                <c:pt idx="317">
                  <c:v>2.9760019525433279E-3</c:v>
                </c:pt>
                <c:pt idx="318">
                  <c:v>1.1468498644429559E-2</c:v>
                </c:pt>
                <c:pt idx="319">
                  <c:v>6.625883653221365E-3</c:v>
                </c:pt>
                <c:pt idx="320">
                  <c:v>8.3824475984251023E-3</c:v>
                </c:pt>
                <c:pt idx="321">
                  <c:v>8.8025280000820771E-3</c:v>
                </c:pt>
                <c:pt idx="322">
                  <c:v>7.8745139706306588E-3</c:v>
                </c:pt>
                <c:pt idx="323">
                  <c:v>9.6733080592130705E-3</c:v>
                </c:pt>
                <c:pt idx="324">
                  <c:v>7.7185679867692869E-3</c:v>
                </c:pt>
                <c:pt idx="325">
                  <c:v>1.0267450438069758E-2</c:v>
                </c:pt>
                <c:pt idx="326">
                  <c:v>1.2591255557669712E-2</c:v>
                </c:pt>
                <c:pt idx="327">
                  <c:v>4.3467647998554071E-3</c:v>
                </c:pt>
                <c:pt idx="328">
                  <c:v>1.126923862042517E-2</c:v>
                </c:pt>
                <c:pt idx="329">
                  <c:v>2.8778841004424294E-3</c:v>
                </c:pt>
                <c:pt idx="330">
                  <c:v>2.8164303489450759E-3</c:v>
                </c:pt>
                <c:pt idx="331">
                  <c:v>1.4428778280530352E-2</c:v>
                </c:pt>
                <c:pt idx="332">
                  <c:v>1.4005389405943092E-2</c:v>
                </c:pt>
                <c:pt idx="333">
                  <c:v>1.0107332837156591E-2</c:v>
                </c:pt>
                <c:pt idx="334">
                  <c:v>6.5955099934367212E-3</c:v>
                </c:pt>
                <c:pt idx="335">
                  <c:v>4.80732102365522E-3</c:v>
                </c:pt>
                <c:pt idx="336">
                  <c:v>1.6751406143455938E-4</c:v>
                </c:pt>
                <c:pt idx="337">
                  <c:v>1.2875702860457139E-2</c:v>
                </c:pt>
                <c:pt idx="338">
                  <c:v>4.5616382565683011E-3</c:v>
                </c:pt>
                <c:pt idx="339">
                  <c:v>1.1549933483861352E-2</c:v>
                </c:pt>
                <c:pt idx="340">
                  <c:v>9.7667374791843287E-3</c:v>
                </c:pt>
                <c:pt idx="341">
                  <c:v>6.0489952146358661E-3</c:v>
                </c:pt>
                <c:pt idx="342">
                  <c:v>6.2804073970230689E-3</c:v>
                </c:pt>
                <c:pt idx="343">
                  <c:v>1.3904293302930526E-2</c:v>
                </c:pt>
                <c:pt idx="344">
                  <c:v>4.8980000936182932E-3</c:v>
                </c:pt>
                <c:pt idx="345">
                  <c:v>1.1406980797941557E-2</c:v>
                </c:pt>
                <c:pt idx="346">
                  <c:v>1.0630741939355204E-2</c:v>
                </c:pt>
                <c:pt idx="347">
                  <c:v>1.5921461910581414E-2</c:v>
                </c:pt>
                <c:pt idx="348">
                  <c:v>5.3815458592314513E-3</c:v>
                </c:pt>
                <c:pt idx="349">
                  <c:v>5.4412810666963907E-3</c:v>
                </c:pt>
                <c:pt idx="350">
                  <c:v>1.1196673332264595E-2</c:v>
                </c:pt>
                <c:pt idx="351">
                  <c:v>4.1336556087916421E-3</c:v>
                </c:pt>
                <c:pt idx="352">
                  <c:v>9.2514556240352874E-4</c:v>
                </c:pt>
                <c:pt idx="353">
                  <c:v>1.8233079799170326E-3</c:v>
                </c:pt>
                <c:pt idx="354">
                  <c:v>1.0336620659883167E-2</c:v>
                </c:pt>
                <c:pt idx="355">
                  <c:v>5.3844724755300888E-3</c:v>
                </c:pt>
                <c:pt idx="356">
                  <c:v>7.5742507093004008E-3</c:v>
                </c:pt>
                <c:pt idx="357">
                  <c:v>1.3311847025523349E-2</c:v>
                </c:pt>
                <c:pt idx="358">
                  <c:v>1.531821397232136E-2</c:v>
                </c:pt>
                <c:pt idx="359">
                  <c:v>6.4478822250499945E-3</c:v>
                </c:pt>
                <c:pt idx="360">
                  <c:v>3.5581513169482548E-3</c:v>
                </c:pt>
                <c:pt idx="361">
                  <c:v>2.5801087312711246E-3</c:v>
                </c:pt>
                <c:pt idx="362">
                  <c:v>1.7113493352931997E-2</c:v>
                </c:pt>
                <c:pt idx="363">
                  <c:v>1.2774282504771861E-2</c:v>
                </c:pt>
                <c:pt idx="364">
                  <c:v>8.7796829568986823E-3</c:v>
                </c:pt>
                <c:pt idx="365">
                  <c:v>6.7786694048859175E-3</c:v>
                </c:pt>
                <c:pt idx="366">
                  <c:v>9.1922910401578406E-3</c:v>
                </c:pt>
                <c:pt idx="367">
                  <c:v>8.0785264291876047E-3</c:v>
                </c:pt>
                <c:pt idx="368">
                  <c:v>8.551841853279285E-4</c:v>
                </c:pt>
                <c:pt idx="369">
                  <c:v>9.9958401125768148E-3</c:v>
                </c:pt>
                <c:pt idx="370">
                  <c:v>1.1447293818328319E-2</c:v>
                </c:pt>
                <c:pt idx="371">
                  <c:v>7.1356213107325317E-3</c:v>
                </c:pt>
                <c:pt idx="372">
                  <c:v>8.9689585337939803E-3</c:v>
                </c:pt>
                <c:pt idx="373">
                  <c:v>1.2289791125500216E-2</c:v>
                </c:pt>
                <c:pt idx="374">
                  <c:v>4.3874050245289453E-3</c:v>
                </c:pt>
                <c:pt idx="375">
                  <c:v>7.2659488957800278E-3</c:v>
                </c:pt>
                <c:pt idx="376">
                  <c:v>1.5652455304712376E-2</c:v>
                </c:pt>
                <c:pt idx="377">
                  <c:v>1.1810891583841965E-2</c:v>
                </c:pt>
                <c:pt idx="378">
                  <c:v>5.3442629956599319E-3</c:v>
                </c:pt>
                <c:pt idx="379">
                  <c:v>1.062306006928182E-2</c:v>
                </c:pt>
                <c:pt idx="380">
                  <c:v>9.3927863271101586E-3</c:v>
                </c:pt>
                <c:pt idx="381">
                  <c:v>1.6244207443330438E-2</c:v>
                </c:pt>
                <c:pt idx="382">
                  <c:v>3.2336802443246881E-3</c:v>
                </c:pt>
                <c:pt idx="383">
                  <c:v>3.1789005188205266E-3</c:v>
                </c:pt>
                <c:pt idx="384">
                  <c:v>5.1327040945565727E-3</c:v>
                </c:pt>
                <c:pt idx="385">
                  <c:v>2.9032532056412208E-3</c:v>
                </c:pt>
                <c:pt idx="386">
                  <c:v>1.0101315165156777E-2</c:v>
                </c:pt>
                <c:pt idx="387">
                  <c:v>8.7518188501007899E-3</c:v>
                </c:pt>
                <c:pt idx="388">
                  <c:v>5.7892709448186253E-3</c:v>
                </c:pt>
                <c:pt idx="389">
                  <c:v>9.1840702620196168E-3</c:v>
                </c:pt>
                <c:pt idx="390">
                  <c:v>1.7693831215710887E-2</c:v>
                </c:pt>
                <c:pt idx="391">
                  <c:v>4.4792710905738886E-3</c:v>
                </c:pt>
                <c:pt idx="392">
                  <c:v>1.2167072491745756E-2</c:v>
                </c:pt>
                <c:pt idx="393">
                  <c:v>1.6122796050499488E-3</c:v>
                </c:pt>
                <c:pt idx="394">
                  <c:v>1.1182049055078025E-2</c:v>
                </c:pt>
                <c:pt idx="395">
                  <c:v>1.0694567495843188E-2</c:v>
                </c:pt>
                <c:pt idx="396">
                  <c:v>4.2995282819564551E-3</c:v>
                </c:pt>
                <c:pt idx="397">
                  <c:v>6.4273115349156029E-3</c:v>
                </c:pt>
                <c:pt idx="398">
                  <c:v>1.7135478269533877E-2</c:v>
                </c:pt>
                <c:pt idx="399">
                  <c:v>1.2519428577029146E-2</c:v>
                </c:pt>
                <c:pt idx="400">
                  <c:v>9.2913649153505418E-3</c:v>
                </c:pt>
                <c:pt idx="401">
                  <c:v>9.5428634215775077E-3</c:v>
                </c:pt>
                <c:pt idx="402">
                  <c:v>8.2537399051307858E-3</c:v>
                </c:pt>
                <c:pt idx="403">
                  <c:v>1.4099126334409462E-2</c:v>
                </c:pt>
                <c:pt idx="404">
                  <c:v>4.1822243300781992E-3</c:v>
                </c:pt>
                <c:pt idx="405">
                  <c:v>-1.3859848874364644E-3</c:v>
                </c:pt>
                <c:pt idx="406">
                  <c:v>7.1049581737536727E-3</c:v>
                </c:pt>
                <c:pt idx="407">
                  <c:v>3.4207545278714946E-3</c:v>
                </c:pt>
                <c:pt idx="408">
                  <c:v>4.6216994612091611E-3</c:v>
                </c:pt>
                <c:pt idx="409">
                  <c:v>6.869002672136304E-4</c:v>
                </c:pt>
                <c:pt idx="410">
                  <c:v>5.9493663366225746E-3</c:v>
                </c:pt>
                <c:pt idx="411">
                  <c:v>6.7580938456668349E-3</c:v>
                </c:pt>
                <c:pt idx="412">
                  <c:v>-2.2287420647977285E-3</c:v>
                </c:pt>
                <c:pt idx="413">
                  <c:v>6.1769345783488916E-3</c:v>
                </c:pt>
                <c:pt idx="414">
                  <c:v>3.2938241589572925E-3</c:v>
                </c:pt>
                <c:pt idx="415">
                  <c:v>1.1551455179397152E-2</c:v>
                </c:pt>
                <c:pt idx="416">
                  <c:v>1.4806832221500699E-2</c:v>
                </c:pt>
                <c:pt idx="417">
                  <c:v>6.7389215181528073E-3</c:v>
                </c:pt>
                <c:pt idx="418">
                  <c:v>7.1751080220359142E-3</c:v>
                </c:pt>
                <c:pt idx="419">
                  <c:v>1.0337244399948986E-2</c:v>
                </c:pt>
                <c:pt idx="420">
                  <c:v>1.3848910640785306E-2</c:v>
                </c:pt>
                <c:pt idx="421">
                  <c:v>1.4134392596117706E-2</c:v>
                </c:pt>
                <c:pt idx="422">
                  <c:v>1.1986511251389942E-2</c:v>
                </c:pt>
                <c:pt idx="423">
                  <c:v>1.1486782402856832E-2</c:v>
                </c:pt>
                <c:pt idx="424">
                  <c:v>9.2253740592589395E-3</c:v>
                </c:pt>
                <c:pt idx="425">
                  <c:v>4.4126196958398367E-3</c:v>
                </c:pt>
                <c:pt idx="426">
                  <c:v>6.3050321952236033E-3</c:v>
                </c:pt>
                <c:pt idx="427">
                  <c:v>8.0711177976446891E-3</c:v>
                </c:pt>
                <c:pt idx="428">
                  <c:v>1.3535939111880779E-2</c:v>
                </c:pt>
                <c:pt idx="429">
                  <c:v>6.0964501618236966E-3</c:v>
                </c:pt>
                <c:pt idx="430">
                  <c:v>1.7478457230382105E-3</c:v>
                </c:pt>
                <c:pt idx="431">
                  <c:v>9.0006442429029221E-3</c:v>
                </c:pt>
                <c:pt idx="432">
                  <c:v>1.12275777719546E-2</c:v>
                </c:pt>
                <c:pt idx="433">
                  <c:v>1.2467769712825927E-2</c:v>
                </c:pt>
                <c:pt idx="434">
                  <c:v>5.6448325770173113E-3</c:v>
                </c:pt>
                <c:pt idx="435">
                  <c:v>1.2359043921522428E-2</c:v>
                </c:pt>
                <c:pt idx="436">
                  <c:v>1.375306856701819E-2</c:v>
                </c:pt>
                <c:pt idx="437">
                  <c:v>1.1199781152846811E-2</c:v>
                </c:pt>
                <c:pt idx="438">
                  <c:v>1.2675688528700491E-2</c:v>
                </c:pt>
                <c:pt idx="439">
                  <c:v>4.2202727811506691E-3</c:v>
                </c:pt>
                <c:pt idx="440">
                  <c:v>6.0034066638898764E-3</c:v>
                </c:pt>
                <c:pt idx="441">
                  <c:v>6.5751655333148307E-3</c:v>
                </c:pt>
                <c:pt idx="442">
                  <c:v>5.0929732200462041E-3</c:v>
                </c:pt>
                <c:pt idx="443">
                  <c:v>6.9692546373758546E-3</c:v>
                </c:pt>
                <c:pt idx="444">
                  <c:v>3.3025612870183352E-3</c:v>
                </c:pt>
                <c:pt idx="445">
                  <c:v>8.3972656659998535E-3</c:v>
                </c:pt>
                <c:pt idx="446">
                  <c:v>2.7992784218859867E-3</c:v>
                </c:pt>
                <c:pt idx="447">
                  <c:v>4.5975594244165308E-3</c:v>
                </c:pt>
                <c:pt idx="448">
                  <c:v>6.3170336603182164E-3</c:v>
                </c:pt>
                <c:pt idx="449">
                  <c:v>6.9194646804398019E-3</c:v>
                </c:pt>
                <c:pt idx="450">
                  <c:v>3.9182081539248514E-3</c:v>
                </c:pt>
                <c:pt idx="451">
                  <c:v>1.1560559925205993E-2</c:v>
                </c:pt>
                <c:pt idx="452">
                  <c:v>4.3984459208115112E-3</c:v>
                </c:pt>
                <c:pt idx="453">
                  <c:v>7.1900198194114751E-3</c:v>
                </c:pt>
                <c:pt idx="454">
                  <c:v>1.5687469678626442E-2</c:v>
                </c:pt>
                <c:pt idx="455">
                  <c:v>4.8028342357735454E-3</c:v>
                </c:pt>
                <c:pt idx="456">
                  <c:v>9.487966996942987E-3</c:v>
                </c:pt>
                <c:pt idx="457">
                  <c:v>6.5595455468034913E-3</c:v>
                </c:pt>
                <c:pt idx="458">
                  <c:v>1.9413115585038554E-3</c:v>
                </c:pt>
                <c:pt idx="459">
                  <c:v>1.1965209706801261E-2</c:v>
                </c:pt>
                <c:pt idx="460">
                  <c:v>-2.8815616630897267E-3</c:v>
                </c:pt>
                <c:pt idx="461">
                  <c:v>9.6725556843786364E-3</c:v>
                </c:pt>
                <c:pt idx="462">
                  <c:v>5.4285371877433874E-3</c:v>
                </c:pt>
                <c:pt idx="463">
                  <c:v>1.9008139206112773E-2</c:v>
                </c:pt>
                <c:pt idx="464">
                  <c:v>1.3677101158242166E-2</c:v>
                </c:pt>
                <c:pt idx="465">
                  <c:v>1.3760301631538852E-2</c:v>
                </c:pt>
                <c:pt idx="466">
                  <c:v>6.9496087676199636E-3</c:v>
                </c:pt>
                <c:pt idx="467">
                  <c:v>1.0536388841266842E-2</c:v>
                </c:pt>
                <c:pt idx="468">
                  <c:v>7.8626000801698126E-3</c:v>
                </c:pt>
                <c:pt idx="469">
                  <c:v>6.6333738964168276E-3</c:v>
                </c:pt>
                <c:pt idx="470">
                  <c:v>1.2541438241854053E-2</c:v>
                </c:pt>
                <c:pt idx="471">
                  <c:v>1.0089270120667848E-2</c:v>
                </c:pt>
                <c:pt idx="472">
                  <c:v>1.4626930995914833E-2</c:v>
                </c:pt>
                <c:pt idx="473">
                  <c:v>6.7998309948897884E-3</c:v>
                </c:pt>
                <c:pt idx="474">
                  <c:v>7.1169463509992426E-3</c:v>
                </c:pt>
                <c:pt idx="475">
                  <c:v>1.0252404390699965E-2</c:v>
                </c:pt>
                <c:pt idx="476">
                  <c:v>4.7810594479287261E-3</c:v>
                </c:pt>
                <c:pt idx="477">
                  <c:v>1.4569387594729477E-3</c:v>
                </c:pt>
                <c:pt idx="478">
                  <c:v>9.8790012714928821E-3</c:v>
                </c:pt>
                <c:pt idx="479">
                  <c:v>1.0315001629598086E-2</c:v>
                </c:pt>
                <c:pt idx="480">
                  <c:v>5.8996061019129797E-3</c:v>
                </c:pt>
                <c:pt idx="481">
                  <c:v>9.2827589167008284E-3</c:v>
                </c:pt>
                <c:pt idx="482">
                  <c:v>1.6401568104345898E-2</c:v>
                </c:pt>
                <c:pt idx="483">
                  <c:v>7.9786848516842923E-3</c:v>
                </c:pt>
                <c:pt idx="484">
                  <c:v>5.3341612525592552E-3</c:v>
                </c:pt>
                <c:pt idx="485">
                  <c:v>6.3728775895395273E-3</c:v>
                </c:pt>
                <c:pt idx="486">
                  <c:v>1.217891432724727E-2</c:v>
                </c:pt>
                <c:pt idx="487">
                  <c:v>4.8713734477647819E-3</c:v>
                </c:pt>
                <c:pt idx="488">
                  <c:v>1.437088256492558E-2</c:v>
                </c:pt>
                <c:pt idx="489">
                  <c:v>3.419173259359809E-3</c:v>
                </c:pt>
                <c:pt idx="490">
                  <c:v>6.4441381354907179E-3</c:v>
                </c:pt>
                <c:pt idx="491">
                  <c:v>1.3078354448358809E-2</c:v>
                </c:pt>
                <c:pt idx="492">
                  <c:v>7.9461769712647623E-3</c:v>
                </c:pt>
                <c:pt idx="493">
                  <c:v>1.2410898547043914E-2</c:v>
                </c:pt>
                <c:pt idx="494">
                  <c:v>1.0097089182556473E-2</c:v>
                </c:pt>
                <c:pt idx="495">
                  <c:v>7.5795525922490725E-3</c:v>
                </c:pt>
                <c:pt idx="496">
                  <c:v>1.1554485366636058E-2</c:v>
                </c:pt>
                <c:pt idx="497">
                  <c:v>3.7109126737551179E-3</c:v>
                </c:pt>
                <c:pt idx="498">
                  <c:v>5.7415423249622677E-3</c:v>
                </c:pt>
                <c:pt idx="499">
                  <c:v>1.3318878646632726E-2</c:v>
                </c:pt>
                <c:pt idx="500">
                  <c:v>4.8611251362000729E-3</c:v>
                </c:pt>
                <c:pt idx="501">
                  <c:v>6.6713145952128627E-3</c:v>
                </c:pt>
                <c:pt idx="502">
                  <c:v>4.7052280948314262E-3</c:v>
                </c:pt>
                <c:pt idx="503">
                  <c:v>7.3105575679512924E-3</c:v>
                </c:pt>
                <c:pt idx="504">
                  <c:v>1.1193451069924976E-2</c:v>
                </c:pt>
                <c:pt idx="505">
                  <c:v>6.3906936430146999E-3</c:v>
                </c:pt>
                <c:pt idx="506">
                  <c:v>1.1548295101119876E-2</c:v>
                </c:pt>
                <c:pt idx="507">
                  <c:v>6.6738298596522583E-3</c:v>
                </c:pt>
                <c:pt idx="508">
                  <c:v>7.0442237873411528E-3</c:v>
                </c:pt>
                <c:pt idx="509">
                  <c:v>7.1565716386672307E-3</c:v>
                </c:pt>
                <c:pt idx="510">
                  <c:v>1.0014177943929781E-2</c:v>
                </c:pt>
                <c:pt idx="511">
                  <c:v>7.0268765044545489E-3</c:v>
                </c:pt>
                <c:pt idx="512">
                  <c:v>8.8628795714953412E-3</c:v>
                </c:pt>
                <c:pt idx="513">
                  <c:v>7.6105769843124449E-3</c:v>
                </c:pt>
                <c:pt idx="514">
                  <c:v>4.9115439589506593E-3</c:v>
                </c:pt>
                <c:pt idx="515">
                  <c:v>7.4326649263447564E-3</c:v>
                </c:pt>
                <c:pt idx="516">
                  <c:v>1.6171135458655783E-2</c:v>
                </c:pt>
                <c:pt idx="517">
                  <c:v>6.6845394106067602E-3</c:v>
                </c:pt>
                <c:pt idx="518">
                  <c:v>1.2564577890165296E-2</c:v>
                </c:pt>
                <c:pt idx="519">
                  <c:v>9.1241820834735421E-3</c:v>
                </c:pt>
                <c:pt idx="520">
                  <c:v>6.3243656583953367E-3</c:v>
                </c:pt>
                <c:pt idx="521">
                  <c:v>7.0338835107843778E-3</c:v>
                </c:pt>
                <c:pt idx="522">
                  <c:v>5.5732753579018635E-3</c:v>
                </c:pt>
                <c:pt idx="523">
                  <c:v>8.608292252249683E-3</c:v>
                </c:pt>
                <c:pt idx="524">
                  <c:v>1.0811673643397413E-2</c:v>
                </c:pt>
                <c:pt idx="525">
                  <c:v>4.5661650150847777E-3</c:v>
                </c:pt>
                <c:pt idx="526">
                  <c:v>4.4886885879282801E-3</c:v>
                </c:pt>
                <c:pt idx="527">
                  <c:v>1.2915082543342393E-2</c:v>
                </c:pt>
                <c:pt idx="528">
                  <c:v>9.4652805264594519E-3</c:v>
                </c:pt>
                <c:pt idx="529">
                  <c:v>9.780365265079638E-3</c:v>
                </c:pt>
                <c:pt idx="530">
                  <c:v>7.4698256201219948E-3</c:v>
                </c:pt>
                <c:pt idx="531">
                  <c:v>1.1866019582742027E-2</c:v>
                </c:pt>
                <c:pt idx="532">
                  <c:v>6.8533468562925748E-3</c:v>
                </c:pt>
                <c:pt idx="533">
                  <c:v>5.9454258148381456E-3</c:v>
                </c:pt>
                <c:pt idx="534">
                  <c:v>8.0715642437407809E-3</c:v>
                </c:pt>
                <c:pt idx="535">
                  <c:v>1.7883345361422442E-3</c:v>
                </c:pt>
                <c:pt idx="536">
                  <c:v>7.1115076208698724E-3</c:v>
                </c:pt>
                <c:pt idx="537">
                  <c:v>6.1152451668675667E-3</c:v>
                </c:pt>
                <c:pt idx="538">
                  <c:v>6.6628774417907266E-3</c:v>
                </c:pt>
                <c:pt idx="539">
                  <c:v>1.364028031299469E-2</c:v>
                </c:pt>
                <c:pt idx="540">
                  <c:v>1.3568648482831236E-2</c:v>
                </c:pt>
                <c:pt idx="541">
                  <c:v>6.2018439902900013E-4</c:v>
                </c:pt>
                <c:pt idx="542">
                  <c:v>1.0216849635398262E-2</c:v>
                </c:pt>
                <c:pt idx="543">
                  <c:v>1.5865674714129696E-2</c:v>
                </c:pt>
                <c:pt idx="544">
                  <c:v>1.2238487279107702E-2</c:v>
                </c:pt>
                <c:pt idx="545">
                  <c:v>8.7995622755947522E-3</c:v>
                </c:pt>
                <c:pt idx="546">
                  <c:v>9.9143062055659925E-3</c:v>
                </c:pt>
                <c:pt idx="547">
                  <c:v>1.109270991969602E-2</c:v>
                </c:pt>
                <c:pt idx="548">
                  <c:v>9.1823787237963472E-3</c:v>
                </c:pt>
                <c:pt idx="549">
                  <c:v>3.6776822192070568E-3</c:v>
                </c:pt>
                <c:pt idx="550">
                  <c:v>1.1577771887342436E-2</c:v>
                </c:pt>
                <c:pt idx="551">
                  <c:v>9.7230911553545241E-3</c:v>
                </c:pt>
                <c:pt idx="552">
                  <c:v>1.1673744612812342E-2</c:v>
                </c:pt>
                <c:pt idx="553">
                  <c:v>3.6658084266480984E-3</c:v>
                </c:pt>
                <c:pt idx="554">
                  <c:v>1.3106287073449963E-2</c:v>
                </c:pt>
                <c:pt idx="555">
                  <c:v>9.276939208362478E-3</c:v>
                </c:pt>
                <c:pt idx="556">
                  <c:v>1.0619958942131191E-2</c:v>
                </c:pt>
                <c:pt idx="557">
                  <c:v>1.7055713901203973E-3</c:v>
                </c:pt>
                <c:pt idx="558">
                  <c:v>2.4617034463041421E-3</c:v>
                </c:pt>
                <c:pt idx="559">
                  <c:v>5.7742950210659671E-3</c:v>
                </c:pt>
                <c:pt idx="560">
                  <c:v>7.9505295670863063E-3</c:v>
                </c:pt>
                <c:pt idx="561">
                  <c:v>1.4071475702280622E-2</c:v>
                </c:pt>
                <c:pt idx="562">
                  <c:v>7.2832488789842387E-3</c:v>
                </c:pt>
                <c:pt idx="563">
                  <c:v>7.5612211578466315E-3</c:v>
                </c:pt>
                <c:pt idx="564">
                  <c:v>7.0769918040269886E-3</c:v>
                </c:pt>
                <c:pt idx="565">
                  <c:v>1.0789824486312938E-2</c:v>
                </c:pt>
                <c:pt idx="566">
                  <c:v>1.1388265853209845E-2</c:v>
                </c:pt>
                <c:pt idx="567">
                  <c:v>4.5371556545674707E-3</c:v>
                </c:pt>
                <c:pt idx="568">
                  <c:v>6.4616046223360257E-3</c:v>
                </c:pt>
                <c:pt idx="569">
                  <c:v>2.8017585338382389E-3</c:v>
                </c:pt>
                <c:pt idx="570">
                  <c:v>4.6641672312706106E-3</c:v>
                </c:pt>
                <c:pt idx="571">
                  <c:v>4.2349847923297546E-3</c:v>
                </c:pt>
                <c:pt idx="572">
                  <c:v>1.0163495918311227E-2</c:v>
                </c:pt>
                <c:pt idx="573">
                  <c:v>8.9436350681317833E-3</c:v>
                </c:pt>
                <c:pt idx="574">
                  <c:v>7.4522874785749593E-3</c:v>
                </c:pt>
                <c:pt idx="575">
                  <c:v>6.7042771006704527E-3</c:v>
                </c:pt>
                <c:pt idx="576">
                  <c:v>5.3431363364193629E-3</c:v>
                </c:pt>
                <c:pt idx="577">
                  <c:v>1.1668808238285422E-2</c:v>
                </c:pt>
                <c:pt idx="578">
                  <c:v>7.512918752993869E-3</c:v>
                </c:pt>
                <c:pt idx="579">
                  <c:v>6.6456750459611413E-3</c:v>
                </c:pt>
                <c:pt idx="580">
                  <c:v>4.5151802943603769E-3</c:v>
                </c:pt>
                <c:pt idx="581">
                  <c:v>1.0064650210319215E-2</c:v>
                </c:pt>
                <c:pt idx="582">
                  <c:v>3.8374685383075757E-3</c:v>
                </c:pt>
                <c:pt idx="583">
                  <c:v>4.9762698495374735E-3</c:v>
                </c:pt>
                <c:pt idx="584">
                  <c:v>1.1099325846851471E-2</c:v>
                </c:pt>
                <c:pt idx="585">
                  <c:v>3.94073638510406E-3</c:v>
                </c:pt>
                <c:pt idx="586">
                  <c:v>8.216516842249888E-3</c:v>
                </c:pt>
                <c:pt idx="587">
                  <c:v>5.0796182296100056E-3</c:v>
                </c:pt>
                <c:pt idx="588">
                  <c:v>1.4210704108709393E-2</c:v>
                </c:pt>
                <c:pt idx="589">
                  <c:v>7.6732547306708199E-3</c:v>
                </c:pt>
                <c:pt idx="590">
                  <c:v>9.0421974640690905E-3</c:v>
                </c:pt>
                <c:pt idx="591">
                  <c:v>1.317229645241369E-2</c:v>
                </c:pt>
                <c:pt idx="592">
                  <c:v>1.0058288437372553E-2</c:v>
                </c:pt>
                <c:pt idx="593">
                  <c:v>-6.2282143069936069E-4</c:v>
                </c:pt>
                <c:pt idx="594">
                  <c:v>6.2777492157763959E-3</c:v>
                </c:pt>
                <c:pt idx="595">
                  <c:v>1.5018925831078889E-2</c:v>
                </c:pt>
                <c:pt idx="596">
                  <c:v>1.8488853395501437E-2</c:v>
                </c:pt>
                <c:pt idx="597">
                  <c:v>6.1207432750887136E-3</c:v>
                </c:pt>
                <c:pt idx="598">
                  <c:v>1.182151438230683E-2</c:v>
                </c:pt>
                <c:pt idx="599">
                  <c:v>7.1781671822144233E-3</c:v>
                </c:pt>
                <c:pt idx="600">
                  <c:v>2.4877232103097668E-3</c:v>
                </c:pt>
                <c:pt idx="601">
                  <c:v>9.2170782867295742E-3</c:v>
                </c:pt>
                <c:pt idx="602">
                  <c:v>9.5714046259818275E-3</c:v>
                </c:pt>
                <c:pt idx="603">
                  <c:v>7.0914102804024992E-3</c:v>
                </c:pt>
                <c:pt idx="604">
                  <c:v>9.1718157093900743E-3</c:v>
                </c:pt>
                <c:pt idx="605">
                  <c:v>3.1009696033965639E-3</c:v>
                </c:pt>
                <c:pt idx="606">
                  <c:v>4.3718658585287784E-3</c:v>
                </c:pt>
                <c:pt idx="607">
                  <c:v>9.0310559991042538E-3</c:v>
                </c:pt>
                <c:pt idx="608">
                  <c:v>7.1187912858849955E-3</c:v>
                </c:pt>
                <c:pt idx="609">
                  <c:v>7.2037288652282427E-3</c:v>
                </c:pt>
                <c:pt idx="610">
                  <c:v>2.8478383708883115E-3</c:v>
                </c:pt>
                <c:pt idx="611">
                  <c:v>1.2109636162087156E-2</c:v>
                </c:pt>
                <c:pt idx="612">
                  <c:v>8.9098654595609617E-3</c:v>
                </c:pt>
                <c:pt idx="613">
                  <c:v>9.5474407371476389E-4</c:v>
                </c:pt>
                <c:pt idx="614">
                  <c:v>7.7685545831762681E-4</c:v>
                </c:pt>
                <c:pt idx="615">
                  <c:v>4.9892193817342445E-3</c:v>
                </c:pt>
                <c:pt idx="616">
                  <c:v>1.2048808166969849E-2</c:v>
                </c:pt>
                <c:pt idx="617">
                  <c:v>6.110005694377918E-3</c:v>
                </c:pt>
                <c:pt idx="618">
                  <c:v>6.6470875361126502E-3</c:v>
                </c:pt>
                <c:pt idx="619">
                  <c:v>2.0582191336071531E-3</c:v>
                </c:pt>
                <c:pt idx="620">
                  <c:v>1.0596075734376598E-2</c:v>
                </c:pt>
                <c:pt idx="621">
                  <c:v>1.4686883289327213E-2</c:v>
                </c:pt>
                <c:pt idx="622">
                  <c:v>8.7234386338188585E-3</c:v>
                </c:pt>
                <c:pt idx="623">
                  <c:v>4.2404450114776893E-3</c:v>
                </c:pt>
                <c:pt idx="624">
                  <c:v>-1.5333884366643957E-3</c:v>
                </c:pt>
                <c:pt idx="625">
                  <c:v>1.1183093585909631E-2</c:v>
                </c:pt>
                <c:pt idx="626">
                  <c:v>6.2585716374119471E-3</c:v>
                </c:pt>
                <c:pt idx="627">
                  <c:v>8.2733503423586541E-3</c:v>
                </c:pt>
                <c:pt idx="628">
                  <c:v>2.4937657867187824E-3</c:v>
                </c:pt>
                <c:pt idx="629">
                  <c:v>2.32765093243259E-3</c:v>
                </c:pt>
                <c:pt idx="630">
                  <c:v>7.1232908546239315E-3</c:v>
                </c:pt>
                <c:pt idx="631">
                  <c:v>3.2529202311462058E-3</c:v>
                </c:pt>
                <c:pt idx="632">
                  <c:v>8.3194172775957753E-3</c:v>
                </c:pt>
                <c:pt idx="633">
                  <c:v>4.2094525933311644E-3</c:v>
                </c:pt>
                <c:pt idx="634">
                  <c:v>4.8553264269539653E-3</c:v>
                </c:pt>
                <c:pt idx="635">
                  <c:v>7.8545333492705538E-3</c:v>
                </c:pt>
                <c:pt idx="636">
                  <c:v>2.5859916570478703E-3</c:v>
                </c:pt>
                <c:pt idx="637">
                  <c:v>4.2420127955278275E-3</c:v>
                </c:pt>
                <c:pt idx="638">
                  <c:v>9.2481941360489373E-3</c:v>
                </c:pt>
                <c:pt idx="639">
                  <c:v>3.1947846020603521E-3</c:v>
                </c:pt>
                <c:pt idx="640">
                  <c:v>6.4305356935623337E-3</c:v>
                </c:pt>
                <c:pt idx="641">
                  <c:v>9.8498133517601616E-3</c:v>
                </c:pt>
                <c:pt idx="642">
                  <c:v>1.2125056858625527E-2</c:v>
                </c:pt>
                <c:pt idx="643">
                  <c:v>3.8834594856194116E-3</c:v>
                </c:pt>
                <c:pt idx="644">
                  <c:v>1.3346730747175073E-2</c:v>
                </c:pt>
                <c:pt idx="645">
                  <c:v>1.2297155561880047E-2</c:v>
                </c:pt>
                <c:pt idx="646">
                  <c:v>1.2165908818143834E-2</c:v>
                </c:pt>
                <c:pt idx="647">
                  <c:v>6.9748683330370653E-3</c:v>
                </c:pt>
                <c:pt idx="648">
                  <c:v>3.5790558173900422E-3</c:v>
                </c:pt>
                <c:pt idx="649">
                  <c:v>1.3053157588501563E-2</c:v>
                </c:pt>
                <c:pt idx="650">
                  <c:v>7.1451697491315969E-3</c:v>
                </c:pt>
                <c:pt idx="651">
                  <c:v>4.2907553034918777E-3</c:v>
                </c:pt>
                <c:pt idx="652">
                  <c:v>6.5680970793646765E-3</c:v>
                </c:pt>
                <c:pt idx="653">
                  <c:v>8.0102269018453853E-3</c:v>
                </c:pt>
                <c:pt idx="654">
                  <c:v>4.1011308041305483E-3</c:v>
                </c:pt>
                <c:pt idx="655">
                  <c:v>9.9791549703649451E-3</c:v>
                </c:pt>
                <c:pt idx="656">
                  <c:v>7.7602517800343662E-3</c:v>
                </c:pt>
                <c:pt idx="657">
                  <c:v>9.1572741104144484E-3</c:v>
                </c:pt>
                <c:pt idx="658">
                  <c:v>2.7733129251572564E-3</c:v>
                </c:pt>
                <c:pt idx="659">
                  <c:v>7.5959014391138169E-3</c:v>
                </c:pt>
                <c:pt idx="660">
                  <c:v>9.0374251220115553E-3</c:v>
                </c:pt>
                <c:pt idx="661">
                  <c:v>7.5588443353140633E-3</c:v>
                </c:pt>
                <c:pt idx="662">
                  <c:v>1.0674706617633589E-2</c:v>
                </c:pt>
                <c:pt idx="663">
                  <c:v>4.1877059121642191E-3</c:v>
                </c:pt>
                <c:pt idx="664">
                  <c:v>8.6298871821401946E-3</c:v>
                </c:pt>
                <c:pt idx="665">
                  <c:v>8.2976894797859302E-3</c:v>
                </c:pt>
                <c:pt idx="666">
                  <c:v>5.8269810551596635E-3</c:v>
                </c:pt>
                <c:pt idx="667">
                  <c:v>4.4523297843319654E-3</c:v>
                </c:pt>
                <c:pt idx="668">
                  <c:v>8.3127998399117331E-3</c:v>
                </c:pt>
                <c:pt idx="669">
                  <c:v>9.8442584782514331E-3</c:v>
                </c:pt>
                <c:pt idx="670">
                  <c:v>1.1325843128082269E-2</c:v>
                </c:pt>
                <c:pt idx="671">
                  <c:v>1.3346942179436994E-2</c:v>
                </c:pt>
                <c:pt idx="672">
                  <c:v>1.8078592995962595E-5</c:v>
                </c:pt>
                <c:pt idx="673">
                  <c:v>1.3942458099087673E-2</c:v>
                </c:pt>
                <c:pt idx="674">
                  <c:v>8.1498114836637825E-3</c:v>
                </c:pt>
                <c:pt idx="675">
                  <c:v>3.8266616878530613E-3</c:v>
                </c:pt>
                <c:pt idx="676">
                  <c:v>1.13314738260204E-2</c:v>
                </c:pt>
                <c:pt idx="677">
                  <c:v>7.2895183962664589E-3</c:v>
                </c:pt>
                <c:pt idx="678">
                  <c:v>5.0504988425537078E-3</c:v>
                </c:pt>
                <c:pt idx="679">
                  <c:v>6.925178457073855E-3</c:v>
                </c:pt>
                <c:pt idx="680">
                  <c:v>6.4222097834711889E-3</c:v>
                </c:pt>
                <c:pt idx="681">
                  <c:v>1.4209458692876709E-2</c:v>
                </c:pt>
                <c:pt idx="682">
                  <c:v>8.4618829237506077E-3</c:v>
                </c:pt>
                <c:pt idx="683">
                  <c:v>3.5852147782087229E-3</c:v>
                </c:pt>
                <c:pt idx="684">
                  <c:v>7.4549295356121092E-3</c:v>
                </c:pt>
                <c:pt idx="685">
                  <c:v>1.1568704070942459E-2</c:v>
                </c:pt>
                <c:pt idx="686">
                  <c:v>1.0503629057577513E-2</c:v>
                </c:pt>
                <c:pt idx="687">
                  <c:v>6.358445465650675E-3</c:v>
                </c:pt>
                <c:pt idx="688">
                  <c:v>2.4901520874855976E-3</c:v>
                </c:pt>
                <c:pt idx="689">
                  <c:v>6.1325575417736644E-3</c:v>
                </c:pt>
                <c:pt idx="690">
                  <c:v>7.7891079644309968E-4</c:v>
                </c:pt>
                <c:pt idx="691">
                  <c:v>6.6237131850463982E-3</c:v>
                </c:pt>
                <c:pt idx="692">
                  <c:v>-1.1015232727764612E-3</c:v>
                </c:pt>
                <c:pt idx="693">
                  <c:v>9.5134408669856896E-3</c:v>
                </c:pt>
                <c:pt idx="694">
                  <c:v>2.2549660780004643E-3</c:v>
                </c:pt>
                <c:pt idx="695">
                  <c:v>8.9399663410247854E-3</c:v>
                </c:pt>
                <c:pt idx="696">
                  <c:v>6.6121270181902503E-3</c:v>
                </c:pt>
                <c:pt idx="697">
                  <c:v>1.2631966967813213E-2</c:v>
                </c:pt>
                <c:pt idx="698">
                  <c:v>8.7305259130605606E-3</c:v>
                </c:pt>
                <c:pt idx="699">
                  <c:v>6.2131227827073587E-3</c:v>
                </c:pt>
                <c:pt idx="700">
                  <c:v>7.9555816356791098E-3</c:v>
                </c:pt>
                <c:pt idx="701">
                  <c:v>2.3729397833669452E-3</c:v>
                </c:pt>
                <c:pt idx="702">
                  <c:v>9.4775809215530415E-3</c:v>
                </c:pt>
                <c:pt idx="703">
                  <c:v>4.4893933933209951E-4</c:v>
                </c:pt>
                <c:pt idx="704">
                  <c:v>8.8136370536755493E-3</c:v>
                </c:pt>
                <c:pt idx="705">
                  <c:v>1.2819452922601116E-2</c:v>
                </c:pt>
                <c:pt idx="706">
                  <c:v>6.5850567319785114E-3</c:v>
                </c:pt>
                <c:pt idx="707">
                  <c:v>2.78349536237954E-3</c:v>
                </c:pt>
                <c:pt idx="708">
                  <c:v>1.1898984206917262E-2</c:v>
                </c:pt>
                <c:pt idx="709">
                  <c:v>9.034946934644239E-3</c:v>
                </c:pt>
                <c:pt idx="710">
                  <c:v>5.60157630431668E-3</c:v>
                </c:pt>
                <c:pt idx="711">
                  <c:v>4.5742496879892514E-3</c:v>
                </c:pt>
                <c:pt idx="712">
                  <c:v>1.1857183616863054E-2</c:v>
                </c:pt>
                <c:pt idx="713">
                  <c:v>1.4963526134128102E-2</c:v>
                </c:pt>
                <c:pt idx="714">
                  <c:v>1.4216820854896284E-2</c:v>
                </c:pt>
                <c:pt idx="715">
                  <c:v>9.3879192437480441E-3</c:v>
                </c:pt>
                <c:pt idx="716">
                  <c:v>6.8188308912198181E-5</c:v>
                </c:pt>
                <c:pt idx="717">
                  <c:v>1.2629014252375725E-2</c:v>
                </c:pt>
                <c:pt idx="718">
                  <c:v>3.4078030869117981E-3</c:v>
                </c:pt>
                <c:pt idx="719">
                  <c:v>7.6158596801256806E-3</c:v>
                </c:pt>
                <c:pt idx="720">
                  <c:v>1.0990188105505894E-2</c:v>
                </c:pt>
                <c:pt idx="721">
                  <c:v>7.1518814170268286E-3</c:v>
                </c:pt>
                <c:pt idx="722">
                  <c:v>8.5898702242737102E-4</c:v>
                </c:pt>
                <c:pt idx="723">
                  <c:v>1.1298908109306893E-2</c:v>
                </c:pt>
                <c:pt idx="724">
                  <c:v>1.4251202583780653E-2</c:v>
                </c:pt>
                <c:pt idx="725">
                  <c:v>5.7308374743278989E-3</c:v>
                </c:pt>
                <c:pt idx="726">
                  <c:v>4.5190730316555516E-3</c:v>
                </c:pt>
                <c:pt idx="727">
                  <c:v>3.4182428986966329E-3</c:v>
                </c:pt>
                <c:pt idx="728">
                  <c:v>5.6963101210296685E-3</c:v>
                </c:pt>
                <c:pt idx="729">
                  <c:v>1.5731321913609264E-2</c:v>
                </c:pt>
                <c:pt idx="730">
                  <c:v>9.0706246612466401E-3</c:v>
                </c:pt>
                <c:pt idx="731">
                  <c:v>1.0705698633202587E-2</c:v>
                </c:pt>
                <c:pt idx="732">
                  <c:v>1.3723870991970699E-2</c:v>
                </c:pt>
                <c:pt idx="733">
                  <c:v>7.84636663975391E-3</c:v>
                </c:pt>
                <c:pt idx="734">
                  <c:v>8.3344519119226135E-3</c:v>
                </c:pt>
                <c:pt idx="735">
                  <c:v>1.5979615301251471E-3</c:v>
                </c:pt>
                <c:pt idx="736">
                  <c:v>8.767052413883647E-3</c:v>
                </c:pt>
                <c:pt idx="737">
                  <c:v>7.9214538721892325E-3</c:v>
                </c:pt>
                <c:pt idx="738">
                  <c:v>1.9828195004196303E-2</c:v>
                </c:pt>
                <c:pt idx="739">
                  <c:v>9.091709860669539E-3</c:v>
                </c:pt>
                <c:pt idx="740">
                  <c:v>1.0110105174630846E-2</c:v>
                </c:pt>
                <c:pt idx="741">
                  <c:v>9.7178256559828924E-3</c:v>
                </c:pt>
                <c:pt idx="742">
                  <c:v>9.4745828030493584E-3</c:v>
                </c:pt>
                <c:pt idx="743">
                  <c:v>8.1314163657619787E-3</c:v>
                </c:pt>
                <c:pt idx="744">
                  <c:v>6.9607681139221E-3</c:v>
                </c:pt>
                <c:pt idx="745">
                  <c:v>6.652241514968793E-3</c:v>
                </c:pt>
                <c:pt idx="746">
                  <c:v>4.3283086343741672E-3</c:v>
                </c:pt>
                <c:pt idx="747">
                  <c:v>9.0477617927984255E-3</c:v>
                </c:pt>
                <c:pt idx="748">
                  <c:v>9.91690646741894E-3</c:v>
                </c:pt>
                <c:pt idx="749">
                  <c:v>8.742536540751189E-3</c:v>
                </c:pt>
                <c:pt idx="750">
                  <c:v>3.4282117675843438E-3</c:v>
                </c:pt>
                <c:pt idx="751">
                  <c:v>1.04432943907522E-2</c:v>
                </c:pt>
                <c:pt idx="752">
                  <c:v>5.5203253150875042E-3</c:v>
                </c:pt>
                <c:pt idx="753">
                  <c:v>1.4067638438529428E-2</c:v>
                </c:pt>
                <c:pt idx="754">
                  <c:v>4.8419976380529306E-3</c:v>
                </c:pt>
                <c:pt idx="755">
                  <c:v>3.3383632118084705E-3</c:v>
                </c:pt>
                <c:pt idx="756">
                  <c:v>6.5187002117390591E-3</c:v>
                </c:pt>
                <c:pt idx="757">
                  <c:v>3.8318764303433284E-3</c:v>
                </c:pt>
                <c:pt idx="758">
                  <c:v>6.6894954828828901E-3</c:v>
                </c:pt>
                <c:pt idx="759">
                  <c:v>2.7500694887798716E-3</c:v>
                </c:pt>
                <c:pt idx="760">
                  <c:v>1.3887942100620165E-2</c:v>
                </c:pt>
                <c:pt idx="761">
                  <c:v>4.8721026243505605E-3</c:v>
                </c:pt>
                <c:pt idx="762">
                  <c:v>4.2273376248349592E-3</c:v>
                </c:pt>
                <c:pt idx="763">
                  <c:v>1.0036882296097005E-2</c:v>
                </c:pt>
                <c:pt idx="764">
                  <c:v>8.4514599093310494E-3</c:v>
                </c:pt>
                <c:pt idx="765">
                  <c:v>2.0549580224749064E-3</c:v>
                </c:pt>
                <c:pt idx="766">
                  <c:v>9.2050220271282512E-3</c:v>
                </c:pt>
                <c:pt idx="767">
                  <c:v>8.7171186125960531E-3</c:v>
                </c:pt>
                <c:pt idx="768">
                  <c:v>8.0205267999442498E-3</c:v>
                </c:pt>
                <c:pt idx="769">
                  <c:v>1.0102765267795633E-2</c:v>
                </c:pt>
                <c:pt idx="770">
                  <c:v>9.9234533584713347E-3</c:v>
                </c:pt>
                <c:pt idx="771">
                  <c:v>6.1952905351070342E-3</c:v>
                </c:pt>
                <c:pt idx="772">
                  <c:v>7.2797734131153646E-3</c:v>
                </c:pt>
                <c:pt idx="773">
                  <c:v>6.6571029042634677E-3</c:v>
                </c:pt>
                <c:pt idx="774">
                  <c:v>5.6295402574129128E-3</c:v>
                </c:pt>
                <c:pt idx="775">
                  <c:v>3.4964393929719506E-3</c:v>
                </c:pt>
                <c:pt idx="776">
                  <c:v>-1.2277580165331869E-3</c:v>
                </c:pt>
                <c:pt idx="777">
                  <c:v>1.3618839711043051E-2</c:v>
                </c:pt>
                <c:pt idx="778">
                  <c:v>1.7199534584410259E-2</c:v>
                </c:pt>
                <c:pt idx="779">
                  <c:v>1.0020662871246699E-2</c:v>
                </c:pt>
                <c:pt idx="780">
                  <c:v>6.538659972324723E-3</c:v>
                </c:pt>
                <c:pt idx="781">
                  <c:v>5.0945753106699243E-3</c:v>
                </c:pt>
                <c:pt idx="782">
                  <c:v>8.6465721151274266E-3</c:v>
                </c:pt>
                <c:pt idx="783">
                  <c:v>1.3995295016426823E-2</c:v>
                </c:pt>
                <c:pt idx="784">
                  <c:v>4.1075240376002853E-3</c:v>
                </c:pt>
                <c:pt idx="785">
                  <c:v>1.226981317138609E-2</c:v>
                </c:pt>
                <c:pt idx="786">
                  <c:v>4.4923260060034664E-3</c:v>
                </c:pt>
                <c:pt idx="787">
                  <c:v>4.9151891148397908E-3</c:v>
                </c:pt>
                <c:pt idx="788">
                  <c:v>3.4584409971021302E-3</c:v>
                </c:pt>
                <c:pt idx="789">
                  <c:v>5.4146254071092415E-3</c:v>
                </c:pt>
                <c:pt idx="790">
                  <c:v>7.4598423798288849E-3</c:v>
                </c:pt>
                <c:pt idx="791">
                  <c:v>1.0375443863845035E-2</c:v>
                </c:pt>
                <c:pt idx="792">
                  <c:v>8.4131271212939396E-3</c:v>
                </c:pt>
                <c:pt idx="793">
                  <c:v>8.757937891072487E-3</c:v>
                </c:pt>
                <c:pt idx="794">
                  <c:v>1.1629733168694756E-2</c:v>
                </c:pt>
                <c:pt idx="795">
                  <c:v>7.0650399245728579E-3</c:v>
                </c:pt>
                <c:pt idx="796">
                  <c:v>5.5289268177691753E-3</c:v>
                </c:pt>
                <c:pt idx="797">
                  <c:v>3.507965402507196E-3</c:v>
                </c:pt>
                <c:pt idx="798">
                  <c:v>1.1065153933783378E-2</c:v>
                </c:pt>
                <c:pt idx="799">
                  <c:v>1.1948917661712244E-2</c:v>
                </c:pt>
                <c:pt idx="800">
                  <c:v>7.0382072134798079E-3</c:v>
                </c:pt>
                <c:pt idx="801">
                  <c:v>-2.7328746172408103E-3</c:v>
                </c:pt>
                <c:pt idx="802">
                  <c:v>4.9858779017064592E-4</c:v>
                </c:pt>
                <c:pt idx="803">
                  <c:v>6.3829543761979579E-3</c:v>
                </c:pt>
                <c:pt idx="804">
                  <c:v>5.2132853500275189E-4</c:v>
                </c:pt>
                <c:pt idx="805">
                  <c:v>4.2332924942627415E-3</c:v>
                </c:pt>
                <c:pt idx="806">
                  <c:v>1.5483211179674328E-2</c:v>
                </c:pt>
                <c:pt idx="807">
                  <c:v>3.0620793307392091E-3</c:v>
                </c:pt>
                <c:pt idx="808">
                  <c:v>5.5375407699784773E-3</c:v>
                </c:pt>
                <c:pt idx="809">
                  <c:v>5.3310761037668186E-3</c:v>
                </c:pt>
                <c:pt idx="810">
                  <c:v>3.6846297118664495E-3</c:v>
                </c:pt>
                <c:pt idx="811">
                  <c:v>9.4027531918605689E-4</c:v>
                </c:pt>
                <c:pt idx="812">
                  <c:v>7.4434944331702724E-3</c:v>
                </c:pt>
                <c:pt idx="813">
                  <c:v>9.7189112316371506E-3</c:v>
                </c:pt>
                <c:pt idx="814">
                  <c:v>6.2380922761509083E-3</c:v>
                </c:pt>
                <c:pt idx="815">
                  <c:v>8.0452693680221898E-3</c:v>
                </c:pt>
                <c:pt idx="816">
                  <c:v>8.1082246378922918E-3</c:v>
                </c:pt>
                <c:pt idx="817">
                  <c:v>1.2869422138102493E-2</c:v>
                </c:pt>
                <c:pt idx="818">
                  <c:v>7.6911490083091394E-3</c:v>
                </c:pt>
                <c:pt idx="819">
                  <c:v>8.4610592911165128E-3</c:v>
                </c:pt>
                <c:pt idx="820">
                  <c:v>3.0148284197473174E-3</c:v>
                </c:pt>
                <c:pt idx="821">
                  <c:v>1.0512324757190328E-3</c:v>
                </c:pt>
                <c:pt idx="822">
                  <c:v>6.4863159654606761E-3</c:v>
                </c:pt>
                <c:pt idx="823">
                  <c:v>9.5295998754707512E-3</c:v>
                </c:pt>
                <c:pt idx="824">
                  <c:v>5.6513180745980662E-3</c:v>
                </c:pt>
                <c:pt idx="825">
                  <c:v>5.239219181204291E-3</c:v>
                </c:pt>
                <c:pt idx="826">
                  <c:v>6.2856166396709767E-3</c:v>
                </c:pt>
                <c:pt idx="827">
                  <c:v>1.4989531293972291E-2</c:v>
                </c:pt>
                <c:pt idx="828">
                  <c:v>9.0006768386796665E-3</c:v>
                </c:pt>
                <c:pt idx="829">
                  <c:v>4.60886256496984E-3</c:v>
                </c:pt>
                <c:pt idx="830">
                  <c:v>3.9129177704939622E-3</c:v>
                </c:pt>
                <c:pt idx="831">
                  <c:v>7.7818528189794733E-3</c:v>
                </c:pt>
                <c:pt idx="832">
                  <c:v>1.1248209843490287E-2</c:v>
                </c:pt>
                <c:pt idx="833">
                  <c:v>1.13334120645181E-2</c:v>
                </c:pt>
                <c:pt idx="834">
                  <c:v>4.3345532473573201E-3</c:v>
                </c:pt>
                <c:pt idx="835">
                  <c:v>1.068068383423082E-2</c:v>
                </c:pt>
                <c:pt idx="836">
                  <c:v>-8.9963056889708071E-4</c:v>
                </c:pt>
                <c:pt idx="837">
                  <c:v>8.8997165129036659E-3</c:v>
                </c:pt>
                <c:pt idx="838">
                  <c:v>1.539684553080356E-2</c:v>
                </c:pt>
                <c:pt idx="839">
                  <c:v>6.2711722076258525E-3</c:v>
                </c:pt>
                <c:pt idx="840">
                  <c:v>1.1474445920967469E-2</c:v>
                </c:pt>
                <c:pt idx="841">
                  <c:v>9.5316976286561328E-3</c:v>
                </c:pt>
                <c:pt idx="842">
                  <c:v>2.2270165951177034E-4</c:v>
                </c:pt>
                <c:pt idx="843">
                  <c:v>1.3910677684416228E-2</c:v>
                </c:pt>
                <c:pt idx="844">
                  <c:v>1.0500116503735057E-2</c:v>
                </c:pt>
                <c:pt idx="845">
                  <c:v>6.8830898926428574E-3</c:v>
                </c:pt>
                <c:pt idx="846">
                  <c:v>7.1152245763670408E-3</c:v>
                </c:pt>
                <c:pt idx="847">
                  <c:v>6.0882080119135651E-3</c:v>
                </c:pt>
                <c:pt idx="848">
                  <c:v>9.9357714658570018E-3</c:v>
                </c:pt>
                <c:pt idx="849">
                  <c:v>1.3392627934768697E-2</c:v>
                </c:pt>
                <c:pt idx="850">
                  <c:v>6.7107494034068793E-3</c:v>
                </c:pt>
                <c:pt idx="851">
                  <c:v>5.4192491907940621E-3</c:v>
                </c:pt>
                <c:pt idx="852">
                  <c:v>9.3551803030358371E-3</c:v>
                </c:pt>
                <c:pt idx="853">
                  <c:v>7.5979961324730283E-3</c:v>
                </c:pt>
                <c:pt idx="854">
                  <c:v>5.7664827669281493E-3</c:v>
                </c:pt>
                <c:pt idx="855">
                  <c:v>7.6915982633458668E-3</c:v>
                </c:pt>
                <c:pt idx="856">
                  <c:v>1.055631660772427E-2</c:v>
                </c:pt>
                <c:pt idx="857">
                  <c:v>1.0638804503578569E-2</c:v>
                </c:pt>
                <c:pt idx="858">
                  <c:v>7.9265539546113928E-3</c:v>
                </c:pt>
                <c:pt idx="859">
                  <c:v>6.8102480685823252E-3</c:v>
                </c:pt>
                <c:pt idx="860">
                  <c:v>4.9382278852121431E-3</c:v>
                </c:pt>
                <c:pt idx="861">
                  <c:v>7.0075892705059317E-3</c:v>
                </c:pt>
                <c:pt idx="862">
                  <c:v>6.7060488150030295E-3</c:v>
                </c:pt>
                <c:pt idx="863">
                  <c:v>7.4558951234457993E-3</c:v>
                </c:pt>
                <c:pt idx="864">
                  <c:v>7.6416924357864957E-3</c:v>
                </c:pt>
                <c:pt idx="865">
                  <c:v>1.1623006988763507E-2</c:v>
                </c:pt>
                <c:pt idx="866">
                  <c:v>2.3162109342944603E-3</c:v>
                </c:pt>
                <c:pt idx="867">
                  <c:v>7.2372805903047066E-3</c:v>
                </c:pt>
                <c:pt idx="868">
                  <c:v>7.6083802851663052E-3</c:v>
                </c:pt>
                <c:pt idx="869">
                  <c:v>1.081847409475678E-2</c:v>
                </c:pt>
                <c:pt idx="870">
                  <c:v>8.2384489471145628E-3</c:v>
                </c:pt>
                <c:pt idx="871">
                  <c:v>4.6515921760885703E-3</c:v>
                </c:pt>
                <c:pt idx="872">
                  <c:v>5.6349418462513512E-3</c:v>
                </c:pt>
                <c:pt idx="873">
                  <c:v>5.8835504069598699E-3</c:v>
                </c:pt>
                <c:pt idx="874">
                  <c:v>9.6469006614334774E-3</c:v>
                </c:pt>
                <c:pt idx="875">
                  <c:v>4.6826123548751042E-3</c:v>
                </c:pt>
                <c:pt idx="876">
                  <c:v>7.7790123424907875E-3</c:v>
                </c:pt>
                <c:pt idx="877">
                  <c:v>4.8767553235737893E-3</c:v>
                </c:pt>
                <c:pt idx="878">
                  <c:v>1.3954531091584954E-2</c:v>
                </c:pt>
                <c:pt idx="879">
                  <c:v>1.2576174545847252E-2</c:v>
                </c:pt>
                <c:pt idx="880">
                  <c:v>2.2332001106146748E-3</c:v>
                </c:pt>
                <c:pt idx="881">
                  <c:v>6.8483401537431376E-3</c:v>
                </c:pt>
                <c:pt idx="882">
                  <c:v>9.9427726504774938E-3</c:v>
                </c:pt>
                <c:pt idx="883">
                  <c:v>9.7380889828890815E-3</c:v>
                </c:pt>
                <c:pt idx="884">
                  <c:v>2.3163011766911268E-3</c:v>
                </c:pt>
                <c:pt idx="885">
                  <c:v>8.7422856357211032E-3</c:v>
                </c:pt>
                <c:pt idx="886">
                  <c:v>2.9560240284585149E-3</c:v>
                </c:pt>
                <c:pt idx="887">
                  <c:v>6.3384434724369498E-3</c:v>
                </c:pt>
                <c:pt idx="888">
                  <c:v>7.3436855056741024E-3</c:v>
                </c:pt>
                <c:pt idx="889">
                  <c:v>7.4677657813086995E-3</c:v>
                </c:pt>
                <c:pt idx="890">
                  <c:v>1.2486240569504758E-2</c:v>
                </c:pt>
                <c:pt idx="891">
                  <c:v>5.2575474919418497E-3</c:v>
                </c:pt>
                <c:pt idx="892">
                  <c:v>1.2969524606472049E-2</c:v>
                </c:pt>
                <c:pt idx="893">
                  <c:v>4.1627912574071502E-3</c:v>
                </c:pt>
                <c:pt idx="894">
                  <c:v>4.9130997365214313E-3</c:v>
                </c:pt>
                <c:pt idx="895">
                  <c:v>9.722150054006562E-3</c:v>
                </c:pt>
                <c:pt idx="896">
                  <c:v>9.9513064494214376E-3</c:v>
                </c:pt>
                <c:pt idx="897">
                  <c:v>2.6342061576070108E-3</c:v>
                </c:pt>
                <c:pt idx="898">
                  <c:v>3.5436545366227534E-3</c:v>
                </c:pt>
                <c:pt idx="899">
                  <c:v>9.3055207470964518E-3</c:v>
                </c:pt>
                <c:pt idx="900">
                  <c:v>1.2652991104129541E-2</c:v>
                </c:pt>
                <c:pt idx="901">
                  <c:v>5.5654900626684878E-3</c:v>
                </c:pt>
                <c:pt idx="902">
                  <c:v>8.1130195817404882E-3</c:v>
                </c:pt>
                <c:pt idx="903">
                  <c:v>1.5233138844372718E-2</c:v>
                </c:pt>
                <c:pt idx="904">
                  <c:v>8.606918599051383E-3</c:v>
                </c:pt>
                <c:pt idx="905">
                  <c:v>1.0948640402625998E-2</c:v>
                </c:pt>
                <c:pt idx="906">
                  <c:v>5.9668834022907902E-3</c:v>
                </c:pt>
                <c:pt idx="907">
                  <c:v>3.1043538279913463E-3</c:v>
                </c:pt>
                <c:pt idx="908">
                  <c:v>1.0474413404617522E-2</c:v>
                </c:pt>
                <c:pt idx="909">
                  <c:v>4.7061360441649214E-3</c:v>
                </c:pt>
                <c:pt idx="910">
                  <c:v>1.3079977123513942E-2</c:v>
                </c:pt>
                <c:pt idx="911">
                  <c:v>9.3308909096876391E-3</c:v>
                </c:pt>
                <c:pt idx="912">
                  <c:v>4.6335452592796145E-3</c:v>
                </c:pt>
                <c:pt idx="913">
                  <c:v>8.0756936401957802E-3</c:v>
                </c:pt>
                <c:pt idx="914">
                  <c:v>1.0778574684227493E-2</c:v>
                </c:pt>
                <c:pt idx="915">
                  <c:v>3.0325773132524603E-3</c:v>
                </c:pt>
                <c:pt idx="916">
                  <c:v>5.9978572875358793E-3</c:v>
                </c:pt>
                <c:pt idx="917">
                  <c:v>2.4680449470100285E-3</c:v>
                </c:pt>
                <c:pt idx="918">
                  <c:v>9.3905783973298185E-3</c:v>
                </c:pt>
                <c:pt idx="919">
                  <c:v>9.168311396061668E-3</c:v>
                </c:pt>
                <c:pt idx="920">
                  <c:v>7.3222394953145198E-3</c:v>
                </c:pt>
                <c:pt idx="921">
                  <c:v>7.2147826812294369E-3</c:v>
                </c:pt>
                <c:pt idx="922">
                  <c:v>8.3595514464747112E-3</c:v>
                </c:pt>
                <c:pt idx="923">
                  <c:v>1.4351775697303282E-2</c:v>
                </c:pt>
                <c:pt idx="924">
                  <c:v>2.1871475908934457E-3</c:v>
                </c:pt>
                <c:pt idx="925">
                  <c:v>4.4931768351599288E-3</c:v>
                </c:pt>
                <c:pt idx="926">
                  <c:v>4.5229893233074137E-3</c:v>
                </c:pt>
                <c:pt idx="927">
                  <c:v>3.3394698624658048E-3</c:v>
                </c:pt>
                <c:pt idx="928">
                  <c:v>7.2273559429980594E-3</c:v>
                </c:pt>
                <c:pt idx="929">
                  <c:v>7.476936085300423E-3</c:v>
                </c:pt>
                <c:pt idx="930">
                  <c:v>9.1375147885131014E-3</c:v>
                </c:pt>
                <c:pt idx="931">
                  <c:v>4.9243649489714159E-3</c:v>
                </c:pt>
                <c:pt idx="932">
                  <c:v>1.6592453590039469E-2</c:v>
                </c:pt>
                <c:pt idx="933">
                  <c:v>5.0448436690366805E-3</c:v>
                </c:pt>
                <c:pt idx="934">
                  <c:v>5.3006043925289958E-3</c:v>
                </c:pt>
                <c:pt idx="935">
                  <c:v>6.717510911192548E-3</c:v>
                </c:pt>
                <c:pt idx="936">
                  <c:v>5.1902002758321686E-3</c:v>
                </c:pt>
                <c:pt idx="937">
                  <c:v>1.3448850712999061E-2</c:v>
                </c:pt>
                <c:pt idx="938">
                  <c:v>3.1774173390459737E-3</c:v>
                </c:pt>
                <c:pt idx="939">
                  <c:v>2.5113263124669771E-3</c:v>
                </c:pt>
                <c:pt idx="940">
                  <c:v>7.1148836874801447E-3</c:v>
                </c:pt>
                <c:pt idx="941">
                  <c:v>8.4782304580190981E-3</c:v>
                </c:pt>
                <c:pt idx="942">
                  <c:v>1.0023926383409432E-2</c:v>
                </c:pt>
                <c:pt idx="943">
                  <c:v>7.6683903484031646E-3</c:v>
                </c:pt>
                <c:pt idx="944">
                  <c:v>8.4719775582851042E-3</c:v>
                </c:pt>
                <c:pt idx="945">
                  <c:v>1.614168130589988E-2</c:v>
                </c:pt>
                <c:pt idx="946">
                  <c:v>4.2616185154358277E-3</c:v>
                </c:pt>
                <c:pt idx="947">
                  <c:v>7.0067527893495907E-3</c:v>
                </c:pt>
                <c:pt idx="948">
                  <c:v>1.2132460185746652E-2</c:v>
                </c:pt>
                <c:pt idx="949">
                  <c:v>6.2235540383337451E-3</c:v>
                </c:pt>
                <c:pt idx="950">
                  <c:v>2.7422324649180041E-3</c:v>
                </c:pt>
                <c:pt idx="951">
                  <c:v>9.8179393798467629E-3</c:v>
                </c:pt>
                <c:pt idx="952">
                  <c:v>6.2428891435484246E-3</c:v>
                </c:pt>
                <c:pt idx="953">
                  <c:v>4.333827004098012E-3</c:v>
                </c:pt>
                <c:pt idx="954">
                  <c:v>7.7717897442699524E-3</c:v>
                </c:pt>
                <c:pt idx="955">
                  <c:v>8.7211466918297731E-3</c:v>
                </c:pt>
                <c:pt idx="956">
                  <c:v>7.3594953426798781E-3</c:v>
                </c:pt>
                <c:pt idx="957">
                  <c:v>7.8064123654701945E-3</c:v>
                </c:pt>
                <c:pt idx="958">
                  <c:v>9.2360933488500052E-4</c:v>
                </c:pt>
                <c:pt idx="959">
                  <c:v>9.662863271412192E-3</c:v>
                </c:pt>
                <c:pt idx="960">
                  <c:v>1.1482550392580393E-2</c:v>
                </c:pt>
                <c:pt idx="961">
                  <c:v>-4.5942574359614241E-4</c:v>
                </c:pt>
                <c:pt idx="962">
                  <c:v>7.318338403711877E-3</c:v>
                </c:pt>
                <c:pt idx="963">
                  <c:v>4.6385757553242257E-3</c:v>
                </c:pt>
                <c:pt idx="964">
                  <c:v>5.2788701407724403E-3</c:v>
                </c:pt>
                <c:pt idx="965">
                  <c:v>4.6109972773997754E-3</c:v>
                </c:pt>
                <c:pt idx="966">
                  <c:v>1.354225564987388E-2</c:v>
                </c:pt>
                <c:pt idx="967">
                  <c:v>7.4427470431732701E-3</c:v>
                </c:pt>
                <c:pt idx="968">
                  <c:v>3.8730193157849868E-3</c:v>
                </c:pt>
                <c:pt idx="969">
                  <c:v>1.435449530971411E-2</c:v>
                </c:pt>
                <c:pt idx="970">
                  <c:v>1.1558106274966562E-2</c:v>
                </c:pt>
                <c:pt idx="971">
                  <c:v>7.2257080317488231E-3</c:v>
                </c:pt>
                <c:pt idx="972">
                  <c:v>1.0330782501615232E-3</c:v>
                </c:pt>
                <c:pt idx="973">
                  <c:v>7.3078518773819212E-3</c:v>
                </c:pt>
                <c:pt idx="974">
                  <c:v>1.285080000134009E-2</c:v>
                </c:pt>
                <c:pt idx="975">
                  <c:v>9.1457888057675518E-3</c:v>
                </c:pt>
                <c:pt idx="976">
                  <c:v>6.7170968111902596E-3</c:v>
                </c:pt>
                <c:pt idx="977">
                  <c:v>1.4238083821251024E-2</c:v>
                </c:pt>
                <c:pt idx="978">
                  <c:v>8.9145735795277403E-3</c:v>
                </c:pt>
                <c:pt idx="979">
                  <c:v>1.3007611376588457E-2</c:v>
                </c:pt>
                <c:pt idx="980">
                  <c:v>9.7047753637848899E-3</c:v>
                </c:pt>
                <c:pt idx="981">
                  <c:v>9.8616636911028621E-3</c:v>
                </c:pt>
                <c:pt idx="982">
                  <c:v>9.3753936753699918E-3</c:v>
                </c:pt>
                <c:pt idx="983">
                  <c:v>5.6941476441725314E-3</c:v>
                </c:pt>
                <c:pt idx="984">
                  <c:v>1.0184488382209977E-2</c:v>
                </c:pt>
                <c:pt idx="985">
                  <c:v>8.1627761315399283E-3</c:v>
                </c:pt>
                <c:pt idx="986">
                  <c:v>3.4383473211381244E-3</c:v>
                </c:pt>
                <c:pt idx="987">
                  <c:v>9.6705506088934357E-3</c:v>
                </c:pt>
                <c:pt idx="988">
                  <c:v>9.5320551901263428E-3</c:v>
                </c:pt>
                <c:pt idx="989">
                  <c:v>1.1382350746913517E-2</c:v>
                </c:pt>
                <c:pt idx="990">
                  <c:v>5.7961793029921438E-3</c:v>
                </c:pt>
                <c:pt idx="991">
                  <c:v>1.0485378278239921E-3</c:v>
                </c:pt>
                <c:pt idx="992">
                  <c:v>6.2378335990249667E-3</c:v>
                </c:pt>
                <c:pt idx="993">
                  <c:v>1.2485184432941665E-2</c:v>
                </c:pt>
                <c:pt idx="994">
                  <c:v>6.458798214909578E-3</c:v>
                </c:pt>
                <c:pt idx="995">
                  <c:v>5.4223707544682753E-3</c:v>
                </c:pt>
                <c:pt idx="996">
                  <c:v>8.0705838825601006E-3</c:v>
                </c:pt>
                <c:pt idx="997">
                  <c:v>-2.9416792411929293E-4</c:v>
                </c:pt>
                <c:pt idx="998">
                  <c:v>1.5213662989634003E-2</c:v>
                </c:pt>
                <c:pt idx="999">
                  <c:v>5.5208679240834613E-3</c:v>
                </c:pt>
              </c:numCache>
            </c:numRef>
          </c:xVal>
          <c:yVal>
            <c:numRef>
              <c:f>'PSA results'!$BB$26:$BB$5026</c:f>
              <c:numCache>
                <c:formatCode>0.00</c:formatCode>
                <c:ptCount val="5001"/>
                <c:pt idx="0">
                  <c:v>74.786038439172444</c:v>
                </c:pt>
                <c:pt idx="1">
                  <c:v>91.871626933786047</c:v>
                </c:pt>
                <c:pt idx="2">
                  <c:v>122.28025335226675</c:v>
                </c:pt>
                <c:pt idx="3">
                  <c:v>41.720473771175875</c:v>
                </c:pt>
                <c:pt idx="4">
                  <c:v>79.990994348873755</c:v>
                </c:pt>
                <c:pt idx="5">
                  <c:v>60.921595551701103</c:v>
                </c:pt>
                <c:pt idx="6">
                  <c:v>130.76519131684836</c:v>
                </c:pt>
                <c:pt idx="7">
                  <c:v>83.694235373471656</c:v>
                </c:pt>
                <c:pt idx="8">
                  <c:v>135.42708487132995</c:v>
                </c:pt>
                <c:pt idx="9">
                  <c:v>79.958027636552742</c:v>
                </c:pt>
                <c:pt idx="10">
                  <c:v>109.89225917773456</c:v>
                </c:pt>
                <c:pt idx="11">
                  <c:v>110.60602234034923</c:v>
                </c:pt>
                <c:pt idx="12">
                  <c:v>89.181205463157312</c:v>
                </c:pt>
                <c:pt idx="13">
                  <c:v>96.993406008079546</c:v>
                </c:pt>
                <c:pt idx="14">
                  <c:v>114.19890632941042</c:v>
                </c:pt>
                <c:pt idx="15">
                  <c:v>80.804590492769876</c:v>
                </c:pt>
                <c:pt idx="16">
                  <c:v>80.142044734286173</c:v>
                </c:pt>
                <c:pt idx="17">
                  <c:v>76.116683644696423</c:v>
                </c:pt>
                <c:pt idx="18">
                  <c:v>75.726251195595523</c:v>
                </c:pt>
                <c:pt idx="19">
                  <c:v>73.35764799563276</c:v>
                </c:pt>
                <c:pt idx="20">
                  <c:v>110.56367431004401</c:v>
                </c:pt>
                <c:pt idx="21">
                  <c:v>106.12557782366912</c:v>
                </c:pt>
                <c:pt idx="22">
                  <c:v>139.55248646411519</c:v>
                </c:pt>
                <c:pt idx="23">
                  <c:v>86.676076303612263</c:v>
                </c:pt>
                <c:pt idx="24">
                  <c:v>85.733238967399757</c:v>
                </c:pt>
                <c:pt idx="25">
                  <c:v>106.20919372500066</c:v>
                </c:pt>
                <c:pt idx="26">
                  <c:v>103.93574280553094</c:v>
                </c:pt>
                <c:pt idx="27">
                  <c:v>154.81895680109483</c:v>
                </c:pt>
                <c:pt idx="28">
                  <c:v>117.53318111375575</c:v>
                </c:pt>
                <c:pt idx="29">
                  <c:v>42.699972415106458</c:v>
                </c:pt>
                <c:pt idx="30">
                  <c:v>62.252730163696924</c:v>
                </c:pt>
                <c:pt idx="31">
                  <c:v>189.57760713242942</c:v>
                </c:pt>
                <c:pt idx="32">
                  <c:v>49.870678531063731</c:v>
                </c:pt>
                <c:pt idx="33">
                  <c:v>50.700962253895341</c:v>
                </c:pt>
                <c:pt idx="34">
                  <c:v>105.9441948941294</c:v>
                </c:pt>
                <c:pt idx="35">
                  <c:v>90.48079547743373</c:v>
                </c:pt>
                <c:pt idx="36">
                  <c:v>99.362359756242313</c:v>
                </c:pt>
                <c:pt idx="37">
                  <c:v>79.271453738888795</c:v>
                </c:pt>
                <c:pt idx="38">
                  <c:v>83.168747443976372</c:v>
                </c:pt>
                <c:pt idx="39">
                  <c:v>94.365655792113103</c:v>
                </c:pt>
                <c:pt idx="40">
                  <c:v>113.34059508485916</c:v>
                </c:pt>
                <c:pt idx="41">
                  <c:v>130.46077854111809</c:v>
                </c:pt>
                <c:pt idx="42">
                  <c:v>112.3925711008992</c:v>
                </c:pt>
                <c:pt idx="43">
                  <c:v>69.967114879811561</c:v>
                </c:pt>
                <c:pt idx="44">
                  <c:v>114.76846709694109</c:v>
                </c:pt>
                <c:pt idx="45">
                  <c:v>106.76325265360401</c:v>
                </c:pt>
                <c:pt idx="46">
                  <c:v>94.436249730852069</c:v>
                </c:pt>
                <c:pt idx="47">
                  <c:v>178.36022982116947</c:v>
                </c:pt>
                <c:pt idx="48">
                  <c:v>23.153717544357278</c:v>
                </c:pt>
                <c:pt idx="49">
                  <c:v>152.20151053980453</c:v>
                </c:pt>
                <c:pt idx="50">
                  <c:v>93.564898180011369</c:v>
                </c:pt>
                <c:pt idx="51">
                  <c:v>95.35361770173995</c:v>
                </c:pt>
                <c:pt idx="52">
                  <c:v>85.940346724745723</c:v>
                </c:pt>
                <c:pt idx="53">
                  <c:v>113.07933082837553</c:v>
                </c:pt>
                <c:pt idx="54">
                  <c:v>84.293690652190435</c:v>
                </c:pt>
                <c:pt idx="55">
                  <c:v>143.85895146624625</c:v>
                </c:pt>
                <c:pt idx="56">
                  <c:v>79.645265622601528</c:v>
                </c:pt>
                <c:pt idx="57">
                  <c:v>87.754479604111111</c:v>
                </c:pt>
                <c:pt idx="58">
                  <c:v>47.6148856044083</c:v>
                </c:pt>
                <c:pt idx="59">
                  <c:v>133.06737824903985</c:v>
                </c:pt>
                <c:pt idx="60">
                  <c:v>101.09811443402396</c:v>
                </c:pt>
                <c:pt idx="61">
                  <c:v>108.38228698832017</c:v>
                </c:pt>
                <c:pt idx="62">
                  <c:v>160.79560125140188</c:v>
                </c:pt>
                <c:pt idx="63">
                  <c:v>99.512452134474643</c:v>
                </c:pt>
                <c:pt idx="64">
                  <c:v>74.47347606765743</c:v>
                </c:pt>
                <c:pt idx="65">
                  <c:v>94.283843506736048</c:v>
                </c:pt>
                <c:pt idx="66">
                  <c:v>97.107168511590771</c:v>
                </c:pt>
                <c:pt idx="67">
                  <c:v>78.366197784369433</c:v>
                </c:pt>
                <c:pt idx="68">
                  <c:v>35.637694959954842</c:v>
                </c:pt>
                <c:pt idx="69">
                  <c:v>137.91561288679031</c:v>
                </c:pt>
                <c:pt idx="70">
                  <c:v>129.32539278046897</c:v>
                </c:pt>
                <c:pt idx="71">
                  <c:v>107.9888771194569</c:v>
                </c:pt>
                <c:pt idx="72">
                  <c:v>89.591207508728075</c:v>
                </c:pt>
                <c:pt idx="73">
                  <c:v>137.54750042040087</c:v>
                </c:pt>
                <c:pt idx="74">
                  <c:v>94.507311111971376</c:v>
                </c:pt>
                <c:pt idx="75">
                  <c:v>151.08889150972118</c:v>
                </c:pt>
                <c:pt idx="76">
                  <c:v>74.941895305003527</c:v>
                </c:pt>
                <c:pt idx="77">
                  <c:v>52.830668886273088</c:v>
                </c:pt>
                <c:pt idx="78">
                  <c:v>105.69409882152968</c:v>
                </c:pt>
                <c:pt idx="79">
                  <c:v>125.66015520530482</c:v>
                </c:pt>
                <c:pt idx="80">
                  <c:v>125.25721362606873</c:v>
                </c:pt>
                <c:pt idx="81">
                  <c:v>107.19835058983699</c:v>
                </c:pt>
                <c:pt idx="82">
                  <c:v>109.81499643372445</c:v>
                </c:pt>
                <c:pt idx="83">
                  <c:v>82.632375479805432</c:v>
                </c:pt>
                <c:pt idx="84">
                  <c:v>55.557699029839569</c:v>
                </c:pt>
                <c:pt idx="85">
                  <c:v>132.4112058280175</c:v>
                </c:pt>
                <c:pt idx="86">
                  <c:v>89.159817609846868</c:v>
                </c:pt>
                <c:pt idx="87">
                  <c:v>99.232931032438501</c:v>
                </c:pt>
                <c:pt idx="88">
                  <c:v>106.08272319444086</c:v>
                </c:pt>
                <c:pt idx="89">
                  <c:v>117.04810438629647</c:v>
                </c:pt>
                <c:pt idx="90">
                  <c:v>150.60576718626453</c:v>
                </c:pt>
                <c:pt idx="91">
                  <c:v>129.32673134368906</c:v>
                </c:pt>
                <c:pt idx="92">
                  <c:v>56.033383918982054</c:v>
                </c:pt>
                <c:pt idx="93">
                  <c:v>81.850496324278538</c:v>
                </c:pt>
                <c:pt idx="94">
                  <c:v>64.415851813443169</c:v>
                </c:pt>
                <c:pt idx="95">
                  <c:v>117.88508817474076</c:v>
                </c:pt>
                <c:pt idx="96">
                  <c:v>137.86018909531049</c:v>
                </c:pt>
                <c:pt idx="97">
                  <c:v>121.67536054200309</c:v>
                </c:pt>
                <c:pt idx="98">
                  <c:v>127.18025253254018</c:v>
                </c:pt>
                <c:pt idx="99">
                  <c:v>105.56208468899422</c:v>
                </c:pt>
                <c:pt idx="100">
                  <c:v>183.64639997589302</c:v>
                </c:pt>
                <c:pt idx="101">
                  <c:v>105.08932116854839</c:v>
                </c:pt>
                <c:pt idx="102">
                  <c:v>136.15752668918549</c:v>
                </c:pt>
                <c:pt idx="103">
                  <c:v>59.076452001065263</c:v>
                </c:pt>
                <c:pt idx="104">
                  <c:v>114.17152788922613</c:v>
                </c:pt>
                <c:pt idx="105">
                  <c:v>68.762035884872148</c:v>
                </c:pt>
                <c:pt idx="106">
                  <c:v>74.569151984995642</c:v>
                </c:pt>
                <c:pt idx="107">
                  <c:v>132.24510591220951</c:v>
                </c:pt>
                <c:pt idx="108">
                  <c:v>127.02172457886945</c:v>
                </c:pt>
                <c:pt idx="109">
                  <c:v>175.97844616276006</c:v>
                </c:pt>
                <c:pt idx="110">
                  <c:v>76.166203760513781</c:v>
                </c:pt>
                <c:pt idx="111">
                  <c:v>101.09864852390274</c:v>
                </c:pt>
                <c:pt idx="112">
                  <c:v>144.28335984775777</c:v>
                </c:pt>
                <c:pt idx="113">
                  <c:v>138.37570956713807</c:v>
                </c:pt>
                <c:pt idx="114">
                  <c:v>91.625107540945919</c:v>
                </c:pt>
                <c:pt idx="115">
                  <c:v>96.006254456714942</c:v>
                </c:pt>
                <c:pt idx="116">
                  <c:v>88.401541458792508</c:v>
                </c:pt>
                <c:pt idx="117">
                  <c:v>76.914441249401079</c:v>
                </c:pt>
                <c:pt idx="118">
                  <c:v>115.41247937925846</c:v>
                </c:pt>
                <c:pt idx="119">
                  <c:v>133.13111875746108</c:v>
                </c:pt>
                <c:pt idx="120">
                  <c:v>125.82045009695275</c:v>
                </c:pt>
                <c:pt idx="121">
                  <c:v>56.447144514362662</c:v>
                </c:pt>
                <c:pt idx="122">
                  <c:v>78.760989814845288</c:v>
                </c:pt>
                <c:pt idx="123">
                  <c:v>128.36637785776838</c:v>
                </c:pt>
                <c:pt idx="124">
                  <c:v>82.477358988776814</c:v>
                </c:pt>
                <c:pt idx="125">
                  <c:v>130.72554556039631</c:v>
                </c:pt>
                <c:pt idx="126">
                  <c:v>62.202762269386312</c:v>
                </c:pt>
                <c:pt idx="127">
                  <c:v>80.977763518870233</c:v>
                </c:pt>
                <c:pt idx="128">
                  <c:v>69.896345736950025</c:v>
                </c:pt>
                <c:pt idx="129">
                  <c:v>70.763195828021253</c:v>
                </c:pt>
                <c:pt idx="130">
                  <c:v>86.847766678532025</c:v>
                </c:pt>
                <c:pt idx="131">
                  <c:v>134.27890429015633</c:v>
                </c:pt>
                <c:pt idx="132">
                  <c:v>83.168465338112583</c:v>
                </c:pt>
                <c:pt idx="133">
                  <c:v>85.693935420919843</c:v>
                </c:pt>
                <c:pt idx="134">
                  <c:v>127.45273261148168</c:v>
                </c:pt>
                <c:pt idx="135">
                  <c:v>86.025071061856124</c:v>
                </c:pt>
                <c:pt idx="136">
                  <c:v>95.719827786962469</c:v>
                </c:pt>
                <c:pt idx="137">
                  <c:v>107.80194697627985</c:v>
                </c:pt>
                <c:pt idx="138">
                  <c:v>87.772603491225254</c:v>
                </c:pt>
                <c:pt idx="139">
                  <c:v>115.7773080231168</c:v>
                </c:pt>
                <c:pt idx="140">
                  <c:v>154.03300393969312</c:v>
                </c:pt>
                <c:pt idx="141">
                  <c:v>122.73139038253112</c:v>
                </c:pt>
                <c:pt idx="142">
                  <c:v>134.93494136415256</c:v>
                </c:pt>
                <c:pt idx="143">
                  <c:v>129.58335810260678</c:v>
                </c:pt>
                <c:pt idx="144">
                  <c:v>90.713003200937237</c:v>
                </c:pt>
                <c:pt idx="145">
                  <c:v>98.024898916824895</c:v>
                </c:pt>
                <c:pt idx="146">
                  <c:v>118.6380708703</c:v>
                </c:pt>
                <c:pt idx="147">
                  <c:v>97.939698686593147</c:v>
                </c:pt>
                <c:pt idx="148">
                  <c:v>100.73039166500803</c:v>
                </c:pt>
                <c:pt idx="149">
                  <c:v>62.404708661034419</c:v>
                </c:pt>
                <c:pt idx="150">
                  <c:v>63.794805733862177</c:v>
                </c:pt>
                <c:pt idx="151">
                  <c:v>105.72302484125612</c:v>
                </c:pt>
                <c:pt idx="152">
                  <c:v>88.238312589572161</c:v>
                </c:pt>
                <c:pt idx="153">
                  <c:v>116.78999071678936</c:v>
                </c:pt>
                <c:pt idx="154">
                  <c:v>70.012087288947441</c:v>
                </c:pt>
                <c:pt idx="155">
                  <c:v>80.252729245427417</c:v>
                </c:pt>
                <c:pt idx="156">
                  <c:v>98.908516205572141</c:v>
                </c:pt>
                <c:pt idx="157">
                  <c:v>45.290991828223468</c:v>
                </c:pt>
                <c:pt idx="158">
                  <c:v>100.57485419757359</c:v>
                </c:pt>
                <c:pt idx="159">
                  <c:v>97.170877350852606</c:v>
                </c:pt>
                <c:pt idx="160">
                  <c:v>113.74567618746096</c:v>
                </c:pt>
                <c:pt idx="161">
                  <c:v>52.56003566364825</c:v>
                </c:pt>
                <c:pt idx="162">
                  <c:v>87.57859235044134</c:v>
                </c:pt>
                <c:pt idx="163">
                  <c:v>106.82765251405181</c:v>
                </c:pt>
                <c:pt idx="164">
                  <c:v>94.245782630849135</c:v>
                </c:pt>
                <c:pt idx="165">
                  <c:v>66.29428984737342</c:v>
                </c:pt>
                <c:pt idx="166">
                  <c:v>105.74857282783296</c:v>
                </c:pt>
                <c:pt idx="167">
                  <c:v>76.829007197041847</c:v>
                </c:pt>
                <c:pt idx="168">
                  <c:v>86.172131230931427</c:v>
                </c:pt>
                <c:pt idx="169">
                  <c:v>66.838081085969861</c:v>
                </c:pt>
                <c:pt idx="170">
                  <c:v>92.030218996278109</c:v>
                </c:pt>
                <c:pt idx="171">
                  <c:v>79.92134704911814</c:v>
                </c:pt>
                <c:pt idx="172">
                  <c:v>58.961730412557699</c:v>
                </c:pt>
                <c:pt idx="173">
                  <c:v>107.9326081658869</c:v>
                </c:pt>
                <c:pt idx="174">
                  <c:v>73.898363285250525</c:v>
                </c:pt>
                <c:pt idx="175">
                  <c:v>85.574195202063038</c:v>
                </c:pt>
                <c:pt idx="176">
                  <c:v>93.59505703157356</c:v>
                </c:pt>
                <c:pt idx="177">
                  <c:v>96.889095229131271</c:v>
                </c:pt>
                <c:pt idx="178">
                  <c:v>80.311601999013419</c:v>
                </c:pt>
                <c:pt idx="179">
                  <c:v>114.22449467426122</c:v>
                </c:pt>
                <c:pt idx="180">
                  <c:v>90.620484390602087</c:v>
                </c:pt>
                <c:pt idx="181">
                  <c:v>106.11488628013331</c:v>
                </c:pt>
                <c:pt idx="182">
                  <c:v>87.47240009492225</c:v>
                </c:pt>
                <c:pt idx="183">
                  <c:v>83.140787031200034</c:v>
                </c:pt>
                <c:pt idx="184">
                  <c:v>89.630941258557414</c:v>
                </c:pt>
                <c:pt idx="185">
                  <c:v>63.744811078693601</c:v>
                </c:pt>
                <c:pt idx="186">
                  <c:v>101.71278043381335</c:v>
                </c:pt>
                <c:pt idx="187">
                  <c:v>76.740459287818794</c:v>
                </c:pt>
                <c:pt idx="188">
                  <c:v>88.418184327192193</c:v>
                </c:pt>
                <c:pt idx="189">
                  <c:v>50.341669332896799</c:v>
                </c:pt>
                <c:pt idx="190">
                  <c:v>136.05807315409265</c:v>
                </c:pt>
                <c:pt idx="191">
                  <c:v>111.00889031597626</c:v>
                </c:pt>
                <c:pt idx="192">
                  <c:v>119.57348017107915</c:v>
                </c:pt>
                <c:pt idx="193">
                  <c:v>107.45695565786218</c:v>
                </c:pt>
                <c:pt idx="194">
                  <c:v>110.57623038759311</c:v>
                </c:pt>
                <c:pt idx="195">
                  <c:v>97.789051048924193</c:v>
                </c:pt>
                <c:pt idx="196">
                  <c:v>133.74370834723504</c:v>
                </c:pt>
                <c:pt idx="197">
                  <c:v>95.126125409062297</c:v>
                </c:pt>
                <c:pt idx="198">
                  <c:v>152.78301882247388</c:v>
                </c:pt>
                <c:pt idx="199">
                  <c:v>78.357033947460422</c:v>
                </c:pt>
                <c:pt idx="200">
                  <c:v>122.79045841348125</c:v>
                </c:pt>
                <c:pt idx="201">
                  <c:v>99.559110284897088</c:v>
                </c:pt>
                <c:pt idx="202">
                  <c:v>102.78289275822908</c:v>
                </c:pt>
                <c:pt idx="203">
                  <c:v>142.82170837659987</c:v>
                </c:pt>
                <c:pt idx="204">
                  <c:v>115.65627995864406</c:v>
                </c:pt>
                <c:pt idx="205">
                  <c:v>77.433743944993239</c:v>
                </c:pt>
                <c:pt idx="206">
                  <c:v>68.743345379852599</c:v>
                </c:pt>
                <c:pt idx="207">
                  <c:v>52.816860634983186</c:v>
                </c:pt>
                <c:pt idx="208">
                  <c:v>84.97906100514092</c:v>
                </c:pt>
                <c:pt idx="209">
                  <c:v>123.93195017529297</c:v>
                </c:pt>
                <c:pt idx="210">
                  <c:v>122.32828140118045</c:v>
                </c:pt>
                <c:pt idx="211">
                  <c:v>48.307727740746941</c:v>
                </c:pt>
                <c:pt idx="212">
                  <c:v>97.099583711893047</c:v>
                </c:pt>
                <c:pt idx="213">
                  <c:v>74.970903388805709</c:v>
                </c:pt>
                <c:pt idx="214">
                  <c:v>102.04998012930582</c:v>
                </c:pt>
                <c:pt idx="215">
                  <c:v>99.093385543500517</c:v>
                </c:pt>
                <c:pt idx="216">
                  <c:v>85.77515393560725</c:v>
                </c:pt>
                <c:pt idx="217">
                  <c:v>80.965859140841076</c:v>
                </c:pt>
                <c:pt idx="218">
                  <c:v>58.330441833084478</c:v>
                </c:pt>
                <c:pt idx="219">
                  <c:v>95.690669281106238</c:v>
                </c:pt>
                <c:pt idx="220">
                  <c:v>31.084199419039578</c:v>
                </c:pt>
                <c:pt idx="221">
                  <c:v>122.14577434672265</c:v>
                </c:pt>
                <c:pt idx="222">
                  <c:v>121.52646738978365</c:v>
                </c:pt>
                <c:pt idx="223">
                  <c:v>138.33281403840056</c:v>
                </c:pt>
                <c:pt idx="224">
                  <c:v>98.596310416830875</c:v>
                </c:pt>
                <c:pt idx="225">
                  <c:v>122.0398107039523</c:v>
                </c:pt>
                <c:pt idx="226">
                  <c:v>80.499853630995858</c:v>
                </c:pt>
                <c:pt idx="227">
                  <c:v>126.18209136004089</c:v>
                </c:pt>
                <c:pt idx="228">
                  <c:v>101.80008544464135</c:v>
                </c:pt>
                <c:pt idx="229">
                  <c:v>65.081044916549217</c:v>
                </c:pt>
                <c:pt idx="230">
                  <c:v>133.93808435446954</c:v>
                </c:pt>
                <c:pt idx="231">
                  <c:v>66.587903073504094</c:v>
                </c:pt>
                <c:pt idx="232">
                  <c:v>100.07495305059274</c:v>
                </c:pt>
                <c:pt idx="233">
                  <c:v>81.65762343380311</c:v>
                </c:pt>
                <c:pt idx="234">
                  <c:v>56.188453919661242</c:v>
                </c:pt>
                <c:pt idx="235">
                  <c:v>59.506769359097689</c:v>
                </c:pt>
                <c:pt idx="236">
                  <c:v>104.4254084237491</c:v>
                </c:pt>
                <c:pt idx="237">
                  <c:v>82.01606540664261</c:v>
                </c:pt>
                <c:pt idx="238">
                  <c:v>98.785364820730138</c:v>
                </c:pt>
                <c:pt idx="239">
                  <c:v>72.862501523910851</c:v>
                </c:pt>
                <c:pt idx="240">
                  <c:v>131.03935393120946</c:v>
                </c:pt>
                <c:pt idx="241">
                  <c:v>89.925607547533218</c:v>
                </c:pt>
                <c:pt idx="242">
                  <c:v>97.872664216409248</c:v>
                </c:pt>
                <c:pt idx="243">
                  <c:v>102.11659957598795</c:v>
                </c:pt>
                <c:pt idx="244">
                  <c:v>52.550482535331867</c:v>
                </c:pt>
                <c:pt idx="245">
                  <c:v>46.765552813521481</c:v>
                </c:pt>
                <c:pt idx="246">
                  <c:v>129.29894455704562</c:v>
                </c:pt>
                <c:pt idx="247">
                  <c:v>117.36158849638605</c:v>
                </c:pt>
                <c:pt idx="248">
                  <c:v>96.507926575509828</c:v>
                </c:pt>
                <c:pt idx="249">
                  <c:v>133.38204542766471</c:v>
                </c:pt>
                <c:pt idx="250">
                  <c:v>97.176992317304666</c:v>
                </c:pt>
                <c:pt idx="251">
                  <c:v>117.19225796500177</c:v>
                </c:pt>
                <c:pt idx="252">
                  <c:v>51.017429591911878</c:v>
                </c:pt>
                <c:pt idx="253">
                  <c:v>68.499021646668098</c:v>
                </c:pt>
                <c:pt idx="254">
                  <c:v>51.606715238889137</c:v>
                </c:pt>
                <c:pt idx="255">
                  <c:v>34.800056890719134</c:v>
                </c:pt>
                <c:pt idx="256">
                  <c:v>107.37943558656025</c:v>
                </c:pt>
                <c:pt idx="257">
                  <c:v>104.49602267119144</c:v>
                </c:pt>
                <c:pt idx="258">
                  <c:v>99.51102402325796</c:v>
                </c:pt>
                <c:pt idx="259">
                  <c:v>72.379536483844731</c:v>
                </c:pt>
                <c:pt idx="260">
                  <c:v>60.802219758202682</c:v>
                </c:pt>
                <c:pt idx="261">
                  <c:v>97.797082780620258</c:v>
                </c:pt>
                <c:pt idx="262">
                  <c:v>65.50205386179141</c:v>
                </c:pt>
                <c:pt idx="263">
                  <c:v>94.634977360137782</c:v>
                </c:pt>
                <c:pt idx="264">
                  <c:v>115.92773481346467</c:v>
                </c:pt>
                <c:pt idx="265">
                  <c:v>80.246514179098995</c:v>
                </c:pt>
                <c:pt idx="266">
                  <c:v>43.546180117206404</c:v>
                </c:pt>
                <c:pt idx="267">
                  <c:v>88.255453766085793</c:v>
                </c:pt>
                <c:pt idx="268">
                  <c:v>69.209690397495251</c:v>
                </c:pt>
                <c:pt idx="269">
                  <c:v>101.40932755815629</c:v>
                </c:pt>
                <c:pt idx="270">
                  <c:v>153.61105740927724</c:v>
                </c:pt>
                <c:pt idx="271">
                  <c:v>107.26980861208494</c:v>
                </c:pt>
                <c:pt idx="272">
                  <c:v>107.52936083195937</c:v>
                </c:pt>
                <c:pt idx="273">
                  <c:v>127.28243653656682</c:v>
                </c:pt>
                <c:pt idx="274">
                  <c:v>109.15299378999862</c:v>
                </c:pt>
                <c:pt idx="275">
                  <c:v>51.627734715502811</c:v>
                </c:pt>
                <c:pt idx="276">
                  <c:v>72.745295613816779</c:v>
                </c:pt>
                <c:pt idx="277">
                  <c:v>128.51190940327842</c:v>
                </c:pt>
                <c:pt idx="278">
                  <c:v>76.892510288305857</c:v>
                </c:pt>
                <c:pt idx="279">
                  <c:v>127.16411497087984</c:v>
                </c:pt>
                <c:pt idx="280">
                  <c:v>62.318443988584932</c:v>
                </c:pt>
                <c:pt idx="281">
                  <c:v>95.066372468913869</c:v>
                </c:pt>
                <c:pt idx="282">
                  <c:v>114.95318475786189</c:v>
                </c:pt>
                <c:pt idx="283">
                  <c:v>81.409453180745913</c:v>
                </c:pt>
                <c:pt idx="284">
                  <c:v>98.025284902323619</c:v>
                </c:pt>
                <c:pt idx="285">
                  <c:v>89.098928511836675</c:v>
                </c:pt>
                <c:pt idx="286">
                  <c:v>76.182952124470376</c:v>
                </c:pt>
                <c:pt idx="287">
                  <c:v>122.37212930644773</c:v>
                </c:pt>
                <c:pt idx="288">
                  <c:v>110.74196611912294</c:v>
                </c:pt>
                <c:pt idx="289">
                  <c:v>84.391885180777535</c:v>
                </c:pt>
                <c:pt idx="290">
                  <c:v>137.86480744564869</c:v>
                </c:pt>
                <c:pt idx="291">
                  <c:v>89.622193166521811</c:v>
                </c:pt>
                <c:pt idx="292">
                  <c:v>54.720854877276452</c:v>
                </c:pt>
                <c:pt idx="293">
                  <c:v>103.19362224967335</c:v>
                </c:pt>
                <c:pt idx="294">
                  <c:v>90.145844391081937</c:v>
                </c:pt>
                <c:pt idx="295">
                  <c:v>70.156139690921009</c:v>
                </c:pt>
                <c:pt idx="296">
                  <c:v>137.96291945119037</c:v>
                </c:pt>
                <c:pt idx="297">
                  <c:v>138.34345375873409</c:v>
                </c:pt>
                <c:pt idx="298">
                  <c:v>85.663579596418003</c:v>
                </c:pt>
                <c:pt idx="299">
                  <c:v>67.219230153273656</c:v>
                </c:pt>
                <c:pt idx="300">
                  <c:v>50.420843922843233</c:v>
                </c:pt>
                <c:pt idx="301">
                  <c:v>88.426218374060227</c:v>
                </c:pt>
                <c:pt idx="302">
                  <c:v>90.160487813320742</c:v>
                </c:pt>
                <c:pt idx="303">
                  <c:v>52.631307183930858</c:v>
                </c:pt>
                <c:pt idx="304">
                  <c:v>99.403531851411117</c:v>
                </c:pt>
                <c:pt idx="305">
                  <c:v>60.997515803687747</c:v>
                </c:pt>
                <c:pt idx="306">
                  <c:v>125.34586680873008</c:v>
                </c:pt>
                <c:pt idx="307">
                  <c:v>54.002705039830744</c:v>
                </c:pt>
                <c:pt idx="308">
                  <c:v>155.26732368392732</c:v>
                </c:pt>
                <c:pt idx="309">
                  <c:v>16.103417579025518</c:v>
                </c:pt>
                <c:pt idx="310">
                  <c:v>75.927999159626779</c:v>
                </c:pt>
                <c:pt idx="311">
                  <c:v>97.621598160421854</c:v>
                </c:pt>
                <c:pt idx="312">
                  <c:v>118.44391046450573</c:v>
                </c:pt>
                <c:pt idx="313">
                  <c:v>75.042612223460765</c:v>
                </c:pt>
                <c:pt idx="314">
                  <c:v>61.782950007773252</c:v>
                </c:pt>
                <c:pt idx="315">
                  <c:v>102.4869474394618</c:v>
                </c:pt>
                <c:pt idx="316">
                  <c:v>103.64863437976646</c:v>
                </c:pt>
                <c:pt idx="317">
                  <c:v>130.00373944897183</c:v>
                </c:pt>
                <c:pt idx="318">
                  <c:v>71.287025032235306</c:v>
                </c:pt>
                <c:pt idx="319">
                  <c:v>103.88544483391479</c:v>
                </c:pt>
                <c:pt idx="320">
                  <c:v>88.256662276122825</c:v>
                </c:pt>
                <c:pt idx="321">
                  <c:v>87.300074738148396</c:v>
                </c:pt>
                <c:pt idx="322">
                  <c:v>90.141990500785141</c:v>
                </c:pt>
                <c:pt idx="323">
                  <c:v>88.94900055230346</c:v>
                </c:pt>
                <c:pt idx="324">
                  <c:v>93.365296502342972</c:v>
                </c:pt>
                <c:pt idx="325">
                  <c:v>73.656709138878796</c:v>
                </c:pt>
                <c:pt idx="326">
                  <c:v>69.366603991203192</c:v>
                </c:pt>
                <c:pt idx="327">
                  <c:v>120.95754001389514</c:v>
                </c:pt>
                <c:pt idx="328">
                  <c:v>74.886563680505333</c:v>
                </c:pt>
                <c:pt idx="329">
                  <c:v>129.23343545259513</c:v>
                </c:pt>
                <c:pt idx="330">
                  <c:v>131.18646972536681</c:v>
                </c:pt>
                <c:pt idx="331">
                  <c:v>47.503822382003818</c:v>
                </c:pt>
                <c:pt idx="332">
                  <c:v>43.792319749032231</c:v>
                </c:pt>
                <c:pt idx="333">
                  <c:v>74.367333671047163</c:v>
                </c:pt>
                <c:pt idx="334">
                  <c:v>99.829972199972872</c:v>
                </c:pt>
                <c:pt idx="335">
                  <c:v>115.67810500268979</c:v>
                </c:pt>
                <c:pt idx="336">
                  <c:v>149.67515577039012</c:v>
                </c:pt>
                <c:pt idx="337">
                  <c:v>54.506099479112436</c:v>
                </c:pt>
                <c:pt idx="338">
                  <c:v>116.28011290277846</c:v>
                </c:pt>
                <c:pt idx="339">
                  <c:v>61.903230281533979</c:v>
                </c:pt>
                <c:pt idx="340">
                  <c:v>75.908351725409375</c:v>
                </c:pt>
                <c:pt idx="341">
                  <c:v>104.08009959728724</c:v>
                </c:pt>
                <c:pt idx="342">
                  <c:v>107.03360676515604</c:v>
                </c:pt>
                <c:pt idx="343">
                  <c:v>49.796197111163565</c:v>
                </c:pt>
                <c:pt idx="344">
                  <c:v>114.49299008844082</c:v>
                </c:pt>
                <c:pt idx="345">
                  <c:v>68.985494087708048</c:v>
                </c:pt>
                <c:pt idx="346">
                  <c:v>71.44779298842559</c:v>
                </c:pt>
                <c:pt idx="347">
                  <c:v>40.99541172379304</c:v>
                </c:pt>
                <c:pt idx="348">
                  <c:v>111.53125295880955</c:v>
                </c:pt>
                <c:pt idx="349">
                  <c:v>111.08561349064439</c:v>
                </c:pt>
                <c:pt idx="350">
                  <c:v>74.342079070954696</c:v>
                </c:pt>
                <c:pt idx="351">
                  <c:v>120.29425540783859</c:v>
                </c:pt>
                <c:pt idx="352">
                  <c:v>144.55382402746091</c:v>
                </c:pt>
                <c:pt idx="353">
                  <c:v>137.74740620584907</c:v>
                </c:pt>
                <c:pt idx="354">
                  <c:v>71.550334903403382</c:v>
                </c:pt>
                <c:pt idx="355">
                  <c:v>110.8809355000144</c:v>
                </c:pt>
                <c:pt idx="356">
                  <c:v>99.909517479795795</c:v>
                </c:pt>
                <c:pt idx="357">
                  <c:v>57.177672454868571</c:v>
                </c:pt>
                <c:pt idx="358">
                  <c:v>40.044249129353375</c:v>
                </c:pt>
                <c:pt idx="359">
                  <c:v>101.3975010565191</c:v>
                </c:pt>
                <c:pt idx="360">
                  <c:v>126.01431467164957</c:v>
                </c:pt>
                <c:pt idx="361">
                  <c:v>134.54684430397356</c:v>
                </c:pt>
                <c:pt idx="362">
                  <c:v>27.425504943054875</c:v>
                </c:pt>
                <c:pt idx="363">
                  <c:v>52.424287563927919</c:v>
                </c:pt>
                <c:pt idx="364">
                  <c:v>75.428747386745727</c:v>
                </c:pt>
                <c:pt idx="365">
                  <c:v>100.7595682370702</c:v>
                </c:pt>
                <c:pt idx="366">
                  <c:v>86.338277605262647</c:v>
                </c:pt>
                <c:pt idx="367">
                  <c:v>93.514925946310996</c:v>
                </c:pt>
                <c:pt idx="368">
                  <c:v>144.58621386818231</c:v>
                </c:pt>
                <c:pt idx="369">
                  <c:v>69.993173159614344</c:v>
                </c:pt>
                <c:pt idx="370">
                  <c:v>71.399143452475528</c:v>
                </c:pt>
                <c:pt idx="371">
                  <c:v>97.219939888833323</c:v>
                </c:pt>
                <c:pt idx="372">
                  <c:v>83.029929173025721</c:v>
                </c:pt>
                <c:pt idx="373">
                  <c:v>56.948586876013906</c:v>
                </c:pt>
                <c:pt idx="374">
                  <c:v>118.2342141035906</c:v>
                </c:pt>
                <c:pt idx="375">
                  <c:v>98.001255981435406</c:v>
                </c:pt>
                <c:pt idx="376">
                  <c:v>21.588000661389742</c:v>
                </c:pt>
                <c:pt idx="377">
                  <c:v>65.273894891950022</c:v>
                </c:pt>
                <c:pt idx="378">
                  <c:v>112.19984966187576</c:v>
                </c:pt>
                <c:pt idx="379">
                  <c:v>77.048256056491482</c:v>
                </c:pt>
                <c:pt idx="380">
                  <c:v>77.590225356707379</c:v>
                </c:pt>
                <c:pt idx="381">
                  <c:v>29.819137173471063</c:v>
                </c:pt>
                <c:pt idx="382">
                  <c:v>128.73411662955732</c:v>
                </c:pt>
                <c:pt idx="383">
                  <c:v>128.05309180108043</c:v>
                </c:pt>
                <c:pt idx="384">
                  <c:v>112.85357342919178</c:v>
                </c:pt>
                <c:pt idx="385">
                  <c:v>129.91272192663155</c:v>
                </c:pt>
                <c:pt idx="386">
                  <c:v>79.893190654132468</c:v>
                </c:pt>
                <c:pt idx="387">
                  <c:v>90.756304837881544</c:v>
                </c:pt>
                <c:pt idx="388">
                  <c:v>112.72369242960121</c:v>
                </c:pt>
                <c:pt idx="389">
                  <c:v>83.618722372308184</c:v>
                </c:pt>
                <c:pt idx="390">
                  <c:v>23.22848233761124</c:v>
                </c:pt>
                <c:pt idx="391">
                  <c:v>118.04842529646658</c:v>
                </c:pt>
                <c:pt idx="392">
                  <c:v>61.359344139998029</c:v>
                </c:pt>
                <c:pt idx="393">
                  <c:v>138.79398407204553</c:v>
                </c:pt>
                <c:pt idx="394">
                  <c:v>68.949393991625584</c:v>
                </c:pt>
                <c:pt idx="395">
                  <c:v>78.689642624524367</c:v>
                </c:pt>
                <c:pt idx="396">
                  <c:v>119.09793882367921</c:v>
                </c:pt>
                <c:pt idx="397">
                  <c:v>104.19832552845855</c:v>
                </c:pt>
                <c:pt idx="398">
                  <c:v>34.494329104757526</c:v>
                </c:pt>
                <c:pt idx="399">
                  <c:v>56.750919786788472</c:v>
                </c:pt>
                <c:pt idx="400">
                  <c:v>78.519699019741893</c:v>
                </c:pt>
                <c:pt idx="401">
                  <c:v>85.649193830850891</c:v>
                </c:pt>
                <c:pt idx="402">
                  <c:v>87.363181294586866</c:v>
                </c:pt>
                <c:pt idx="403">
                  <c:v>57.480323381638755</c:v>
                </c:pt>
                <c:pt idx="404">
                  <c:v>116.6832824381213</c:v>
                </c:pt>
                <c:pt idx="405">
                  <c:v>161.66970041991954</c:v>
                </c:pt>
                <c:pt idx="406">
                  <c:v>100.23802639698488</c:v>
                </c:pt>
                <c:pt idx="407">
                  <c:v>125.57268512589917</c:v>
                </c:pt>
                <c:pt idx="408">
                  <c:v>117.15504940341634</c:v>
                </c:pt>
                <c:pt idx="409">
                  <c:v>145.7239187906689</c:v>
                </c:pt>
                <c:pt idx="410">
                  <c:v>110.11499396709269</c:v>
                </c:pt>
                <c:pt idx="411">
                  <c:v>99.389514262625653</c:v>
                </c:pt>
                <c:pt idx="412">
                  <c:v>167.77247613818554</c:v>
                </c:pt>
                <c:pt idx="413">
                  <c:v>100.31407923009465</c:v>
                </c:pt>
                <c:pt idx="414">
                  <c:v>125.77224922745154</c:v>
                </c:pt>
                <c:pt idx="415">
                  <c:v>62.682708239828116</c:v>
                </c:pt>
                <c:pt idx="416">
                  <c:v>45.944122402506309</c:v>
                </c:pt>
                <c:pt idx="417">
                  <c:v>99.945003048169383</c:v>
                </c:pt>
                <c:pt idx="418">
                  <c:v>103.07337126438006</c:v>
                </c:pt>
                <c:pt idx="419">
                  <c:v>70.530676862575547</c:v>
                </c:pt>
                <c:pt idx="420">
                  <c:v>51.583203352087367</c:v>
                </c:pt>
                <c:pt idx="421">
                  <c:v>47.522536701687386</c:v>
                </c:pt>
                <c:pt idx="422">
                  <c:v>64.381338537882129</c:v>
                </c:pt>
                <c:pt idx="423">
                  <c:v>66.032731343248088</c:v>
                </c:pt>
                <c:pt idx="424">
                  <c:v>83.236464260017783</c:v>
                </c:pt>
                <c:pt idx="425">
                  <c:v>119.13649151244135</c:v>
                </c:pt>
                <c:pt idx="426">
                  <c:v>103.98533060730324</c:v>
                </c:pt>
                <c:pt idx="427">
                  <c:v>89.666751501978524</c:v>
                </c:pt>
                <c:pt idx="428">
                  <c:v>47.035294465532388</c:v>
                </c:pt>
                <c:pt idx="429">
                  <c:v>104.60272829124233</c:v>
                </c:pt>
                <c:pt idx="430">
                  <c:v>138.46794993036747</c:v>
                </c:pt>
                <c:pt idx="431">
                  <c:v>92.644061520158175</c:v>
                </c:pt>
                <c:pt idx="432">
                  <c:v>72.714190614553445</c:v>
                </c:pt>
                <c:pt idx="433">
                  <c:v>57.731131301946334</c:v>
                </c:pt>
                <c:pt idx="434">
                  <c:v>110.2934352526886</c:v>
                </c:pt>
                <c:pt idx="435">
                  <c:v>69.89364931634509</c:v>
                </c:pt>
                <c:pt idx="436">
                  <c:v>49.248231484942153</c:v>
                </c:pt>
                <c:pt idx="437">
                  <c:v>71.085222112512383</c:v>
                </c:pt>
                <c:pt idx="438">
                  <c:v>59.929505783174136</c:v>
                </c:pt>
                <c:pt idx="439">
                  <c:v>121.60921342364782</c:v>
                </c:pt>
                <c:pt idx="440">
                  <c:v>106.90104424802121</c:v>
                </c:pt>
                <c:pt idx="441">
                  <c:v>104.66155582737065</c:v>
                </c:pt>
                <c:pt idx="442">
                  <c:v>112.24849270225059</c:v>
                </c:pt>
                <c:pt idx="443">
                  <c:v>99.855978628978391</c:v>
                </c:pt>
                <c:pt idx="444">
                  <c:v>128.50094175709728</c:v>
                </c:pt>
                <c:pt idx="445">
                  <c:v>83.34295088843146</c:v>
                </c:pt>
                <c:pt idx="446">
                  <c:v>131.20941204364544</c:v>
                </c:pt>
                <c:pt idx="447">
                  <c:v>117.60605636274749</c:v>
                </c:pt>
                <c:pt idx="448">
                  <c:v>105.90012439822522</c:v>
                </c:pt>
                <c:pt idx="449">
                  <c:v>101.16822319121547</c:v>
                </c:pt>
                <c:pt idx="450">
                  <c:v>119.552949550417</c:v>
                </c:pt>
                <c:pt idx="451">
                  <c:v>66.506698885552396</c:v>
                </c:pt>
                <c:pt idx="452">
                  <c:v>116.52934043014648</c:v>
                </c:pt>
                <c:pt idx="453">
                  <c:v>99.358062606882868</c:v>
                </c:pt>
                <c:pt idx="454">
                  <c:v>34.952105425520131</c:v>
                </c:pt>
                <c:pt idx="455">
                  <c:v>114.4424921795885</c:v>
                </c:pt>
                <c:pt idx="456">
                  <c:v>88.479025531416937</c:v>
                </c:pt>
                <c:pt idx="457">
                  <c:v>102.62533838946138</c:v>
                </c:pt>
                <c:pt idx="458">
                  <c:v>136.86119623198556</c:v>
                </c:pt>
                <c:pt idx="459">
                  <c:v>63.631756803757526</c:v>
                </c:pt>
                <c:pt idx="460">
                  <c:v>170.21393259151591</c:v>
                </c:pt>
                <c:pt idx="461">
                  <c:v>79.999984520675753</c:v>
                </c:pt>
                <c:pt idx="462">
                  <c:v>109.14468307819425</c:v>
                </c:pt>
                <c:pt idx="463">
                  <c:v>15.651380267654986</c:v>
                </c:pt>
                <c:pt idx="464">
                  <c:v>50.655919263403121</c:v>
                </c:pt>
                <c:pt idx="465">
                  <c:v>53.578654517393716</c:v>
                </c:pt>
                <c:pt idx="466">
                  <c:v>100.30078064408917</c:v>
                </c:pt>
                <c:pt idx="467">
                  <c:v>74.198127372945692</c:v>
                </c:pt>
                <c:pt idx="468">
                  <c:v>92.547329870238627</c:v>
                </c:pt>
                <c:pt idx="469">
                  <c:v>105.49708818527324</c:v>
                </c:pt>
                <c:pt idx="470">
                  <c:v>70.323742778201449</c:v>
                </c:pt>
                <c:pt idx="471">
                  <c:v>71.580898323444671</c:v>
                </c:pt>
                <c:pt idx="472">
                  <c:v>35.454593381610266</c:v>
                </c:pt>
                <c:pt idx="473">
                  <c:v>98.298722242006534</c:v>
                </c:pt>
                <c:pt idx="474">
                  <c:v>102.7355691927919</c:v>
                </c:pt>
                <c:pt idx="475">
                  <c:v>69.802087243024744</c:v>
                </c:pt>
                <c:pt idx="476">
                  <c:v>116.1130476994058</c:v>
                </c:pt>
                <c:pt idx="477">
                  <c:v>140.61020280371667</c:v>
                </c:pt>
                <c:pt idx="478">
                  <c:v>73.763946056014902</c:v>
                </c:pt>
                <c:pt idx="479">
                  <c:v>69.94086358899176</c:v>
                </c:pt>
                <c:pt idx="480">
                  <c:v>109.11282324281137</c:v>
                </c:pt>
                <c:pt idx="481">
                  <c:v>81.322174811799414</c:v>
                </c:pt>
                <c:pt idx="482">
                  <c:v>30.138895990201036</c:v>
                </c:pt>
                <c:pt idx="483">
                  <c:v>90.900093912992816</c:v>
                </c:pt>
                <c:pt idx="484">
                  <c:v>111.98149848272078</c:v>
                </c:pt>
                <c:pt idx="485">
                  <c:v>100.61458233651683</c:v>
                </c:pt>
                <c:pt idx="486">
                  <c:v>57.438677513780476</c:v>
                </c:pt>
                <c:pt idx="487">
                  <c:v>117.46087816888939</c:v>
                </c:pt>
                <c:pt idx="488">
                  <c:v>58.84723173564953</c:v>
                </c:pt>
                <c:pt idx="489">
                  <c:v>125.49336929770607</c:v>
                </c:pt>
                <c:pt idx="490">
                  <c:v>103.07540420430223</c:v>
                </c:pt>
                <c:pt idx="491">
                  <c:v>55.357318538923209</c:v>
                </c:pt>
                <c:pt idx="492">
                  <c:v>94.030551852414646</c:v>
                </c:pt>
                <c:pt idx="493">
                  <c:v>65.521657084616436</c:v>
                </c:pt>
                <c:pt idx="494">
                  <c:v>78.119390863978424</c:v>
                </c:pt>
                <c:pt idx="495">
                  <c:v>93.238961763209772</c:v>
                </c:pt>
                <c:pt idx="496">
                  <c:v>71.580044561114391</c:v>
                </c:pt>
                <c:pt idx="497">
                  <c:v>123.78370138636683</c:v>
                </c:pt>
                <c:pt idx="498">
                  <c:v>109.36803206932791</c:v>
                </c:pt>
                <c:pt idx="499">
                  <c:v>59.276458817685125</c:v>
                </c:pt>
                <c:pt idx="500">
                  <c:v>117.17578958299555</c:v>
                </c:pt>
                <c:pt idx="501">
                  <c:v>103.47821124767188</c:v>
                </c:pt>
                <c:pt idx="502">
                  <c:v>117.7635486414506</c:v>
                </c:pt>
                <c:pt idx="503">
                  <c:v>96.606869674345489</c:v>
                </c:pt>
                <c:pt idx="504">
                  <c:v>72.701923554423956</c:v>
                </c:pt>
                <c:pt idx="505">
                  <c:v>106.52494498231908</c:v>
                </c:pt>
                <c:pt idx="506">
                  <c:v>73.895824754338264</c:v>
                </c:pt>
                <c:pt idx="507">
                  <c:v>103.54106950347932</c:v>
                </c:pt>
                <c:pt idx="508">
                  <c:v>97.965815327760083</c:v>
                </c:pt>
                <c:pt idx="509">
                  <c:v>98.816609019500447</c:v>
                </c:pt>
                <c:pt idx="510">
                  <c:v>76.585837439783063</c:v>
                </c:pt>
                <c:pt idx="511">
                  <c:v>97.312998640966725</c:v>
                </c:pt>
                <c:pt idx="512">
                  <c:v>79.564364030819434</c:v>
                </c:pt>
                <c:pt idx="513">
                  <c:v>95.164128634233293</c:v>
                </c:pt>
                <c:pt idx="514">
                  <c:v>113.41219039430507</c:v>
                </c:pt>
                <c:pt idx="515">
                  <c:v>99.499845436881515</c:v>
                </c:pt>
                <c:pt idx="516">
                  <c:v>34.071756495086902</c:v>
                </c:pt>
                <c:pt idx="517">
                  <c:v>105.96222244764567</c:v>
                </c:pt>
                <c:pt idx="518">
                  <c:v>60.631057167412564</c:v>
                </c:pt>
                <c:pt idx="519">
                  <c:v>85.181704047217863</c:v>
                </c:pt>
                <c:pt idx="520">
                  <c:v>106.76706208239284</c:v>
                </c:pt>
                <c:pt idx="521">
                  <c:v>100.61111844875177</c:v>
                </c:pt>
                <c:pt idx="522">
                  <c:v>110.99945276252402</c:v>
                </c:pt>
                <c:pt idx="523">
                  <c:v>88.05027843795051</c:v>
                </c:pt>
                <c:pt idx="524">
                  <c:v>69.071578785504244</c:v>
                </c:pt>
                <c:pt idx="525">
                  <c:v>118.01680672390739</c:v>
                </c:pt>
                <c:pt idx="526">
                  <c:v>119.42404464681067</c:v>
                </c:pt>
                <c:pt idx="527">
                  <c:v>55.073171090091819</c:v>
                </c:pt>
                <c:pt idx="528">
                  <c:v>86.225311190615685</c:v>
                </c:pt>
                <c:pt idx="529">
                  <c:v>79.724495980110987</c:v>
                </c:pt>
                <c:pt idx="530">
                  <c:v>93.585960379791231</c:v>
                </c:pt>
                <c:pt idx="531">
                  <c:v>60.892825840329806</c:v>
                </c:pt>
                <c:pt idx="532">
                  <c:v>96.272556043950772</c:v>
                </c:pt>
                <c:pt idx="533">
                  <c:v>109.3580727345543</c:v>
                </c:pt>
                <c:pt idx="534">
                  <c:v>89.965329904000555</c:v>
                </c:pt>
                <c:pt idx="535">
                  <c:v>137.7380688583753</c:v>
                </c:pt>
                <c:pt idx="536">
                  <c:v>98.976299965262115</c:v>
                </c:pt>
                <c:pt idx="537">
                  <c:v>104.03515057655795</c:v>
                </c:pt>
                <c:pt idx="538">
                  <c:v>103.19152769843276</c:v>
                </c:pt>
                <c:pt idx="539">
                  <c:v>57.527309923968915</c:v>
                </c:pt>
                <c:pt idx="540">
                  <c:v>55.81275983686146</c:v>
                </c:pt>
                <c:pt idx="541">
                  <c:v>145.88172862477631</c:v>
                </c:pt>
                <c:pt idx="542">
                  <c:v>82.057785638779478</c:v>
                </c:pt>
                <c:pt idx="543">
                  <c:v>36.936799736262856</c:v>
                </c:pt>
                <c:pt idx="544">
                  <c:v>72.179873527311429</c:v>
                </c:pt>
                <c:pt idx="545">
                  <c:v>83.460106008848925</c:v>
                </c:pt>
                <c:pt idx="546">
                  <c:v>78.028130502819749</c:v>
                </c:pt>
                <c:pt idx="547">
                  <c:v>71.798393501059763</c:v>
                </c:pt>
                <c:pt idx="548">
                  <c:v>77.209464008720261</c:v>
                </c:pt>
                <c:pt idx="549">
                  <c:v>124.37421180145702</c:v>
                </c:pt>
                <c:pt idx="550">
                  <c:v>64.531730686829633</c:v>
                </c:pt>
                <c:pt idx="551">
                  <c:v>80.35970396761104</c:v>
                </c:pt>
                <c:pt idx="552">
                  <c:v>65.158863754645608</c:v>
                </c:pt>
                <c:pt idx="553">
                  <c:v>122.64595887819587</c:v>
                </c:pt>
                <c:pt idx="554">
                  <c:v>53.642334470504466</c:v>
                </c:pt>
                <c:pt idx="555">
                  <c:v>80.393182904743753</c:v>
                </c:pt>
                <c:pt idx="556">
                  <c:v>70.127849292975952</c:v>
                </c:pt>
                <c:pt idx="557">
                  <c:v>138.84259365220942</c:v>
                </c:pt>
                <c:pt idx="558">
                  <c:v>133.43323587553186</c:v>
                </c:pt>
                <c:pt idx="559">
                  <c:v>108.04915305677878</c:v>
                </c:pt>
                <c:pt idx="560">
                  <c:v>88.803158745845849</c:v>
                </c:pt>
                <c:pt idx="561">
                  <c:v>43.994286215331158</c:v>
                </c:pt>
                <c:pt idx="562">
                  <c:v>100.1692528527592</c:v>
                </c:pt>
                <c:pt idx="563">
                  <c:v>93.288626215655768</c:v>
                </c:pt>
                <c:pt idx="564">
                  <c:v>98.723562405885332</c:v>
                </c:pt>
                <c:pt idx="565">
                  <c:v>70.867360133995589</c:v>
                </c:pt>
                <c:pt idx="566">
                  <c:v>68.512481275459322</c:v>
                </c:pt>
                <c:pt idx="567">
                  <c:v>117.07673696341317</c:v>
                </c:pt>
                <c:pt idx="568">
                  <c:v>106.39308786106949</c:v>
                </c:pt>
                <c:pt idx="569">
                  <c:v>131.4177920555021</c:v>
                </c:pt>
                <c:pt idx="570">
                  <c:v>118.41427106419496</c:v>
                </c:pt>
                <c:pt idx="571">
                  <c:v>119.81127563982727</c:v>
                </c:pt>
                <c:pt idx="572">
                  <c:v>77.440312511994307</c:v>
                </c:pt>
                <c:pt idx="573">
                  <c:v>89.44185668090995</c:v>
                </c:pt>
                <c:pt idx="574">
                  <c:v>93.229891334935928</c:v>
                </c:pt>
                <c:pt idx="575">
                  <c:v>100.62153172013268</c:v>
                </c:pt>
                <c:pt idx="576">
                  <c:v>114.78822667025361</c:v>
                </c:pt>
                <c:pt idx="577">
                  <c:v>67.15781507684278</c:v>
                </c:pt>
                <c:pt idx="578">
                  <c:v>97.671635978897484</c:v>
                </c:pt>
                <c:pt idx="579">
                  <c:v>105.69290083489796</c:v>
                </c:pt>
                <c:pt idx="580">
                  <c:v>118.02959194724281</c:v>
                </c:pt>
                <c:pt idx="581">
                  <c:v>73.460494900760295</c:v>
                </c:pt>
                <c:pt idx="582">
                  <c:v>121.21725475732592</c:v>
                </c:pt>
                <c:pt idx="583">
                  <c:v>117.60181570534405</c:v>
                </c:pt>
                <c:pt idx="584">
                  <c:v>69.12518983586051</c:v>
                </c:pt>
                <c:pt idx="585">
                  <c:v>122.86810663477809</c:v>
                </c:pt>
                <c:pt idx="586">
                  <c:v>94.169205942694589</c:v>
                </c:pt>
                <c:pt idx="587">
                  <c:v>115.11578590297177</c:v>
                </c:pt>
                <c:pt idx="588">
                  <c:v>47.542293454364881</c:v>
                </c:pt>
                <c:pt idx="589">
                  <c:v>91.695353682846417</c:v>
                </c:pt>
                <c:pt idx="590">
                  <c:v>82.320141444427918</c:v>
                </c:pt>
                <c:pt idx="591">
                  <c:v>60.269076788226357</c:v>
                </c:pt>
                <c:pt idx="592">
                  <c:v>77.073543752377191</c:v>
                </c:pt>
                <c:pt idx="593">
                  <c:v>155.22645825010841</c:v>
                </c:pt>
                <c:pt idx="594">
                  <c:v>104.52138735214976</c:v>
                </c:pt>
                <c:pt idx="595">
                  <c:v>44.15870198083212</c:v>
                </c:pt>
                <c:pt idx="596">
                  <c:v>8.2876338454084362</c:v>
                </c:pt>
                <c:pt idx="597">
                  <c:v>110.09228176066017</c:v>
                </c:pt>
                <c:pt idx="598">
                  <c:v>72.380152719882062</c:v>
                </c:pt>
                <c:pt idx="599">
                  <c:v>100.86452797497031</c:v>
                </c:pt>
                <c:pt idx="600">
                  <c:v>134.16834567499836</c:v>
                </c:pt>
                <c:pt idx="601">
                  <c:v>89.78066430536046</c:v>
                </c:pt>
                <c:pt idx="602">
                  <c:v>85.078250269055388</c:v>
                </c:pt>
                <c:pt idx="603">
                  <c:v>99.095147563923092</c:v>
                </c:pt>
                <c:pt idx="604">
                  <c:v>89.034488975923068</c:v>
                </c:pt>
                <c:pt idx="605">
                  <c:v>128.67542904398351</c:v>
                </c:pt>
                <c:pt idx="606">
                  <c:v>122.0386898087836</c:v>
                </c:pt>
                <c:pt idx="607">
                  <c:v>79.643728218971773</c:v>
                </c:pt>
                <c:pt idx="608">
                  <c:v>99.387176979912965</c:v>
                </c:pt>
                <c:pt idx="609">
                  <c:v>100.74771541857353</c:v>
                </c:pt>
                <c:pt idx="610">
                  <c:v>131.51305575581364</c:v>
                </c:pt>
                <c:pt idx="611">
                  <c:v>66.443024362041797</c:v>
                </c:pt>
                <c:pt idx="612">
                  <c:v>92.436503970940066</c:v>
                </c:pt>
                <c:pt idx="613">
                  <c:v>144.24371077956675</c:v>
                </c:pt>
                <c:pt idx="614">
                  <c:v>144.71238188112829</c:v>
                </c:pt>
                <c:pt idx="615">
                  <c:v>116.69435189879687</c:v>
                </c:pt>
                <c:pt idx="616">
                  <c:v>59.651055861518671</c:v>
                </c:pt>
                <c:pt idx="617">
                  <c:v>103.67702721543901</c:v>
                </c:pt>
                <c:pt idx="618">
                  <c:v>105.90297995999936</c:v>
                </c:pt>
                <c:pt idx="619">
                  <c:v>135.96421932560179</c:v>
                </c:pt>
                <c:pt idx="620">
                  <c:v>72.642265959284487</c:v>
                </c:pt>
                <c:pt idx="621">
                  <c:v>46.453090809895457</c:v>
                </c:pt>
                <c:pt idx="622">
                  <c:v>88.752050756617336</c:v>
                </c:pt>
                <c:pt idx="623">
                  <c:v>120.55630909404135</c:v>
                </c:pt>
                <c:pt idx="624">
                  <c:v>162.38277060187693</c:v>
                </c:pt>
                <c:pt idx="625">
                  <c:v>69.590607540452766</c:v>
                </c:pt>
                <c:pt idx="626">
                  <c:v>105.24412436329749</c:v>
                </c:pt>
                <c:pt idx="627">
                  <c:v>89.976848635542865</c:v>
                </c:pt>
                <c:pt idx="628">
                  <c:v>132.58991904597679</c:v>
                </c:pt>
                <c:pt idx="629">
                  <c:v>132.02800169767988</c:v>
                </c:pt>
                <c:pt idx="630">
                  <c:v>99.743118728181798</c:v>
                </c:pt>
                <c:pt idx="631">
                  <c:v>129.44596447308504</c:v>
                </c:pt>
                <c:pt idx="632">
                  <c:v>93.713354018872451</c:v>
                </c:pt>
                <c:pt idx="633">
                  <c:v>119.46599307911674</c:v>
                </c:pt>
                <c:pt idx="634">
                  <c:v>114.48173451841558</c:v>
                </c:pt>
                <c:pt idx="635">
                  <c:v>95.412359490442213</c:v>
                </c:pt>
                <c:pt idx="636">
                  <c:v>133.28410039753453</c:v>
                </c:pt>
                <c:pt idx="637">
                  <c:v>120.99079321727004</c:v>
                </c:pt>
                <c:pt idx="638">
                  <c:v>84.538987242285657</c:v>
                </c:pt>
                <c:pt idx="639">
                  <c:v>129.393624243874</c:v>
                </c:pt>
                <c:pt idx="640">
                  <c:v>103.76077032555668</c:v>
                </c:pt>
                <c:pt idx="641">
                  <c:v>80.941106392447637</c:v>
                </c:pt>
                <c:pt idx="642">
                  <c:v>65.745365560303981</c:v>
                </c:pt>
                <c:pt idx="643">
                  <c:v>123.37686529734719</c:v>
                </c:pt>
                <c:pt idx="644">
                  <c:v>49.801538223631724</c:v>
                </c:pt>
                <c:pt idx="645">
                  <c:v>59.340725395719346</c:v>
                </c:pt>
                <c:pt idx="646">
                  <c:v>64.350632305319323</c:v>
                </c:pt>
                <c:pt idx="647">
                  <c:v>102.42058886985069</c:v>
                </c:pt>
                <c:pt idx="648">
                  <c:v>123.06191400571606</c:v>
                </c:pt>
                <c:pt idx="649">
                  <c:v>53.222820661540482</c:v>
                </c:pt>
                <c:pt idx="650">
                  <c:v>100.47361270286456</c:v>
                </c:pt>
                <c:pt idx="651">
                  <c:v>120.67887750426189</c:v>
                </c:pt>
                <c:pt idx="652">
                  <c:v>101.32328609475871</c:v>
                </c:pt>
                <c:pt idx="653">
                  <c:v>88.447914678160487</c:v>
                </c:pt>
                <c:pt idx="654">
                  <c:v>119.95051056616921</c:v>
                </c:pt>
                <c:pt idx="655">
                  <c:v>79.839589015289221</c:v>
                </c:pt>
                <c:pt idx="656">
                  <c:v>96.507213535877327</c:v>
                </c:pt>
                <c:pt idx="657">
                  <c:v>82.530063721807437</c:v>
                </c:pt>
                <c:pt idx="658">
                  <c:v>129.99893572140991</c:v>
                </c:pt>
                <c:pt idx="659">
                  <c:v>87.233341953373838</c:v>
                </c:pt>
                <c:pt idx="660">
                  <c:v>80.430075630993088</c:v>
                </c:pt>
                <c:pt idx="661">
                  <c:v>98.727961891453106</c:v>
                </c:pt>
                <c:pt idx="662">
                  <c:v>70.402648406066419</c:v>
                </c:pt>
                <c:pt idx="663">
                  <c:v>120.99103186604498</c:v>
                </c:pt>
                <c:pt idx="664">
                  <c:v>87.870630405523571</c:v>
                </c:pt>
                <c:pt idx="665">
                  <c:v>92.759306712898251</c:v>
                </c:pt>
                <c:pt idx="666">
                  <c:v>105.35323362566305</c:v>
                </c:pt>
                <c:pt idx="667">
                  <c:v>119.76794393721821</c:v>
                </c:pt>
                <c:pt idx="668">
                  <c:v>88.750243219710683</c:v>
                </c:pt>
                <c:pt idx="669">
                  <c:v>77.708450093709871</c:v>
                </c:pt>
                <c:pt idx="670">
                  <c:v>68.521290587938438</c:v>
                </c:pt>
                <c:pt idx="671">
                  <c:v>55.772227733571981</c:v>
                </c:pt>
                <c:pt idx="672">
                  <c:v>150.8653907736475</c:v>
                </c:pt>
                <c:pt idx="673">
                  <c:v>50.141639497722736</c:v>
                </c:pt>
                <c:pt idx="674">
                  <c:v>92.238819863074696</c:v>
                </c:pt>
                <c:pt idx="675">
                  <c:v>124.2999433780883</c:v>
                </c:pt>
                <c:pt idx="676">
                  <c:v>66.115150130585334</c:v>
                </c:pt>
                <c:pt idx="677">
                  <c:v>98.940539878325581</c:v>
                </c:pt>
                <c:pt idx="678">
                  <c:v>117.277047918471</c:v>
                </c:pt>
                <c:pt idx="679">
                  <c:v>100.95473415465085</c:v>
                </c:pt>
                <c:pt idx="680">
                  <c:v>108.08155979838466</c:v>
                </c:pt>
                <c:pt idx="681">
                  <c:v>46.329211571126962</c:v>
                </c:pt>
                <c:pt idx="682">
                  <c:v>90.125979450379418</c:v>
                </c:pt>
                <c:pt idx="683">
                  <c:v>122.29076078420121</c:v>
                </c:pt>
                <c:pt idx="684">
                  <c:v>92.156384874458126</c:v>
                </c:pt>
                <c:pt idx="685">
                  <c:v>66.251004245364584</c:v>
                </c:pt>
                <c:pt idx="686">
                  <c:v>73.980365674509358</c:v>
                </c:pt>
                <c:pt idx="687">
                  <c:v>105.53183355454257</c:v>
                </c:pt>
                <c:pt idx="688">
                  <c:v>132.34029662456715</c:v>
                </c:pt>
                <c:pt idx="689">
                  <c:v>105.63621285568524</c:v>
                </c:pt>
                <c:pt idx="690">
                  <c:v>145.26428655637255</c:v>
                </c:pt>
                <c:pt idx="691">
                  <c:v>102.38227682890147</c:v>
                </c:pt>
                <c:pt idx="692">
                  <c:v>159.13607255036732</c:v>
                </c:pt>
                <c:pt idx="693">
                  <c:v>84.028966550015866</c:v>
                </c:pt>
                <c:pt idx="694">
                  <c:v>133.99332082377032</c:v>
                </c:pt>
                <c:pt idx="695">
                  <c:v>89.107900289623103</c:v>
                </c:pt>
                <c:pt idx="696">
                  <c:v>99.54627900004607</c:v>
                </c:pt>
                <c:pt idx="697">
                  <c:v>62.514489184146896</c:v>
                </c:pt>
                <c:pt idx="698">
                  <c:v>88.804655642934449</c:v>
                </c:pt>
                <c:pt idx="699">
                  <c:v>107.25405232128969</c:v>
                </c:pt>
                <c:pt idx="700">
                  <c:v>97.666263245778737</c:v>
                </c:pt>
                <c:pt idx="701">
                  <c:v>132.1105956262636</c:v>
                </c:pt>
                <c:pt idx="702">
                  <c:v>83.774885885611639</c:v>
                </c:pt>
                <c:pt idx="703">
                  <c:v>147.88028908767319</c:v>
                </c:pt>
                <c:pt idx="704">
                  <c:v>90.065224419047809</c:v>
                </c:pt>
                <c:pt idx="705">
                  <c:v>57.772502531452574</c:v>
                </c:pt>
                <c:pt idx="706">
                  <c:v>104.85389172901114</c:v>
                </c:pt>
                <c:pt idx="707">
                  <c:v>131.41919586703352</c:v>
                </c:pt>
                <c:pt idx="708">
                  <c:v>70.925473491452976</c:v>
                </c:pt>
                <c:pt idx="709">
                  <c:v>83.596897600448301</c:v>
                </c:pt>
                <c:pt idx="710">
                  <c:v>110.90293943215374</c:v>
                </c:pt>
                <c:pt idx="711">
                  <c:v>117.09379429828277</c:v>
                </c:pt>
                <c:pt idx="712">
                  <c:v>65.234500349578411</c:v>
                </c:pt>
                <c:pt idx="713">
                  <c:v>45.196414242203446</c:v>
                </c:pt>
                <c:pt idx="714">
                  <c:v>54.601429366101002</c:v>
                </c:pt>
                <c:pt idx="715">
                  <c:v>86.351772938970043</c:v>
                </c:pt>
                <c:pt idx="716">
                  <c:v>150.49262702274973</c:v>
                </c:pt>
                <c:pt idx="717">
                  <c:v>55.573896606009384</c:v>
                </c:pt>
                <c:pt idx="718">
                  <c:v>123.09878066048805</c:v>
                </c:pt>
                <c:pt idx="719">
                  <c:v>93.289372322594318</c:v>
                </c:pt>
                <c:pt idx="720">
                  <c:v>73.504003667288998</c:v>
                </c:pt>
                <c:pt idx="721">
                  <c:v>98.571508826897116</c:v>
                </c:pt>
                <c:pt idx="722">
                  <c:v>144.67864455722292</c:v>
                </c:pt>
                <c:pt idx="723">
                  <c:v>64.920802567710325</c:v>
                </c:pt>
                <c:pt idx="724">
                  <c:v>60.919038472194643</c:v>
                </c:pt>
                <c:pt idx="725">
                  <c:v>106.87683225285627</c:v>
                </c:pt>
                <c:pt idx="726">
                  <c:v>117.46473035146983</c:v>
                </c:pt>
                <c:pt idx="727">
                  <c:v>126.14667763288753</c:v>
                </c:pt>
                <c:pt idx="728">
                  <c:v>106.45775145311791</c:v>
                </c:pt>
                <c:pt idx="729">
                  <c:v>36.655423151609284</c:v>
                </c:pt>
                <c:pt idx="730">
                  <c:v>87.571955867184897</c:v>
                </c:pt>
                <c:pt idx="731">
                  <c:v>75.756247227604035</c:v>
                </c:pt>
                <c:pt idx="732">
                  <c:v>55.612375894413617</c:v>
                </c:pt>
                <c:pt idx="733">
                  <c:v>92.930521816090277</c:v>
                </c:pt>
                <c:pt idx="734">
                  <c:v>89.621232679636705</c:v>
                </c:pt>
                <c:pt idx="735">
                  <c:v>139.31529189257344</c:v>
                </c:pt>
                <c:pt idx="736">
                  <c:v>89.385940477382064</c:v>
                </c:pt>
                <c:pt idx="737">
                  <c:v>93.324611123379782</c:v>
                </c:pt>
                <c:pt idx="738">
                  <c:v>16.687581840513303</c:v>
                </c:pt>
                <c:pt idx="739">
                  <c:v>84.98228757274228</c:v>
                </c:pt>
                <c:pt idx="740">
                  <c:v>80.177970705817643</c:v>
                </c:pt>
                <c:pt idx="741">
                  <c:v>82.067162450673095</c:v>
                </c:pt>
                <c:pt idx="742">
                  <c:v>81.263479238957188</c:v>
                </c:pt>
                <c:pt idx="743">
                  <c:v>88.404906716542882</c:v>
                </c:pt>
                <c:pt idx="744">
                  <c:v>99.030379390000235</c:v>
                </c:pt>
                <c:pt idx="745">
                  <c:v>100.88434719847555</c:v>
                </c:pt>
                <c:pt idx="746">
                  <c:v>122.27046400782547</c:v>
                </c:pt>
                <c:pt idx="747">
                  <c:v>83.131237708990284</c:v>
                </c:pt>
                <c:pt idx="748">
                  <c:v>74.545015226558917</c:v>
                </c:pt>
                <c:pt idx="749">
                  <c:v>82.235414254238094</c:v>
                </c:pt>
                <c:pt idx="750">
                  <c:v>125.50592731538609</c:v>
                </c:pt>
                <c:pt idx="751">
                  <c:v>70.021168432223021</c:v>
                </c:pt>
                <c:pt idx="752">
                  <c:v>111.82629144684597</c:v>
                </c:pt>
                <c:pt idx="753">
                  <c:v>45.113661518707431</c:v>
                </c:pt>
                <c:pt idx="754">
                  <c:v>114.83554121621273</c:v>
                </c:pt>
                <c:pt idx="755">
                  <c:v>126.35629043521749</c:v>
                </c:pt>
                <c:pt idx="756">
                  <c:v>108.69089793736794</c:v>
                </c:pt>
                <c:pt idx="757">
                  <c:v>120.44414838108787</c:v>
                </c:pt>
                <c:pt idx="758">
                  <c:v>101.57059417075698</c:v>
                </c:pt>
                <c:pt idx="759">
                  <c:v>131.02031400212172</c:v>
                </c:pt>
                <c:pt idx="760">
                  <c:v>43.027944427322382</c:v>
                </c:pt>
                <c:pt idx="761">
                  <c:v>118.04711471657993</c:v>
                </c:pt>
                <c:pt idx="762">
                  <c:v>120.04114484424872</c:v>
                </c:pt>
                <c:pt idx="763">
                  <c:v>80.708241710493439</c:v>
                </c:pt>
                <c:pt idx="764">
                  <c:v>89.20920567945177</c:v>
                </c:pt>
                <c:pt idx="765">
                  <c:v>136.39866824738328</c:v>
                </c:pt>
                <c:pt idx="766">
                  <c:v>84.234875067542362</c:v>
                </c:pt>
                <c:pt idx="767">
                  <c:v>86.235760034993291</c:v>
                </c:pt>
                <c:pt idx="768">
                  <c:v>91.372629323185265</c:v>
                </c:pt>
                <c:pt idx="769">
                  <c:v>80.30774634515592</c:v>
                </c:pt>
                <c:pt idx="770">
                  <c:v>79.556815571047537</c:v>
                </c:pt>
                <c:pt idx="771">
                  <c:v>104.02216832106478</c:v>
                </c:pt>
                <c:pt idx="772">
                  <c:v>97.628675224087146</c:v>
                </c:pt>
                <c:pt idx="773">
                  <c:v>101.27437390862178</c:v>
                </c:pt>
                <c:pt idx="774">
                  <c:v>110.91825404839528</c:v>
                </c:pt>
                <c:pt idx="775">
                  <c:v>124.49245135823003</c:v>
                </c:pt>
                <c:pt idx="776">
                  <c:v>159.90526460224874</c:v>
                </c:pt>
                <c:pt idx="777">
                  <c:v>50.28158009127219</c:v>
                </c:pt>
                <c:pt idx="778">
                  <c:v>16.627087338756155</c:v>
                </c:pt>
                <c:pt idx="779">
                  <c:v>75.682454689340375</c:v>
                </c:pt>
                <c:pt idx="780">
                  <c:v>101.26372154473302</c:v>
                </c:pt>
                <c:pt idx="781">
                  <c:v>114.71107828017011</c:v>
                </c:pt>
                <c:pt idx="782">
                  <c:v>87.602993571870229</c:v>
                </c:pt>
                <c:pt idx="783">
                  <c:v>49.359217057538444</c:v>
                </c:pt>
                <c:pt idx="784">
                  <c:v>121.51338432096418</c:v>
                </c:pt>
                <c:pt idx="785">
                  <c:v>62.159092841740403</c:v>
                </c:pt>
                <c:pt idx="786">
                  <c:v>117.46197674362475</c:v>
                </c:pt>
                <c:pt idx="787">
                  <c:v>115.81548903657131</c:v>
                </c:pt>
                <c:pt idx="788">
                  <c:v>126.18773745122598</c:v>
                </c:pt>
                <c:pt idx="789">
                  <c:v>108.52478028263067</c:v>
                </c:pt>
                <c:pt idx="790">
                  <c:v>94.490508273217529</c:v>
                </c:pt>
                <c:pt idx="791">
                  <c:v>79.879619349620953</c:v>
                </c:pt>
                <c:pt idx="792">
                  <c:v>89.847198541824582</c:v>
                </c:pt>
                <c:pt idx="793">
                  <c:v>90.101524430003337</c:v>
                </c:pt>
                <c:pt idx="794">
                  <c:v>67.127688628548185</c:v>
                </c:pt>
                <c:pt idx="795">
                  <c:v>100.46257690054927</c:v>
                </c:pt>
                <c:pt idx="796">
                  <c:v>109.5567341517899</c:v>
                </c:pt>
                <c:pt idx="797">
                  <c:v>125.15425199838455</c:v>
                </c:pt>
                <c:pt idx="798">
                  <c:v>71.04791581272957</c:v>
                </c:pt>
                <c:pt idx="799">
                  <c:v>59.837479834578971</c:v>
                </c:pt>
                <c:pt idx="800">
                  <c:v>101.87397805276578</c:v>
                </c:pt>
                <c:pt idx="801">
                  <c:v>171.41401791251747</c:v>
                </c:pt>
                <c:pt idx="802">
                  <c:v>147.47209130403826</c:v>
                </c:pt>
                <c:pt idx="803">
                  <c:v>103.37603850043752</c:v>
                </c:pt>
                <c:pt idx="804">
                  <c:v>147.23686819252089</c:v>
                </c:pt>
                <c:pt idx="805">
                  <c:v>120.5807185569829</c:v>
                </c:pt>
                <c:pt idx="806">
                  <c:v>40.703313555071418</c:v>
                </c:pt>
                <c:pt idx="807">
                  <c:v>127.55787895780895</c:v>
                </c:pt>
                <c:pt idx="808">
                  <c:v>107.53565034892654</c:v>
                </c:pt>
                <c:pt idx="809">
                  <c:v>108.67692534619164</c:v>
                </c:pt>
                <c:pt idx="810">
                  <c:v>125.56913813036226</c:v>
                </c:pt>
                <c:pt idx="811">
                  <c:v>144.62632864438638</c:v>
                </c:pt>
                <c:pt idx="812">
                  <c:v>97.530987633304449</c:v>
                </c:pt>
                <c:pt idx="813">
                  <c:v>77.94415612661669</c:v>
                </c:pt>
                <c:pt idx="814">
                  <c:v>110.12016112459378</c:v>
                </c:pt>
                <c:pt idx="815">
                  <c:v>90.721345099219889</c:v>
                </c:pt>
                <c:pt idx="816">
                  <c:v>86.650464265348546</c:v>
                </c:pt>
                <c:pt idx="817">
                  <c:v>49.893685757687308</c:v>
                </c:pt>
                <c:pt idx="818">
                  <c:v>93.281461287545881</c:v>
                </c:pt>
                <c:pt idx="819">
                  <c:v>88.307634115570636</c:v>
                </c:pt>
                <c:pt idx="820">
                  <c:v>127.85242671891729</c:v>
                </c:pt>
                <c:pt idx="821">
                  <c:v>143.54964412220124</c:v>
                </c:pt>
                <c:pt idx="822">
                  <c:v>102.83342359998323</c:v>
                </c:pt>
                <c:pt idx="823">
                  <c:v>79.825634706190158</c:v>
                </c:pt>
                <c:pt idx="824">
                  <c:v>110.50307049837556</c:v>
                </c:pt>
                <c:pt idx="825">
                  <c:v>111.94198453411855</c:v>
                </c:pt>
                <c:pt idx="826">
                  <c:v>104.89551140172625</c:v>
                </c:pt>
                <c:pt idx="827">
                  <c:v>39.844512860378927</c:v>
                </c:pt>
                <c:pt idx="828">
                  <c:v>87.570419387398033</c:v>
                </c:pt>
                <c:pt idx="829">
                  <c:v>118.62354425726789</c:v>
                </c:pt>
                <c:pt idx="830">
                  <c:v>121.05389194173404</c:v>
                </c:pt>
                <c:pt idx="831">
                  <c:v>88.515646823985662</c:v>
                </c:pt>
                <c:pt idx="832">
                  <c:v>67.062110455225593</c:v>
                </c:pt>
                <c:pt idx="833">
                  <c:v>71.213052164121109</c:v>
                </c:pt>
                <c:pt idx="834">
                  <c:v>120.30951838704868</c:v>
                </c:pt>
                <c:pt idx="835">
                  <c:v>75.819955318680059</c:v>
                </c:pt>
                <c:pt idx="836">
                  <c:v>157.26198114177214</c:v>
                </c:pt>
                <c:pt idx="837">
                  <c:v>88.794563164173269</c:v>
                </c:pt>
                <c:pt idx="838">
                  <c:v>35.649610955295429</c:v>
                </c:pt>
                <c:pt idx="839">
                  <c:v>107.90754710527744</c:v>
                </c:pt>
                <c:pt idx="840">
                  <c:v>70.077157039701888</c:v>
                </c:pt>
                <c:pt idx="841">
                  <c:v>82.176772736233033</c:v>
                </c:pt>
                <c:pt idx="842">
                  <c:v>149.29958623906214</c:v>
                </c:pt>
                <c:pt idx="843">
                  <c:v>47.073000683534701</c:v>
                </c:pt>
                <c:pt idx="844">
                  <c:v>68.580828696044591</c:v>
                </c:pt>
                <c:pt idx="845">
                  <c:v>101.47707614183219</c:v>
                </c:pt>
                <c:pt idx="846">
                  <c:v>99.342734804788051</c:v>
                </c:pt>
                <c:pt idx="847">
                  <c:v>106.92367232031393</c:v>
                </c:pt>
                <c:pt idx="848">
                  <c:v>78.900481136686267</c:v>
                </c:pt>
                <c:pt idx="849">
                  <c:v>57.51004984022984</c:v>
                </c:pt>
                <c:pt idx="850">
                  <c:v>105.32710783933362</c:v>
                </c:pt>
                <c:pt idx="851">
                  <c:v>110.97808874912744</c:v>
                </c:pt>
                <c:pt idx="852">
                  <c:v>83.803856509458456</c:v>
                </c:pt>
                <c:pt idx="853">
                  <c:v>93.955068969956301</c:v>
                </c:pt>
                <c:pt idx="854">
                  <c:v>109.65956280714636</c:v>
                </c:pt>
                <c:pt idx="855">
                  <c:v>98.438536328395912</c:v>
                </c:pt>
                <c:pt idx="856">
                  <c:v>71.698147812699062</c:v>
                </c:pt>
                <c:pt idx="857">
                  <c:v>71.402820490161048</c:v>
                </c:pt>
                <c:pt idx="858">
                  <c:v>94.071909605881956</c:v>
                </c:pt>
                <c:pt idx="859">
                  <c:v>100.71618088500827</c:v>
                </c:pt>
                <c:pt idx="860">
                  <c:v>116.16895720827961</c:v>
                </c:pt>
                <c:pt idx="861">
                  <c:v>103.13790711824868</c:v>
                </c:pt>
                <c:pt idx="862">
                  <c:v>99.303715245123385</c:v>
                </c:pt>
                <c:pt idx="863">
                  <c:v>100.17205790257822</c:v>
                </c:pt>
                <c:pt idx="864">
                  <c:v>87.210200908046772</c:v>
                </c:pt>
                <c:pt idx="865">
                  <c:v>62.654694604786982</c:v>
                </c:pt>
                <c:pt idx="866">
                  <c:v>133.66013479486173</c:v>
                </c:pt>
                <c:pt idx="867">
                  <c:v>96.926394745894868</c:v>
                </c:pt>
                <c:pt idx="868">
                  <c:v>96.699829954086908</c:v>
                </c:pt>
                <c:pt idx="869">
                  <c:v>75.099664345410019</c:v>
                </c:pt>
                <c:pt idx="870">
                  <c:v>92.66671482663287</c:v>
                </c:pt>
                <c:pt idx="871">
                  <c:v>117.97294441318945</c:v>
                </c:pt>
                <c:pt idx="872">
                  <c:v>111.26234305124717</c:v>
                </c:pt>
                <c:pt idx="873">
                  <c:v>106.2856782018107</c:v>
                </c:pt>
                <c:pt idx="874">
                  <c:v>86.477581542688313</c:v>
                </c:pt>
                <c:pt idx="875">
                  <c:v>116.49808772255574</c:v>
                </c:pt>
                <c:pt idx="876">
                  <c:v>94.872553715717913</c:v>
                </c:pt>
                <c:pt idx="877">
                  <c:v>117.03888839350202</c:v>
                </c:pt>
                <c:pt idx="878">
                  <c:v>48.608758289817615</c:v>
                </c:pt>
                <c:pt idx="879">
                  <c:v>62.859078771516124</c:v>
                </c:pt>
                <c:pt idx="880">
                  <c:v>134.89658170889197</c:v>
                </c:pt>
                <c:pt idx="881">
                  <c:v>104.09916616161763</c:v>
                </c:pt>
                <c:pt idx="882">
                  <c:v>75.688629703778588</c:v>
                </c:pt>
                <c:pt idx="883">
                  <c:v>78.408325738624626</c:v>
                </c:pt>
                <c:pt idx="884">
                  <c:v>135.21533736475112</c:v>
                </c:pt>
                <c:pt idx="885">
                  <c:v>88.585191302766816</c:v>
                </c:pt>
                <c:pt idx="886">
                  <c:v>129.44077720447103</c:v>
                </c:pt>
                <c:pt idx="887">
                  <c:v>105.72840223161847</c:v>
                </c:pt>
                <c:pt idx="888">
                  <c:v>96.734616801924403</c:v>
                </c:pt>
                <c:pt idx="889">
                  <c:v>97.792466983341001</c:v>
                </c:pt>
                <c:pt idx="890">
                  <c:v>51.325206344717117</c:v>
                </c:pt>
                <c:pt idx="891">
                  <c:v>107.24843920446119</c:v>
                </c:pt>
                <c:pt idx="892">
                  <c:v>61.062711191503695</c:v>
                </c:pt>
                <c:pt idx="893">
                  <c:v>121.19615416878196</c:v>
                </c:pt>
                <c:pt idx="894">
                  <c:v>114.12355259007609</c:v>
                </c:pt>
                <c:pt idx="895">
                  <c:v>74.402811889838176</c:v>
                </c:pt>
                <c:pt idx="896">
                  <c:v>71.637569184364565</c:v>
                </c:pt>
                <c:pt idx="897">
                  <c:v>131.28460511282128</c:v>
                </c:pt>
                <c:pt idx="898">
                  <c:v>126.06100085618255</c:v>
                </c:pt>
                <c:pt idx="899">
                  <c:v>81.629951544085088</c:v>
                </c:pt>
                <c:pt idx="900">
                  <c:v>64.201252976452906</c:v>
                </c:pt>
                <c:pt idx="901">
                  <c:v>112.06854120708931</c:v>
                </c:pt>
                <c:pt idx="902">
                  <c:v>87.045871934314619</c:v>
                </c:pt>
                <c:pt idx="903">
                  <c:v>42.185827775127564</c:v>
                </c:pt>
                <c:pt idx="904">
                  <c:v>87.473562801757907</c:v>
                </c:pt>
                <c:pt idx="905">
                  <c:v>71.540113487578765</c:v>
                </c:pt>
                <c:pt idx="906">
                  <c:v>109.83674322356728</c:v>
                </c:pt>
                <c:pt idx="907">
                  <c:v>128.65547737216548</c:v>
                </c:pt>
                <c:pt idx="908">
                  <c:v>70.922313857940935</c:v>
                </c:pt>
                <c:pt idx="909">
                  <c:v>117.06134163396655</c:v>
                </c:pt>
                <c:pt idx="910">
                  <c:v>54.088136170874805</c:v>
                </c:pt>
                <c:pt idx="911">
                  <c:v>84.435065751079037</c:v>
                </c:pt>
                <c:pt idx="912">
                  <c:v>118.9173828695175</c:v>
                </c:pt>
                <c:pt idx="913">
                  <c:v>93.3351377355566</c:v>
                </c:pt>
                <c:pt idx="914">
                  <c:v>78.869574336817095</c:v>
                </c:pt>
                <c:pt idx="915">
                  <c:v>127.83064459391016</c:v>
                </c:pt>
                <c:pt idx="916">
                  <c:v>107.41774350529067</c:v>
                </c:pt>
                <c:pt idx="917">
                  <c:v>133.61282239188267</c:v>
                </c:pt>
                <c:pt idx="918">
                  <c:v>81.807796818754468</c:v>
                </c:pt>
                <c:pt idx="919">
                  <c:v>86.128701135003666</c:v>
                </c:pt>
                <c:pt idx="920">
                  <c:v>97.236234660553691</c:v>
                </c:pt>
                <c:pt idx="921">
                  <c:v>93.538470203064662</c:v>
                </c:pt>
                <c:pt idx="922">
                  <c:v>87.585070487194116</c:v>
                </c:pt>
                <c:pt idx="923">
                  <c:v>48.671601424430719</c:v>
                </c:pt>
                <c:pt idx="924">
                  <c:v>134.14078558687106</c:v>
                </c:pt>
                <c:pt idx="925">
                  <c:v>116.68260503425154</c:v>
                </c:pt>
                <c:pt idx="926">
                  <c:v>120.64896493332299</c:v>
                </c:pt>
                <c:pt idx="927">
                  <c:v>124.96241132239766</c:v>
                </c:pt>
                <c:pt idx="928">
                  <c:v>100.86842663017615</c:v>
                </c:pt>
                <c:pt idx="929">
                  <c:v>97.380695894393284</c:v>
                </c:pt>
                <c:pt idx="930">
                  <c:v>82.460551937729633</c:v>
                </c:pt>
                <c:pt idx="931">
                  <c:v>117.21479321510878</c:v>
                </c:pt>
                <c:pt idx="932">
                  <c:v>34.055023904533755</c:v>
                </c:pt>
                <c:pt idx="933">
                  <c:v>110.17644114672203</c:v>
                </c:pt>
                <c:pt idx="934">
                  <c:v>114.76625168179498</c:v>
                </c:pt>
                <c:pt idx="935">
                  <c:v>99.999442993718731</c:v>
                </c:pt>
                <c:pt idx="936">
                  <c:v>111.23226858905264</c:v>
                </c:pt>
                <c:pt idx="937">
                  <c:v>60.479140947627457</c:v>
                </c:pt>
                <c:pt idx="938">
                  <c:v>127.65505762994417</c:v>
                </c:pt>
                <c:pt idx="939">
                  <c:v>131.35876974744087</c:v>
                </c:pt>
                <c:pt idx="940">
                  <c:v>99.420616519432315</c:v>
                </c:pt>
                <c:pt idx="941">
                  <c:v>88.509052120873093</c:v>
                </c:pt>
                <c:pt idx="942">
                  <c:v>78.589864290013793</c:v>
                </c:pt>
                <c:pt idx="943">
                  <c:v>95.760815076171184</c:v>
                </c:pt>
                <c:pt idx="944">
                  <c:v>86.418309433551258</c:v>
                </c:pt>
                <c:pt idx="945">
                  <c:v>39.286916229885264</c:v>
                </c:pt>
                <c:pt idx="946">
                  <c:v>119.0903459212127</c:v>
                </c:pt>
                <c:pt idx="947">
                  <c:v>100.17922492717344</c:v>
                </c:pt>
                <c:pt idx="948">
                  <c:v>61.98871965198714</c:v>
                </c:pt>
                <c:pt idx="949">
                  <c:v>105.75475729549544</c:v>
                </c:pt>
                <c:pt idx="950">
                  <c:v>132.29759124941347</c:v>
                </c:pt>
                <c:pt idx="951">
                  <c:v>80.680910749571922</c:v>
                </c:pt>
                <c:pt idx="952">
                  <c:v>102.39475551234773</c:v>
                </c:pt>
                <c:pt idx="953">
                  <c:v>117.39408206185408</c:v>
                </c:pt>
                <c:pt idx="954">
                  <c:v>91.122805813914056</c:v>
                </c:pt>
                <c:pt idx="955">
                  <c:v>89.935785123383539</c:v>
                </c:pt>
                <c:pt idx="956">
                  <c:v>98.715296698955626</c:v>
                </c:pt>
                <c:pt idx="957">
                  <c:v>94.997376742086999</c:v>
                </c:pt>
                <c:pt idx="958">
                  <c:v>144.54244904879306</c:v>
                </c:pt>
                <c:pt idx="959">
                  <c:v>79.935207018613255</c:v>
                </c:pt>
                <c:pt idx="960">
                  <c:v>56.435741572657662</c:v>
                </c:pt>
                <c:pt idx="961">
                  <c:v>154.308246905754</c:v>
                </c:pt>
                <c:pt idx="962">
                  <c:v>96.354981564029458</c:v>
                </c:pt>
                <c:pt idx="963">
                  <c:v>118.62919223226254</c:v>
                </c:pt>
                <c:pt idx="964">
                  <c:v>112.27317625534897</c:v>
                </c:pt>
                <c:pt idx="965">
                  <c:v>117.31484459227931</c:v>
                </c:pt>
                <c:pt idx="966">
                  <c:v>53.395496109169926</c:v>
                </c:pt>
                <c:pt idx="967">
                  <c:v>94.631218585768238</c:v>
                </c:pt>
                <c:pt idx="968">
                  <c:v>122.2252626015611</c:v>
                </c:pt>
                <c:pt idx="969">
                  <c:v>51.860110492232707</c:v>
                </c:pt>
                <c:pt idx="970">
                  <c:v>65.098044254809338</c:v>
                </c:pt>
                <c:pt idx="971">
                  <c:v>96.584171866373254</c:v>
                </c:pt>
                <c:pt idx="972">
                  <c:v>142.24596088016415</c:v>
                </c:pt>
                <c:pt idx="973">
                  <c:v>97.218115924572885</c:v>
                </c:pt>
                <c:pt idx="974">
                  <c:v>60.278458009409405</c:v>
                </c:pt>
                <c:pt idx="975">
                  <c:v>78.456065609603229</c:v>
                </c:pt>
                <c:pt idx="976">
                  <c:v>102.10568956337056</c:v>
                </c:pt>
                <c:pt idx="977">
                  <c:v>47.609653226627415</c:v>
                </c:pt>
                <c:pt idx="978">
                  <c:v>87.587577882964979</c:v>
                </c:pt>
                <c:pt idx="979">
                  <c:v>60.656048797229232</c:v>
                </c:pt>
                <c:pt idx="980">
                  <c:v>77.183831502170051</c:v>
                </c:pt>
                <c:pt idx="981">
                  <c:v>79.49939481823094</c:v>
                </c:pt>
                <c:pt idx="982">
                  <c:v>81.174730646533135</c:v>
                </c:pt>
                <c:pt idx="983">
                  <c:v>109.4308974531582</c:v>
                </c:pt>
                <c:pt idx="984">
                  <c:v>74.189097312587364</c:v>
                </c:pt>
                <c:pt idx="985">
                  <c:v>96.707105335005053</c:v>
                </c:pt>
                <c:pt idx="986">
                  <c:v>126.40459546195871</c:v>
                </c:pt>
                <c:pt idx="987">
                  <c:v>81.731361481507065</c:v>
                </c:pt>
                <c:pt idx="988">
                  <c:v>77.760629614436766</c:v>
                </c:pt>
                <c:pt idx="989">
                  <c:v>65.745784303973323</c:v>
                </c:pt>
                <c:pt idx="990">
                  <c:v>111.62068478326455</c:v>
                </c:pt>
                <c:pt idx="991">
                  <c:v>143.42051045732251</c:v>
                </c:pt>
                <c:pt idx="992">
                  <c:v>104.33920266783161</c:v>
                </c:pt>
                <c:pt idx="993">
                  <c:v>63.898700634385932</c:v>
                </c:pt>
                <c:pt idx="994">
                  <c:v>106.24507329791959</c:v>
                </c:pt>
                <c:pt idx="995">
                  <c:v>112.28754731392701</c:v>
                </c:pt>
                <c:pt idx="996">
                  <c:v>92.061957753498518</c:v>
                </c:pt>
                <c:pt idx="997">
                  <c:v>153.16117893758474</c:v>
                </c:pt>
                <c:pt idx="998">
                  <c:v>44.405270050589934</c:v>
                </c:pt>
                <c:pt idx="999">
                  <c:v>111.1956941021931</c:v>
                </c:pt>
              </c:numCache>
            </c:numRef>
          </c:yVal>
          <c:smooth val="0"/>
          <c:extLst>
            <c:ext xmlns:c16="http://schemas.microsoft.com/office/drawing/2014/chart" uri="{C3380CC4-5D6E-409C-BE32-E72D297353CC}">
              <c16:uniqueId val="{00000003-3512-49D0-83D4-E3DC7AF5835F}"/>
            </c:ext>
          </c:extLst>
        </c:ser>
        <c:ser>
          <c:idx val="5"/>
          <c:order val="5"/>
          <c:tx>
            <c:v>Reverse hybrid vs Uncemented mean</c:v>
          </c:tx>
          <c:spPr>
            <a:ln w="25400" cap="rnd">
              <a:noFill/>
              <a:round/>
            </a:ln>
            <a:effectLst/>
          </c:spPr>
          <c:marker>
            <c:symbol val="circle"/>
            <c:size val="5"/>
            <c:spPr>
              <a:solidFill>
                <a:schemeClr val="accent6"/>
              </a:solidFill>
              <a:ln w="9525">
                <a:solidFill>
                  <a:schemeClr val="accent6"/>
                </a:solidFill>
              </a:ln>
              <a:effectLst/>
            </c:spPr>
          </c:marker>
          <c:xVal>
            <c:numRef>
              <c:f>'PSA results'!$AZ$22</c:f>
              <c:numCache>
                <c:formatCode>0.00</c:formatCode>
                <c:ptCount val="1"/>
                <c:pt idx="0">
                  <c:v>2.3289534118327439E-2</c:v>
                </c:pt>
              </c:numCache>
            </c:numRef>
          </c:xVal>
          <c:yVal>
            <c:numRef>
              <c:f>'PSA results'!$AY$22</c:f>
              <c:numCache>
                <c:formatCode>0.00</c:formatCode>
                <c:ptCount val="1"/>
                <c:pt idx="0">
                  <c:v>770.1153113910442</c:v>
                </c:pt>
              </c:numCache>
            </c:numRef>
          </c:yVal>
          <c:smooth val="0"/>
          <c:extLst>
            <c:ext xmlns:c16="http://schemas.microsoft.com/office/drawing/2014/chart" uri="{C3380CC4-5D6E-409C-BE32-E72D297353CC}">
              <c16:uniqueId val="{00000004-3512-49D0-83D4-E3DC7AF5835F}"/>
            </c:ext>
          </c:extLst>
        </c:ser>
        <c:ser>
          <c:idx val="6"/>
          <c:order val="6"/>
          <c:tx>
            <c:v>Reverse hybrid vs Hybrid mean</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'PSA results'!$BC$22</c:f>
              <c:numCache>
                <c:formatCode>0.00</c:formatCode>
                <c:ptCount val="1"/>
                <c:pt idx="0">
                  <c:v>7.6918389965266645E-3</c:v>
                </c:pt>
              </c:numCache>
            </c:numRef>
          </c:xVal>
          <c:yVal>
            <c:numRef>
              <c:f>'PSA results'!$BB$22</c:f>
              <c:numCache>
                <c:formatCode>0.00</c:formatCode>
                <c:ptCount val="1"/>
                <c:pt idx="0">
                  <c:v>94.957001005455339</c:v>
                </c:pt>
              </c:numCache>
            </c:numRef>
          </c:yVal>
          <c:smooth val="0"/>
          <c:extLst>
            <c:ext xmlns:c16="http://schemas.microsoft.com/office/drawing/2014/chart" uri="{C3380CC4-5D6E-409C-BE32-E72D297353CC}">
              <c16:uniqueId val="{00000005-3512-49D0-83D4-E3DC7AF5835F}"/>
            </c:ext>
          </c:extLst>
        </c:ser>
        <c:dLbls>
          <c:showLegendKey val="0"/>
          <c:showVal val="0"/>
          <c:showCatName val="0"/>
          <c:showSerName val="0"/>
          <c:showPercent val="0"/>
          <c:showBubbleSize val="0"/>
        </c:dLbls>
        <c:axId val="1495370736"/>
        <c:axId val="1495364176"/>
      </c:scatterChart>
      <c:valAx>
        <c:axId val="14953707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QALYs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64176"/>
        <c:crosses val="autoZero"/>
        <c:crossBetween val="midCat"/>
      </c:valAx>
      <c:valAx>
        <c:axId val="149536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costs (£)</a:t>
                </a:r>
                <a:endParaRPr lang="en-GB"/>
              </a:p>
            </c:rich>
          </c:tx>
          <c:layout>
            <c:manualLayout>
              <c:xMode val="edge"/>
              <c:yMode val="edge"/>
              <c:x val="1.3850415512465374E-2"/>
              <c:y val="0.3503064180656663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70736"/>
        <c:crosses val="autoZero"/>
        <c:crossBetween val="midCat"/>
      </c:valAx>
      <c:spPr>
        <a:noFill/>
        <a:ln>
          <a:noFill/>
        </a:ln>
        <a:effectLst/>
      </c:spPr>
    </c:plotArea>
    <c:legend>
      <c:legendPos val="r"/>
      <c:layout>
        <c:manualLayout>
          <c:xMode val="edge"/>
          <c:yMode val="edge"/>
          <c:x val="0.65372478024734448"/>
          <c:y val="0.13780381815480613"/>
          <c:w val="0.32965472113769712"/>
          <c:h val="0.79127915614321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Incremental</a:t>
            </a:r>
            <a:r>
              <a:rPr lang="en-GB" baseline="0"/>
              <a:t> cost-effectiveness plane - Cemented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lineMarker"/>
        <c:varyColors val="0"/>
        <c:ser>
          <c:idx val="0"/>
          <c:order val="0"/>
          <c:tx>
            <c:strRef>
              <c:f>'PSA results'!$U$19:$U$20</c:f>
              <c:strCache>
                <c:ptCount val="2"/>
                <c:pt idx="0">
                  <c:v>Cemented</c:v>
                </c:pt>
                <c:pt idx="1">
                  <c:v>vs Uncemented</c:v>
                </c:pt>
              </c:strCache>
            </c:strRef>
          </c:tx>
          <c:spPr>
            <a:ln w="25400" cap="rnd">
              <a:noFill/>
              <a:round/>
            </a:ln>
            <a:effectLst/>
          </c:spPr>
          <c:marker>
            <c:symbol val="circle"/>
            <c:size val="5"/>
            <c:spPr>
              <a:solidFill>
                <a:schemeClr val="accent1"/>
              </a:solidFill>
              <a:ln w="9525">
                <a:solidFill>
                  <a:schemeClr val="accent1"/>
                </a:solidFill>
              </a:ln>
              <a:effectLst/>
            </c:spPr>
          </c:marker>
          <c:xVal>
            <c:numRef>
              <c:f>'PSA results'!$V$26:$V$5026</c:f>
              <c:numCache>
                <c:formatCode>0.00</c:formatCode>
                <c:ptCount val="5001"/>
                <c:pt idx="0">
                  <c:v>3.6500477545750698E-2</c:v>
                </c:pt>
                <c:pt idx="1">
                  <c:v>3.3751610892551298E-2</c:v>
                </c:pt>
                <c:pt idx="2">
                  <c:v>4.0343157774103133E-2</c:v>
                </c:pt>
                <c:pt idx="3">
                  <c:v>3.6871956713092402E-2</c:v>
                </c:pt>
                <c:pt idx="4">
                  <c:v>3.3503775241680245E-2</c:v>
                </c:pt>
                <c:pt idx="5">
                  <c:v>4.7918610969576392E-2</c:v>
                </c:pt>
                <c:pt idx="6">
                  <c:v>4.0762274464023918E-2</c:v>
                </c:pt>
                <c:pt idx="7">
                  <c:v>4.535194599820791E-2</c:v>
                </c:pt>
                <c:pt idx="8">
                  <c:v>3.4582476455256028E-2</c:v>
                </c:pt>
                <c:pt idx="9">
                  <c:v>3.9861622658317941E-2</c:v>
                </c:pt>
                <c:pt idx="10">
                  <c:v>3.7722382028340107E-2</c:v>
                </c:pt>
                <c:pt idx="11">
                  <c:v>3.3508232420047079E-2</c:v>
                </c:pt>
                <c:pt idx="12">
                  <c:v>3.7273336857266415E-2</c:v>
                </c:pt>
                <c:pt idx="13">
                  <c:v>4.1888441437967217E-2</c:v>
                </c:pt>
                <c:pt idx="14">
                  <c:v>3.9223100603813066E-2</c:v>
                </c:pt>
                <c:pt idx="15">
                  <c:v>3.9593865382348881E-2</c:v>
                </c:pt>
                <c:pt idx="16">
                  <c:v>4.4882880935519509E-2</c:v>
                </c:pt>
                <c:pt idx="17">
                  <c:v>3.4520985332909149E-2</c:v>
                </c:pt>
                <c:pt idx="18">
                  <c:v>4.1956364357922382E-2</c:v>
                </c:pt>
                <c:pt idx="19">
                  <c:v>4.3061669643723377E-2</c:v>
                </c:pt>
                <c:pt idx="20">
                  <c:v>3.8621824072553324E-2</c:v>
                </c:pt>
                <c:pt idx="21">
                  <c:v>3.9354932873306936E-2</c:v>
                </c:pt>
                <c:pt idx="22">
                  <c:v>4.7815628552335454E-2</c:v>
                </c:pt>
                <c:pt idx="23">
                  <c:v>4.021905404430548E-2</c:v>
                </c:pt>
                <c:pt idx="24">
                  <c:v>4.5251471653383391E-2</c:v>
                </c:pt>
                <c:pt idx="25">
                  <c:v>3.943659590748716E-2</c:v>
                </c:pt>
                <c:pt idx="26">
                  <c:v>3.531111132837772E-2</c:v>
                </c:pt>
                <c:pt idx="27">
                  <c:v>4.135004888614624E-2</c:v>
                </c:pt>
                <c:pt idx="28">
                  <c:v>2.7565478778370789E-2</c:v>
                </c:pt>
                <c:pt idx="29">
                  <c:v>3.4465843447859967E-2</c:v>
                </c:pt>
                <c:pt idx="30">
                  <c:v>4.324895641640758E-2</c:v>
                </c:pt>
                <c:pt idx="31">
                  <c:v>3.7520026486289382E-2</c:v>
                </c:pt>
                <c:pt idx="32">
                  <c:v>4.3959413134020409E-2</c:v>
                </c:pt>
                <c:pt idx="33">
                  <c:v>4.7157903678106905E-2</c:v>
                </c:pt>
                <c:pt idx="34">
                  <c:v>3.600665438980144E-2</c:v>
                </c:pt>
                <c:pt idx="35">
                  <c:v>3.8656540811722095E-2</c:v>
                </c:pt>
                <c:pt idx="36">
                  <c:v>3.5247277716601744E-2</c:v>
                </c:pt>
                <c:pt idx="37">
                  <c:v>3.7187768847276814E-2</c:v>
                </c:pt>
                <c:pt idx="38">
                  <c:v>4.2962136618641011E-2</c:v>
                </c:pt>
                <c:pt idx="39">
                  <c:v>4.4231239398904165E-2</c:v>
                </c:pt>
                <c:pt idx="40">
                  <c:v>3.6512771361120855E-2</c:v>
                </c:pt>
                <c:pt idx="41">
                  <c:v>4.3346462152637599E-2</c:v>
                </c:pt>
                <c:pt idx="42">
                  <c:v>3.8585506713850748E-2</c:v>
                </c:pt>
                <c:pt idx="43">
                  <c:v>3.5657092500022358E-2</c:v>
                </c:pt>
                <c:pt idx="44">
                  <c:v>3.6744455225397488E-2</c:v>
                </c:pt>
                <c:pt idx="45">
                  <c:v>4.620285116406464E-2</c:v>
                </c:pt>
                <c:pt idx="46">
                  <c:v>3.913313564245513E-2</c:v>
                </c:pt>
                <c:pt idx="47">
                  <c:v>4.2971067663325258E-2</c:v>
                </c:pt>
                <c:pt idx="48">
                  <c:v>3.4396487176593382E-2</c:v>
                </c:pt>
                <c:pt idx="49">
                  <c:v>4.2412841617590402E-2</c:v>
                </c:pt>
                <c:pt idx="50">
                  <c:v>3.5916696719469954E-2</c:v>
                </c:pt>
                <c:pt idx="51">
                  <c:v>4.2904904188295845E-2</c:v>
                </c:pt>
                <c:pt idx="52">
                  <c:v>3.6344541376573503E-2</c:v>
                </c:pt>
                <c:pt idx="53">
                  <c:v>4.2072772187207619E-2</c:v>
                </c:pt>
                <c:pt idx="54">
                  <c:v>3.2996688535639862E-2</c:v>
                </c:pt>
                <c:pt idx="55">
                  <c:v>3.5100774789903255E-2</c:v>
                </c:pt>
                <c:pt idx="56">
                  <c:v>4.0143357652473455E-2</c:v>
                </c:pt>
                <c:pt idx="57">
                  <c:v>3.8081640501140157E-2</c:v>
                </c:pt>
                <c:pt idx="58">
                  <c:v>3.1641577703021895E-2</c:v>
                </c:pt>
                <c:pt idx="59">
                  <c:v>3.8343809980130317E-2</c:v>
                </c:pt>
                <c:pt idx="60">
                  <c:v>3.580929982066472E-2</c:v>
                </c:pt>
                <c:pt idx="61">
                  <c:v>3.1213611202062452E-2</c:v>
                </c:pt>
                <c:pt idx="62">
                  <c:v>3.8493084915543818E-2</c:v>
                </c:pt>
                <c:pt idx="63">
                  <c:v>3.9176964498459199E-2</c:v>
                </c:pt>
                <c:pt idx="64">
                  <c:v>3.6654905847969488E-2</c:v>
                </c:pt>
                <c:pt idx="65">
                  <c:v>3.4944749102576722E-2</c:v>
                </c:pt>
                <c:pt idx="66">
                  <c:v>3.4055285963431103E-2</c:v>
                </c:pt>
                <c:pt idx="67">
                  <c:v>3.6737505083825894E-2</c:v>
                </c:pt>
                <c:pt idx="68">
                  <c:v>3.9289719325024564E-2</c:v>
                </c:pt>
                <c:pt idx="69">
                  <c:v>4.6024774507966271E-2</c:v>
                </c:pt>
                <c:pt idx="70">
                  <c:v>3.9854063662774664E-2</c:v>
                </c:pt>
                <c:pt idx="71">
                  <c:v>4.1793196755728346E-2</c:v>
                </c:pt>
                <c:pt idx="72">
                  <c:v>4.0616478486571239E-2</c:v>
                </c:pt>
                <c:pt idx="73">
                  <c:v>3.7205078069074915E-2</c:v>
                </c:pt>
                <c:pt idx="74">
                  <c:v>3.3036590499623486E-2</c:v>
                </c:pt>
                <c:pt idx="75">
                  <c:v>3.8242242410841953E-2</c:v>
                </c:pt>
                <c:pt idx="76">
                  <c:v>4.3310905429661872E-2</c:v>
                </c:pt>
                <c:pt idx="77">
                  <c:v>3.5996275345681283E-2</c:v>
                </c:pt>
                <c:pt idx="78">
                  <c:v>4.1828847437541228E-2</c:v>
                </c:pt>
                <c:pt idx="79">
                  <c:v>4.0913210042356596E-2</c:v>
                </c:pt>
                <c:pt idx="80">
                  <c:v>3.3465665294773572E-2</c:v>
                </c:pt>
                <c:pt idx="81">
                  <c:v>3.8101576834170814E-2</c:v>
                </c:pt>
                <c:pt idx="82">
                  <c:v>4.0799620408263237E-2</c:v>
                </c:pt>
                <c:pt idx="83">
                  <c:v>3.8502152427524194E-2</c:v>
                </c:pt>
                <c:pt idx="84">
                  <c:v>3.6281611827361004E-2</c:v>
                </c:pt>
                <c:pt idx="85">
                  <c:v>3.884453744556815E-2</c:v>
                </c:pt>
                <c:pt idx="86">
                  <c:v>3.8935031533476661E-2</c:v>
                </c:pt>
                <c:pt idx="87">
                  <c:v>4.2599039563933516E-2</c:v>
                </c:pt>
                <c:pt idx="88">
                  <c:v>3.9764560195198584E-2</c:v>
                </c:pt>
                <c:pt idx="89">
                  <c:v>4.20983816279481E-2</c:v>
                </c:pt>
                <c:pt idx="90">
                  <c:v>4.3367546046983563E-2</c:v>
                </c:pt>
                <c:pt idx="91">
                  <c:v>3.693796371218383E-2</c:v>
                </c:pt>
                <c:pt idx="92">
                  <c:v>3.7125325715498647E-2</c:v>
                </c:pt>
                <c:pt idx="93">
                  <c:v>3.6953939554861037E-2</c:v>
                </c:pt>
                <c:pt idx="94">
                  <c:v>4.387053591234924E-2</c:v>
                </c:pt>
                <c:pt idx="95">
                  <c:v>3.9021731019044381E-2</c:v>
                </c:pt>
                <c:pt idx="96">
                  <c:v>4.2769884698119043E-2</c:v>
                </c:pt>
                <c:pt idx="97">
                  <c:v>4.3562055857130133E-2</c:v>
                </c:pt>
                <c:pt idx="98">
                  <c:v>3.6390121813603571E-2</c:v>
                </c:pt>
                <c:pt idx="99">
                  <c:v>4.0872347224981453E-2</c:v>
                </c:pt>
                <c:pt idx="100">
                  <c:v>4.5159129269920939E-2</c:v>
                </c:pt>
                <c:pt idx="101">
                  <c:v>4.6450113932571924E-2</c:v>
                </c:pt>
                <c:pt idx="102">
                  <c:v>3.4049194413887207E-2</c:v>
                </c:pt>
                <c:pt idx="103">
                  <c:v>3.845357794585702E-2</c:v>
                </c:pt>
                <c:pt idx="104">
                  <c:v>4.0119064212440492E-2</c:v>
                </c:pt>
                <c:pt idx="105">
                  <c:v>4.477377168048946E-2</c:v>
                </c:pt>
                <c:pt idx="106">
                  <c:v>3.2428976162865553E-2</c:v>
                </c:pt>
                <c:pt idx="107">
                  <c:v>4.411050986640852E-2</c:v>
                </c:pt>
                <c:pt idx="108">
                  <c:v>3.72564594376108E-2</c:v>
                </c:pt>
                <c:pt idx="109">
                  <c:v>3.0923280416255139E-2</c:v>
                </c:pt>
                <c:pt idx="110">
                  <c:v>3.5014068207294358E-2</c:v>
                </c:pt>
                <c:pt idx="111">
                  <c:v>3.2506762074001827E-2</c:v>
                </c:pt>
                <c:pt idx="112">
                  <c:v>2.9030546164328541E-2</c:v>
                </c:pt>
                <c:pt idx="113">
                  <c:v>3.563362467501463E-2</c:v>
                </c:pt>
                <c:pt idx="114">
                  <c:v>4.2482010170800777E-2</c:v>
                </c:pt>
                <c:pt idx="115">
                  <c:v>4.3923195960577033E-2</c:v>
                </c:pt>
                <c:pt idx="116">
                  <c:v>3.4900527402635717E-2</c:v>
                </c:pt>
                <c:pt idx="117">
                  <c:v>3.731134837325456E-2</c:v>
                </c:pt>
                <c:pt idx="118">
                  <c:v>3.9981739945220696E-2</c:v>
                </c:pt>
                <c:pt idx="119">
                  <c:v>3.3650621914542711E-2</c:v>
                </c:pt>
                <c:pt idx="120">
                  <c:v>4.0619177881875856E-2</c:v>
                </c:pt>
                <c:pt idx="121">
                  <c:v>3.285108431113315E-2</c:v>
                </c:pt>
                <c:pt idx="122">
                  <c:v>3.2397305902382101E-2</c:v>
                </c:pt>
                <c:pt idx="123">
                  <c:v>3.2709429344704333E-2</c:v>
                </c:pt>
                <c:pt idx="124">
                  <c:v>3.9017995232818237E-2</c:v>
                </c:pt>
                <c:pt idx="125">
                  <c:v>3.1691705357866695E-2</c:v>
                </c:pt>
                <c:pt idx="126">
                  <c:v>4.390681144867159E-2</c:v>
                </c:pt>
                <c:pt idx="127">
                  <c:v>4.0592904668903529E-2</c:v>
                </c:pt>
                <c:pt idx="128">
                  <c:v>3.3663525182202392E-2</c:v>
                </c:pt>
                <c:pt idx="129">
                  <c:v>3.817491657219918E-2</c:v>
                </c:pt>
                <c:pt idx="130">
                  <c:v>3.7742419387447157E-2</c:v>
                </c:pt>
                <c:pt idx="131">
                  <c:v>3.4561640257479098E-2</c:v>
                </c:pt>
                <c:pt idx="132">
                  <c:v>3.7400000772494835E-2</c:v>
                </c:pt>
                <c:pt idx="133">
                  <c:v>3.4868547936877547E-2</c:v>
                </c:pt>
                <c:pt idx="134">
                  <c:v>3.8344075485730045E-2</c:v>
                </c:pt>
                <c:pt idx="135">
                  <c:v>3.5405951610073316E-2</c:v>
                </c:pt>
                <c:pt idx="136">
                  <c:v>3.8326307528270931E-2</c:v>
                </c:pt>
                <c:pt idx="137">
                  <c:v>3.4291020357926527E-2</c:v>
                </c:pt>
                <c:pt idx="138">
                  <c:v>3.7694952205971077E-2</c:v>
                </c:pt>
                <c:pt idx="139">
                  <c:v>3.892950548302565E-2</c:v>
                </c:pt>
                <c:pt idx="140">
                  <c:v>4.0508394146481663E-2</c:v>
                </c:pt>
                <c:pt idx="141">
                  <c:v>3.7985227772864505E-2</c:v>
                </c:pt>
                <c:pt idx="142">
                  <c:v>3.7669485375481315E-2</c:v>
                </c:pt>
                <c:pt idx="143">
                  <c:v>4.4994982478158363E-2</c:v>
                </c:pt>
                <c:pt idx="144">
                  <c:v>4.3735976264395404E-2</c:v>
                </c:pt>
                <c:pt idx="145">
                  <c:v>4.0695005501531156E-2</c:v>
                </c:pt>
                <c:pt idx="146">
                  <c:v>3.5337881571351204E-2</c:v>
                </c:pt>
                <c:pt idx="147">
                  <c:v>3.2363460787273368E-2</c:v>
                </c:pt>
                <c:pt idx="148">
                  <c:v>4.4648396560802439E-2</c:v>
                </c:pt>
                <c:pt idx="149">
                  <c:v>3.5082545620262806E-2</c:v>
                </c:pt>
                <c:pt idx="150">
                  <c:v>4.2866008977206604E-2</c:v>
                </c:pt>
                <c:pt idx="151">
                  <c:v>3.939113716577225E-2</c:v>
                </c:pt>
                <c:pt idx="152">
                  <c:v>4.6786043971264846E-2</c:v>
                </c:pt>
                <c:pt idx="153">
                  <c:v>4.0686204125961467E-2</c:v>
                </c:pt>
                <c:pt idx="154">
                  <c:v>3.2026304492653423E-2</c:v>
                </c:pt>
                <c:pt idx="155">
                  <c:v>4.4569862017088013E-2</c:v>
                </c:pt>
                <c:pt idx="156">
                  <c:v>4.1589335499407909E-2</c:v>
                </c:pt>
                <c:pt idx="157">
                  <c:v>4.6023595968787134E-2</c:v>
                </c:pt>
                <c:pt idx="158">
                  <c:v>4.2267242725230858E-2</c:v>
                </c:pt>
                <c:pt idx="159">
                  <c:v>3.5732955297127944E-2</c:v>
                </c:pt>
                <c:pt idx="160">
                  <c:v>3.4539307737150082E-2</c:v>
                </c:pt>
                <c:pt idx="161">
                  <c:v>3.9146344286230317E-2</c:v>
                </c:pt>
                <c:pt idx="162">
                  <c:v>3.9399620819382974E-2</c:v>
                </c:pt>
                <c:pt idx="163">
                  <c:v>3.6755729218629796E-2</c:v>
                </c:pt>
                <c:pt idx="164">
                  <c:v>4.020752189518717E-2</c:v>
                </c:pt>
                <c:pt idx="165">
                  <c:v>4.4496580734431745E-2</c:v>
                </c:pt>
                <c:pt idx="166">
                  <c:v>3.7771043237006197E-2</c:v>
                </c:pt>
                <c:pt idx="167">
                  <c:v>4.0613779821454088E-2</c:v>
                </c:pt>
                <c:pt idx="168">
                  <c:v>3.3076200932935507E-2</c:v>
                </c:pt>
                <c:pt idx="169">
                  <c:v>3.9235521178119015E-2</c:v>
                </c:pt>
                <c:pt idx="170">
                  <c:v>3.8580836344573655E-2</c:v>
                </c:pt>
                <c:pt idx="171">
                  <c:v>3.6820057238038828E-2</c:v>
                </c:pt>
                <c:pt idx="172">
                  <c:v>3.9424672674030603E-2</c:v>
                </c:pt>
                <c:pt idx="173">
                  <c:v>2.8366774576204179E-2</c:v>
                </c:pt>
                <c:pt idx="174">
                  <c:v>4.1314295499949694E-2</c:v>
                </c:pt>
                <c:pt idx="175">
                  <c:v>4.4632305102791037E-2</c:v>
                </c:pt>
                <c:pt idx="176">
                  <c:v>3.8015600781863057E-2</c:v>
                </c:pt>
                <c:pt idx="177">
                  <c:v>4.0061955521599302E-2</c:v>
                </c:pt>
                <c:pt idx="178">
                  <c:v>3.6886496950033987E-2</c:v>
                </c:pt>
                <c:pt idx="179">
                  <c:v>4.4518911502748892E-2</c:v>
                </c:pt>
                <c:pt idx="180">
                  <c:v>3.5797247361685436E-2</c:v>
                </c:pt>
                <c:pt idx="181">
                  <c:v>3.6881813464693991E-2</c:v>
                </c:pt>
                <c:pt idx="182">
                  <c:v>3.4038614429531933E-2</c:v>
                </c:pt>
                <c:pt idx="183">
                  <c:v>3.5909242589418966E-2</c:v>
                </c:pt>
                <c:pt idx="184">
                  <c:v>3.3256930144172969E-2</c:v>
                </c:pt>
                <c:pt idx="185">
                  <c:v>3.7391098452566496E-2</c:v>
                </c:pt>
                <c:pt idx="186">
                  <c:v>4.2655345013088208E-2</c:v>
                </c:pt>
                <c:pt idx="187">
                  <c:v>3.8466577627040976E-2</c:v>
                </c:pt>
                <c:pt idx="188">
                  <c:v>5.1838953859070003E-2</c:v>
                </c:pt>
                <c:pt idx="189">
                  <c:v>3.5761147121142756E-2</c:v>
                </c:pt>
                <c:pt idx="190">
                  <c:v>3.5882844540784831E-2</c:v>
                </c:pt>
                <c:pt idx="191">
                  <c:v>4.0603371417349265E-2</c:v>
                </c:pt>
                <c:pt idx="192">
                  <c:v>3.7901190944648278E-2</c:v>
                </c:pt>
                <c:pt idx="193">
                  <c:v>3.838105456760843E-2</c:v>
                </c:pt>
                <c:pt idx="194">
                  <c:v>3.8035877559080333E-2</c:v>
                </c:pt>
                <c:pt idx="195">
                  <c:v>4.2791471459747044E-2</c:v>
                </c:pt>
                <c:pt idx="196">
                  <c:v>4.1088667883697028E-2</c:v>
                </c:pt>
                <c:pt idx="197">
                  <c:v>3.3310220912614597E-2</c:v>
                </c:pt>
                <c:pt idx="198">
                  <c:v>3.6039479729073065E-2</c:v>
                </c:pt>
                <c:pt idx="199">
                  <c:v>4.3900956598557528E-2</c:v>
                </c:pt>
                <c:pt idx="200">
                  <c:v>3.963920381406183E-2</c:v>
                </c:pt>
                <c:pt idx="201">
                  <c:v>4.0463599713120857E-2</c:v>
                </c:pt>
                <c:pt idx="202">
                  <c:v>3.443289591768206E-2</c:v>
                </c:pt>
                <c:pt idx="203">
                  <c:v>3.249088152373858E-2</c:v>
                </c:pt>
                <c:pt idx="204">
                  <c:v>4.0182184596156745E-2</c:v>
                </c:pt>
                <c:pt idx="205">
                  <c:v>4.1880577654890061E-2</c:v>
                </c:pt>
                <c:pt idx="206">
                  <c:v>2.8711837380591021E-2</c:v>
                </c:pt>
                <c:pt idx="207">
                  <c:v>4.4066566166899079E-2</c:v>
                </c:pt>
                <c:pt idx="208">
                  <c:v>4.1117269987035243E-2</c:v>
                </c:pt>
                <c:pt idx="209">
                  <c:v>3.5524491049093498E-2</c:v>
                </c:pt>
                <c:pt idx="210">
                  <c:v>3.3633616549348488E-2</c:v>
                </c:pt>
                <c:pt idx="211">
                  <c:v>3.7343161507900291E-2</c:v>
                </c:pt>
                <c:pt idx="212">
                  <c:v>3.7982847941025355E-2</c:v>
                </c:pt>
                <c:pt idx="213">
                  <c:v>3.2794414490428636E-2</c:v>
                </c:pt>
                <c:pt idx="214">
                  <c:v>3.8169626273854007E-2</c:v>
                </c:pt>
                <c:pt idx="215">
                  <c:v>3.8449652841295645E-2</c:v>
                </c:pt>
                <c:pt idx="216">
                  <c:v>4.8972920015064147E-2</c:v>
                </c:pt>
                <c:pt idx="217">
                  <c:v>4.0429775851270833E-2</c:v>
                </c:pt>
                <c:pt idx="218">
                  <c:v>3.6625178508018053E-2</c:v>
                </c:pt>
                <c:pt idx="219">
                  <c:v>3.3577482740275499E-2</c:v>
                </c:pt>
                <c:pt idx="220">
                  <c:v>3.5370548761909149E-2</c:v>
                </c:pt>
                <c:pt idx="221">
                  <c:v>3.4226447563701967E-2</c:v>
                </c:pt>
                <c:pt idx="222">
                  <c:v>3.4142462134678198E-2</c:v>
                </c:pt>
                <c:pt idx="223">
                  <c:v>3.8835688577595562E-2</c:v>
                </c:pt>
                <c:pt idx="224">
                  <c:v>4.5980518413252014E-2</c:v>
                </c:pt>
                <c:pt idx="225">
                  <c:v>3.9373223275696034E-2</c:v>
                </c:pt>
                <c:pt idx="226">
                  <c:v>4.251256685358662E-2</c:v>
                </c:pt>
                <c:pt idx="227">
                  <c:v>3.8910824838595204E-2</c:v>
                </c:pt>
                <c:pt idx="228">
                  <c:v>3.5564073721337408E-2</c:v>
                </c:pt>
                <c:pt idx="229">
                  <c:v>2.9090788270357493E-2</c:v>
                </c:pt>
                <c:pt idx="230">
                  <c:v>4.3658179661242968E-2</c:v>
                </c:pt>
                <c:pt idx="231">
                  <c:v>3.8514179191091458E-2</c:v>
                </c:pt>
                <c:pt idx="232">
                  <c:v>4.62665655969694E-2</c:v>
                </c:pt>
                <c:pt idx="233">
                  <c:v>3.8279598803198311E-2</c:v>
                </c:pt>
                <c:pt idx="234">
                  <c:v>4.2631027851683712E-2</c:v>
                </c:pt>
                <c:pt idx="235">
                  <c:v>4.2659411608786613E-2</c:v>
                </c:pt>
                <c:pt idx="236">
                  <c:v>3.715724624985306E-2</c:v>
                </c:pt>
                <c:pt idx="237">
                  <c:v>3.5905165577583276E-2</c:v>
                </c:pt>
                <c:pt idx="238">
                  <c:v>3.8439305804686796E-2</c:v>
                </c:pt>
                <c:pt idx="239">
                  <c:v>4.45698953853082E-2</c:v>
                </c:pt>
                <c:pt idx="240">
                  <c:v>3.7353710557713526E-2</c:v>
                </c:pt>
                <c:pt idx="241">
                  <c:v>4.283496883785709E-2</c:v>
                </c:pt>
                <c:pt idx="242">
                  <c:v>3.4347599332232193E-2</c:v>
                </c:pt>
                <c:pt idx="243">
                  <c:v>3.6451790579960175E-2</c:v>
                </c:pt>
                <c:pt idx="244">
                  <c:v>4.3289079287605503E-2</c:v>
                </c:pt>
                <c:pt idx="245">
                  <c:v>3.5503308257093025E-2</c:v>
                </c:pt>
                <c:pt idx="246">
                  <c:v>4.7229722454819267E-2</c:v>
                </c:pt>
                <c:pt idx="247">
                  <c:v>4.0543145571765749E-2</c:v>
                </c:pt>
                <c:pt idx="248">
                  <c:v>3.2096496808222241E-2</c:v>
                </c:pt>
                <c:pt idx="249">
                  <c:v>3.8291908638408145E-2</c:v>
                </c:pt>
                <c:pt idx="250">
                  <c:v>3.1687813274379195E-2</c:v>
                </c:pt>
                <c:pt idx="251">
                  <c:v>3.3653624116384506E-2</c:v>
                </c:pt>
                <c:pt idx="252">
                  <c:v>4.8201014420355293E-2</c:v>
                </c:pt>
                <c:pt idx="253">
                  <c:v>3.5502492393472806E-2</c:v>
                </c:pt>
                <c:pt idx="254">
                  <c:v>3.947107815807982E-2</c:v>
                </c:pt>
                <c:pt idx="255">
                  <c:v>3.7798537176104929E-2</c:v>
                </c:pt>
                <c:pt idx="256">
                  <c:v>3.5161701796484479E-2</c:v>
                </c:pt>
                <c:pt idx="257">
                  <c:v>4.0348687620994639E-2</c:v>
                </c:pt>
                <c:pt idx="258">
                  <c:v>4.5220234121140734E-2</c:v>
                </c:pt>
                <c:pt idx="259">
                  <c:v>3.7791929488996345E-2</c:v>
                </c:pt>
                <c:pt idx="260">
                  <c:v>4.7297649886882454E-2</c:v>
                </c:pt>
                <c:pt idx="261">
                  <c:v>4.4518704790023733E-2</c:v>
                </c:pt>
                <c:pt idx="262">
                  <c:v>4.1538634064396618E-2</c:v>
                </c:pt>
                <c:pt idx="263">
                  <c:v>4.6531868565129031E-2</c:v>
                </c:pt>
                <c:pt idx="264">
                  <c:v>4.3713806035583502E-2</c:v>
                </c:pt>
                <c:pt idx="265">
                  <c:v>4.0832778933470593E-2</c:v>
                </c:pt>
                <c:pt idx="266">
                  <c:v>4.1192253710811144E-2</c:v>
                </c:pt>
                <c:pt idx="267">
                  <c:v>4.191235919032188E-2</c:v>
                </c:pt>
                <c:pt idx="268">
                  <c:v>4.2896828031867784E-2</c:v>
                </c:pt>
                <c:pt idx="269">
                  <c:v>3.7169030246120727E-2</c:v>
                </c:pt>
                <c:pt idx="270">
                  <c:v>3.8854931681038707E-2</c:v>
                </c:pt>
                <c:pt idx="271">
                  <c:v>4.405604523309492E-2</c:v>
                </c:pt>
                <c:pt idx="272">
                  <c:v>3.9009935692176256E-2</c:v>
                </c:pt>
                <c:pt idx="273">
                  <c:v>4.8548440840509244E-2</c:v>
                </c:pt>
                <c:pt idx="274">
                  <c:v>4.1596658247131657E-2</c:v>
                </c:pt>
                <c:pt idx="275">
                  <c:v>4.4140598301689593E-2</c:v>
                </c:pt>
                <c:pt idx="276">
                  <c:v>4.844055473286879E-2</c:v>
                </c:pt>
                <c:pt idx="277">
                  <c:v>2.8973109781709638E-2</c:v>
                </c:pt>
                <c:pt idx="278">
                  <c:v>3.8287312918221517E-2</c:v>
                </c:pt>
                <c:pt idx="279">
                  <c:v>3.4495703158533786E-2</c:v>
                </c:pt>
                <c:pt idx="280">
                  <c:v>4.1124893765450921E-2</c:v>
                </c:pt>
                <c:pt idx="281">
                  <c:v>3.8474946744608829E-2</c:v>
                </c:pt>
                <c:pt idx="282">
                  <c:v>3.196630985421578E-2</c:v>
                </c:pt>
                <c:pt idx="283">
                  <c:v>3.4536018898240428E-2</c:v>
                </c:pt>
                <c:pt idx="284">
                  <c:v>3.6841102014104621E-2</c:v>
                </c:pt>
                <c:pt idx="285">
                  <c:v>3.5725861912128565E-2</c:v>
                </c:pt>
                <c:pt idx="286">
                  <c:v>3.8120840561774116E-2</c:v>
                </c:pt>
                <c:pt idx="287">
                  <c:v>2.9300466442606421E-2</c:v>
                </c:pt>
                <c:pt idx="288">
                  <c:v>3.5691370183309701E-2</c:v>
                </c:pt>
                <c:pt idx="289">
                  <c:v>4.1452009468581963E-2</c:v>
                </c:pt>
                <c:pt idx="290">
                  <c:v>3.981097458376226E-2</c:v>
                </c:pt>
                <c:pt idx="291">
                  <c:v>3.8170853168027818E-2</c:v>
                </c:pt>
                <c:pt idx="292">
                  <c:v>3.8905601703595138E-2</c:v>
                </c:pt>
                <c:pt idx="293">
                  <c:v>3.9573560901771998E-2</c:v>
                </c:pt>
                <c:pt idx="294">
                  <c:v>4.28529566447029E-2</c:v>
                </c:pt>
                <c:pt idx="295">
                  <c:v>3.9132293864872381E-2</c:v>
                </c:pt>
                <c:pt idx="296">
                  <c:v>3.971048532470256E-2</c:v>
                </c:pt>
                <c:pt idx="297">
                  <c:v>3.4849138829542881E-2</c:v>
                </c:pt>
                <c:pt idx="298">
                  <c:v>4.1678070584145743E-2</c:v>
                </c:pt>
                <c:pt idx="299">
                  <c:v>3.1688268646110629E-2</c:v>
                </c:pt>
                <c:pt idx="300">
                  <c:v>3.5584825898620664E-2</c:v>
                </c:pt>
                <c:pt idx="301">
                  <c:v>4.090182572427814E-2</c:v>
                </c:pt>
                <c:pt idx="302">
                  <c:v>4.0552342376177108E-2</c:v>
                </c:pt>
                <c:pt idx="303">
                  <c:v>3.2053405395485512E-2</c:v>
                </c:pt>
                <c:pt idx="304">
                  <c:v>4.2800468003166614E-2</c:v>
                </c:pt>
                <c:pt idx="305">
                  <c:v>3.9745503565846718E-2</c:v>
                </c:pt>
                <c:pt idx="306">
                  <c:v>3.3825294200564571E-2</c:v>
                </c:pt>
                <c:pt idx="307">
                  <c:v>4.2013695083285896E-2</c:v>
                </c:pt>
                <c:pt idx="308">
                  <c:v>3.878661120349669E-2</c:v>
                </c:pt>
                <c:pt idx="309">
                  <c:v>3.5474702730306618E-2</c:v>
                </c:pt>
                <c:pt idx="310">
                  <c:v>3.6586883890526778E-2</c:v>
                </c:pt>
                <c:pt idx="311">
                  <c:v>3.595447602299906E-2</c:v>
                </c:pt>
                <c:pt idx="312">
                  <c:v>4.7154480426334189E-2</c:v>
                </c:pt>
                <c:pt idx="313">
                  <c:v>3.1691945387793297E-2</c:v>
                </c:pt>
                <c:pt idx="314">
                  <c:v>3.7627331384378238E-2</c:v>
                </c:pt>
                <c:pt idx="315">
                  <c:v>3.5463747543312607E-2</c:v>
                </c:pt>
                <c:pt idx="316">
                  <c:v>3.8240332618883599E-2</c:v>
                </c:pt>
                <c:pt idx="317">
                  <c:v>4.0797259769279393E-2</c:v>
                </c:pt>
                <c:pt idx="318">
                  <c:v>3.9648843377962706E-2</c:v>
                </c:pt>
                <c:pt idx="319">
                  <c:v>4.1409441173298589E-2</c:v>
                </c:pt>
                <c:pt idx="320">
                  <c:v>3.4909802231869236E-2</c:v>
                </c:pt>
                <c:pt idx="321">
                  <c:v>3.5586081024373328E-2</c:v>
                </c:pt>
                <c:pt idx="322">
                  <c:v>4.0832523159394896E-2</c:v>
                </c:pt>
                <c:pt idx="323">
                  <c:v>4.3164969243809637E-2</c:v>
                </c:pt>
                <c:pt idx="324">
                  <c:v>3.7720466164691047E-2</c:v>
                </c:pt>
                <c:pt idx="325">
                  <c:v>4.3682983754948168E-2</c:v>
                </c:pt>
                <c:pt idx="326">
                  <c:v>4.6876394183763992E-2</c:v>
                </c:pt>
                <c:pt idx="327">
                  <c:v>3.2240402301837889E-2</c:v>
                </c:pt>
                <c:pt idx="328">
                  <c:v>3.9511119676324924E-2</c:v>
                </c:pt>
                <c:pt idx="329">
                  <c:v>3.9620510709651668E-2</c:v>
                </c:pt>
                <c:pt idx="330">
                  <c:v>4.2169434663490435E-2</c:v>
                </c:pt>
                <c:pt idx="331">
                  <c:v>4.6218452197143378E-2</c:v>
                </c:pt>
                <c:pt idx="332">
                  <c:v>3.6374510157441975E-2</c:v>
                </c:pt>
                <c:pt idx="333">
                  <c:v>4.0868960766822227E-2</c:v>
                </c:pt>
                <c:pt idx="334">
                  <c:v>4.1173488007105519E-2</c:v>
                </c:pt>
                <c:pt idx="335">
                  <c:v>3.8273933776057589E-2</c:v>
                </c:pt>
                <c:pt idx="336">
                  <c:v>3.0414987223865708E-2</c:v>
                </c:pt>
                <c:pt idx="337">
                  <c:v>4.105280665346811E-2</c:v>
                </c:pt>
                <c:pt idx="338">
                  <c:v>3.4595113860818927E-2</c:v>
                </c:pt>
                <c:pt idx="339">
                  <c:v>3.4845025551437203E-2</c:v>
                </c:pt>
                <c:pt idx="340">
                  <c:v>3.2895941132702333E-2</c:v>
                </c:pt>
                <c:pt idx="341">
                  <c:v>3.9000470069339599E-2</c:v>
                </c:pt>
                <c:pt idx="342">
                  <c:v>4.5381803813290489E-2</c:v>
                </c:pt>
                <c:pt idx="343">
                  <c:v>4.3793044847248552E-2</c:v>
                </c:pt>
                <c:pt idx="344">
                  <c:v>3.8787288653884033E-2</c:v>
                </c:pt>
                <c:pt idx="345">
                  <c:v>3.733825652649081E-2</c:v>
                </c:pt>
                <c:pt idx="346">
                  <c:v>3.9137165620399372E-2</c:v>
                </c:pt>
                <c:pt idx="347">
                  <c:v>4.1527075548573933E-2</c:v>
                </c:pt>
                <c:pt idx="348">
                  <c:v>3.6945940909166808E-2</c:v>
                </c:pt>
                <c:pt idx="349">
                  <c:v>3.8496374386024712E-2</c:v>
                </c:pt>
                <c:pt idx="350">
                  <c:v>4.0879261090820407E-2</c:v>
                </c:pt>
                <c:pt idx="351">
                  <c:v>3.0534012850571557E-2</c:v>
                </c:pt>
                <c:pt idx="352">
                  <c:v>3.8270277044393453E-2</c:v>
                </c:pt>
                <c:pt idx="353">
                  <c:v>3.3647715524201871E-2</c:v>
                </c:pt>
                <c:pt idx="354">
                  <c:v>3.8990651157886802E-2</c:v>
                </c:pt>
                <c:pt idx="355">
                  <c:v>3.9307691515586995E-2</c:v>
                </c:pt>
                <c:pt idx="356">
                  <c:v>3.9152630671528854E-2</c:v>
                </c:pt>
                <c:pt idx="357">
                  <c:v>4.4337698537466608E-2</c:v>
                </c:pt>
                <c:pt idx="358">
                  <c:v>3.843251410086701E-2</c:v>
                </c:pt>
                <c:pt idx="359">
                  <c:v>3.620319422213214E-2</c:v>
                </c:pt>
                <c:pt idx="360">
                  <c:v>3.4567236961951409E-2</c:v>
                </c:pt>
                <c:pt idx="361">
                  <c:v>3.6544963931302021E-2</c:v>
                </c:pt>
                <c:pt idx="362">
                  <c:v>3.9482474353363273E-2</c:v>
                </c:pt>
                <c:pt idx="363">
                  <c:v>3.7129512720811775E-2</c:v>
                </c:pt>
                <c:pt idx="364">
                  <c:v>3.5991763879186678E-2</c:v>
                </c:pt>
                <c:pt idx="365">
                  <c:v>3.6168658530311149E-2</c:v>
                </c:pt>
                <c:pt idx="366">
                  <c:v>4.255523722016008E-2</c:v>
                </c:pt>
                <c:pt idx="367">
                  <c:v>4.3738371808897725E-2</c:v>
                </c:pt>
                <c:pt idx="368">
                  <c:v>3.9079291261678861E-2</c:v>
                </c:pt>
                <c:pt idx="369">
                  <c:v>3.2062015055190685E-2</c:v>
                </c:pt>
                <c:pt idx="370">
                  <c:v>4.3559330606528945E-2</c:v>
                </c:pt>
                <c:pt idx="371">
                  <c:v>4.1438471723797221E-2</c:v>
                </c:pt>
                <c:pt idx="372">
                  <c:v>4.1770134853271301E-2</c:v>
                </c:pt>
                <c:pt idx="373">
                  <c:v>3.896063679866657E-2</c:v>
                </c:pt>
                <c:pt idx="374">
                  <c:v>3.6098047792888721E-2</c:v>
                </c:pt>
                <c:pt idx="375">
                  <c:v>3.7395995382944136E-2</c:v>
                </c:pt>
                <c:pt idx="376">
                  <c:v>3.5560105263641617E-2</c:v>
                </c:pt>
                <c:pt idx="377">
                  <c:v>3.6175967965931477E-2</c:v>
                </c:pt>
                <c:pt idx="378">
                  <c:v>2.7358419305061332E-2</c:v>
                </c:pt>
                <c:pt idx="379">
                  <c:v>4.0185303310233067E-2</c:v>
                </c:pt>
                <c:pt idx="380">
                  <c:v>3.6267860259703966E-2</c:v>
                </c:pt>
                <c:pt idx="381">
                  <c:v>4.3030452515214535E-2</c:v>
                </c:pt>
                <c:pt idx="382">
                  <c:v>4.7660030141233989E-2</c:v>
                </c:pt>
                <c:pt idx="383">
                  <c:v>3.6080854201147261E-2</c:v>
                </c:pt>
                <c:pt idx="384">
                  <c:v>3.7719951186769407E-2</c:v>
                </c:pt>
                <c:pt idx="385">
                  <c:v>3.8650159308065923E-2</c:v>
                </c:pt>
                <c:pt idx="386">
                  <c:v>4.8831671922727082E-2</c:v>
                </c:pt>
                <c:pt idx="387">
                  <c:v>3.9732494813684127E-2</c:v>
                </c:pt>
                <c:pt idx="388">
                  <c:v>4.5738090319073166E-2</c:v>
                </c:pt>
                <c:pt idx="389">
                  <c:v>4.2412729715886499E-2</c:v>
                </c:pt>
                <c:pt idx="390">
                  <c:v>3.7303638682189444E-2</c:v>
                </c:pt>
                <c:pt idx="391">
                  <c:v>3.6810032543108662E-2</c:v>
                </c:pt>
                <c:pt idx="392">
                  <c:v>4.6847362266658976E-2</c:v>
                </c:pt>
                <c:pt idx="393">
                  <c:v>2.9819898359578545E-2</c:v>
                </c:pt>
                <c:pt idx="394">
                  <c:v>3.8178846666903965E-2</c:v>
                </c:pt>
                <c:pt idx="395">
                  <c:v>4.456945653925537E-2</c:v>
                </c:pt>
                <c:pt idx="396">
                  <c:v>3.1597227934446082E-2</c:v>
                </c:pt>
                <c:pt idx="397">
                  <c:v>4.0666748120543161E-2</c:v>
                </c:pt>
                <c:pt idx="398">
                  <c:v>3.3863248081852149E-2</c:v>
                </c:pt>
                <c:pt idx="399">
                  <c:v>4.4481127993691416E-2</c:v>
                </c:pt>
                <c:pt idx="400">
                  <c:v>3.9005167923754414E-2</c:v>
                </c:pt>
                <c:pt idx="401">
                  <c:v>4.0952501468007441E-2</c:v>
                </c:pt>
                <c:pt idx="402">
                  <c:v>4.0061081364060058E-2</c:v>
                </c:pt>
                <c:pt idx="403">
                  <c:v>3.9905258477165972E-2</c:v>
                </c:pt>
                <c:pt idx="404">
                  <c:v>3.1348260422630503E-2</c:v>
                </c:pt>
                <c:pt idx="405">
                  <c:v>3.2610809068389202E-2</c:v>
                </c:pt>
                <c:pt idx="406">
                  <c:v>3.7220460309816517E-2</c:v>
                </c:pt>
                <c:pt idx="407">
                  <c:v>4.1912532206625386E-2</c:v>
                </c:pt>
                <c:pt idx="408">
                  <c:v>4.1478812781022611E-2</c:v>
                </c:pt>
                <c:pt idx="409">
                  <c:v>4.2154125792373875E-2</c:v>
                </c:pt>
                <c:pt idx="410">
                  <c:v>4.1255492575674069E-2</c:v>
                </c:pt>
                <c:pt idx="411">
                  <c:v>3.8174541693999586E-2</c:v>
                </c:pt>
                <c:pt idx="412">
                  <c:v>3.6938101601405648E-2</c:v>
                </c:pt>
                <c:pt idx="413">
                  <c:v>3.6440398878136548E-2</c:v>
                </c:pt>
                <c:pt idx="414">
                  <c:v>3.7354788019758445E-2</c:v>
                </c:pt>
                <c:pt idx="415">
                  <c:v>3.5128114726898474E-2</c:v>
                </c:pt>
                <c:pt idx="416">
                  <c:v>4.1289938925627823E-2</c:v>
                </c:pt>
                <c:pt idx="417">
                  <c:v>4.1311789165851209E-2</c:v>
                </c:pt>
                <c:pt idx="418">
                  <c:v>4.5759485489950791E-2</c:v>
                </c:pt>
                <c:pt idx="419">
                  <c:v>3.5079786974467453E-2</c:v>
                </c:pt>
                <c:pt idx="420">
                  <c:v>4.0511629636871049E-2</c:v>
                </c:pt>
                <c:pt idx="421">
                  <c:v>4.3713368324361568E-2</c:v>
                </c:pt>
                <c:pt idx="422">
                  <c:v>3.3997363971815631E-2</c:v>
                </c:pt>
                <c:pt idx="423">
                  <c:v>3.8459319870810305E-2</c:v>
                </c:pt>
                <c:pt idx="424">
                  <c:v>3.493745811586102E-2</c:v>
                </c:pt>
                <c:pt idx="425">
                  <c:v>3.7506679398342513E-2</c:v>
                </c:pt>
                <c:pt idx="426">
                  <c:v>3.4048608508472356E-2</c:v>
                </c:pt>
                <c:pt idx="427">
                  <c:v>3.8588713926351659E-2</c:v>
                </c:pt>
                <c:pt idx="428">
                  <c:v>3.8084488833373342E-2</c:v>
                </c:pt>
                <c:pt idx="429">
                  <c:v>3.4993758196947056E-2</c:v>
                </c:pt>
                <c:pt idx="430">
                  <c:v>4.3796593346899115E-2</c:v>
                </c:pt>
                <c:pt idx="431">
                  <c:v>3.7150770079573903E-2</c:v>
                </c:pt>
                <c:pt idx="432">
                  <c:v>4.0585997414082087E-2</c:v>
                </c:pt>
                <c:pt idx="433">
                  <c:v>4.1279261892354313E-2</c:v>
                </c:pt>
                <c:pt idx="434">
                  <c:v>4.6257187921559861E-2</c:v>
                </c:pt>
                <c:pt idx="435">
                  <c:v>4.1565320368908587E-2</c:v>
                </c:pt>
                <c:pt idx="436">
                  <c:v>4.8247156060771346E-2</c:v>
                </c:pt>
                <c:pt idx="437">
                  <c:v>4.035273640459458E-2</c:v>
                </c:pt>
                <c:pt idx="438">
                  <c:v>3.719531201610593E-2</c:v>
                </c:pt>
                <c:pt idx="439">
                  <c:v>4.6196412442704116E-2</c:v>
                </c:pt>
                <c:pt idx="440">
                  <c:v>4.1762390443283337E-2</c:v>
                </c:pt>
                <c:pt idx="441">
                  <c:v>4.1246957265569151E-2</c:v>
                </c:pt>
                <c:pt idx="442">
                  <c:v>4.0690372133726171E-2</c:v>
                </c:pt>
                <c:pt idx="443">
                  <c:v>3.8570806401645896E-2</c:v>
                </c:pt>
                <c:pt idx="444">
                  <c:v>4.175158016533409E-2</c:v>
                </c:pt>
                <c:pt idx="445">
                  <c:v>2.9907188693927722E-2</c:v>
                </c:pt>
                <c:pt idx="446">
                  <c:v>3.7464144575801939E-2</c:v>
                </c:pt>
                <c:pt idx="447">
                  <c:v>3.3272429351450583E-2</c:v>
                </c:pt>
                <c:pt idx="448">
                  <c:v>3.7841190556479276E-2</c:v>
                </c:pt>
                <c:pt idx="449">
                  <c:v>3.8104115645756664E-2</c:v>
                </c:pt>
                <c:pt idx="450">
                  <c:v>3.121358971513466E-2</c:v>
                </c:pt>
                <c:pt idx="451">
                  <c:v>3.8964127341388988E-2</c:v>
                </c:pt>
                <c:pt idx="452">
                  <c:v>3.757755009335817E-2</c:v>
                </c:pt>
                <c:pt idx="453">
                  <c:v>4.0379216613802171E-2</c:v>
                </c:pt>
                <c:pt idx="454">
                  <c:v>4.9422306143179995E-2</c:v>
                </c:pt>
                <c:pt idx="455">
                  <c:v>3.0595574547707116E-2</c:v>
                </c:pt>
                <c:pt idx="456">
                  <c:v>5.1734429983229191E-2</c:v>
                </c:pt>
                <c:pt idx="457">
                  <c:v>4.1676686355339498E-2</c:v>
                </c:pt>
                <c:pt idx="458">
                  <c:v>4.0730001849368591E-2</c:v>
                </c:pt>
                <c:pt idx="459">
                  <c:v>3.847530128513732E-2</c:v>
                </c:pt>
                <c:pt idx="460">
                  <c:v>4.5770171051525921E-2</c:v>
                </c:pt>
                <c:pt idx="461">
                  <c:v>3.7337410214288269E-2</c:v>
                </c:pt>
                <c:pt idx="462">
                  <c:v>2.9950428770042947E-2</c:v>
                </c:pt>
                <c:pt idx="463">
                  <c:v>3.724408256248779E-2</c:v>
                </c:pt>
                <c:pt idx="464">
                  <c:v>3.1280566045928992E-2</c:v>
                </c:pt>
                <c:pt idx="465">
                  <c:v>4.3540395305971202E-2</c:v>
                </c:pt>
                <c:pt idx="466">
                  <c:v>4.3814868208684743E-2</c:v>
                </c:pt>
                <c:pt idx="467">
                  <c:v>4.1477105630303157E-2</c:v>
                </c:pt>
                <c:pt idx="468">
                  <c:v>3.782276881419655E-2</c:v>
                </c:pt>
                <c:pt idx="469">
                  <c:v>3.8939878449223642E-2</c:v>
                </c:pt>
                <c:pt idx="470">
                  <c:v>4.0496156412112683E-2</c:v>
                </c:pt>
                <c:pt idx="471">
                  <c:v>4.0184298699790233E-2</c:v>
                </c:pt>
                <c:pt idx="472">
                  <c:v>2.9536190642312832E-2</c:v>
                </c:pt>
                <c:pt idx="473">
                  <c:v>3.921468506732495E-2</c:v>
                </c:pt>
                <c:pt idx="474">
                  <c:v>3.5144849238697873E-2</c:v>
                </c:pt>
                <c:pt idx="475">
                  <c:v>3.6094842423278095E-2</c:v>
                </c:pt>
                <c:pt idx="476">
                  <c:v>3.2630400111909097E-2</c:v>
                </c:pt>
                <c:pt idx="477">
                  <c:v>3.6212398184011008E-2</c:v>
                </c:pt>
                <c:pt idx="478">
                  <c:v>3.8912795491093277E-2</c:v>
                </c:pt>
                <c:pt idx="479">
                  <c:v>3.7038641929173721E-2</c:v>
                </c:pt>
                <c:pt idx="480">
                  <c:v>4.1289999228586893E-2</c:v>
                </c:pt>
                <c:pt idx="481">
                  <c:v>4.0411757082388533E-2</c:v>
                </c:pt>
                <c:pt idx="482">
                  <c:v>3.918688325120101E-2</c:v>
                </c:pt>
                <c:pt idx="483">
                  <c:v>3.3632398597415403E-2</c:v>
                </c:pt>
                <c:pt idx="484">
                  <c:v>2.9595883381286825E-2</c:v>
                </c:pt>
                <c:pt idx="485">
                  <c:v>4.1209995170817137E-2</c:v>
                </c:pt>
                <c:pt idx="486">
                  <c:v>3.8920913811086422E-2</c:v>
                </c:pt>
                <c:pt idx="487">
                  <c:v>4.2883420063615674E-2</c:v>
                </c:pt>
                <c:pt idx="488">
                  <c:v>4.0732931365573322E-2</c:v>
                </c:pt>
                <c:pt idx="489">
                  <c:v>3.6683235056621299E-2</c:v>
                </c:pt>
                <c:pt idx="490">
                  <c:v>3.5037358650518158E-2</c:v>
                </c:pt>
                <c:pt idx="491">
                  <c:v>4.0699994635209791E-2</c:v>
                </c:pt>
                <c:pt idx="492">
                  <c:v>3.8355439814717229E-2</c:v>
                </c:pt>
                <c:pt idx="493">
                  <c:v>3.9201234829217668E-2</c:v>
                </c:pt>
                <c:pt idx="494">
                  <c:v>4.2784745407015379E-2</c:v>
                </c:pt>
                <c:pt idx="495">
                  <c:v>3.605924236734559E-2</c:v>
                </c:pt>
                <c:pt idx="496">
                  <c:v>4.1104213226251574E-2</c:v>
                </c:pt>
                <c:pt idx="497">
                  <c:v>3.9591630288441593E-2</c:v>
                </c:pt>
                <c:pt idx="498">
                  <c:v>3.7306481269462566E-2</c:v>
                </c:pt>
                <c:pt idx="499">
                  <c:v>3.5094939306851813E-2</c:v>
                </c:pt>
                <c:pt idx="500">
                  <c:v>4.1260167840670547E-2</c:v>
                </c:pt>
                <c:pt idx="501">
                  <c:v>3.6442525490405941E-2</c:v>
                </c:pt>
                <c:pt idx="502">
                  <c:v>4.0174306442208874E-2</c:v>
                </c:pt>
                <c:pt idx="503">
                  <c:v>4.4069981327394814E-2</c:v>
                </c:pt>
                <c:pt idx="504">
                  <c:v>3.8768060847726105E-2</c:v>
                </c:pt>
                <c:pt idx="505">
                  <c:v>3.7788373452297463E-2</c:v>
                </c:pt>
                <c:pt idx="506">
                  <c:v>4.2622736477934353E-2</c:v>
                </c:pt>
                <c:pt idx="507">
                  <c:v>4.0728481934660721E-2</c:v>
                </c:pt>
                <c:pt idx="508">
                  <c:v>2.7606639534774047E-2</c:v>
                </c:pt>
                <c:pt idx="509">
                  <c:v>4.229015950306092E-2</c:v>
                </c:pt>
                <c:pt idx="510">
                  <c:v>4.1351239756959757E-2</c:v>
                </c:pt>
                <c:pt idx="511">
                  <c:v>3.3870309120215936E-2</c:v>
                </c:pt>
                <c:pt idx="512">
                  <c:v>3.5249685110160911E-2</c:v>
                </c:pt>
                <c:pt idx="513">
                  <c:v>4.7554947413471993E-2</c:v>
                </c:pt>
                <c:pt idx="514">
                  <c:v>4.2297684593021856E-2</c:v>
                </c:pt>
                <c:pt idx="515">
                  <c:v>3.5535335724539152E-2</c:v>
                </c:pt>
                <c:pt idx="516">
                  <c:v>3.3740210156835815E-2</c:v>
                </c:pt>
                <c:pt idx="517">
                  <c:v>4.3033405835073424E-2</c:v>
                </c:pt>
                <c:pt idx="518">
                  <c:v>3.6428148426484341E-2</c:v>
                </c:pt>
                <c:pt idx="519">
                  <c:v>4.1845711670607244E-2</c:v>
                </c:pt>
                <c:pt idx="520">
                  <c:v>3.5182065455956035E-2</c:v>
                </c:pt>
                <c:pt idx="521">
                  <c:v>3.5128283851930675E-2</c:v>
                </c:pt>
                <c:pt idx="522">
                  <c:v>4.2220891064337351E-2</c:v>
                </c:pt>
                <c:pt idx="523">
                  <c:v>4.5907981360088002E-2</c:v>
                </c:pt>
                <c:pt idx="524">
                  <c:v>3.8903317354584743E-2</c:v>
                </c:pt>
                <c:pt idx="525">
                  <c:v>4.5680532782785832E-2</c:v>
                </c:pt>
                <c:pt idx="526">
                  <c:v>4.440221838953029E-2</c:v>
                </c:pt>
                <c:pt idx="527">
                  <c:v>3.7634898484109058E-2</c:v>
                </c:pt>
                <c:pt idx="528">
                  <c:v>4.1016084252763818E-2</c:v>
                </c:pt>
                <c:pt idx="529">
                  <c:v>3.5501183905248368E-2</c:v>
                </c:pt>
                <c:pt idx="530">
                  <c:v>3.9865751991062126E-2</c:v>
                </c:pt>
                <c:pt idx="531">
                  <c:v>4.1992627589168663E-2</c:v>
                </c:pt>
                <c:pt idx="532">
                  <c:v>3.6129394897908895E-2</c:v>
                </c:pt>
                <c:pt idx="533">
                  <c:v>3.6452135974149869E-2</c:v>
                </c:pt>
                <c:pt idx="534">
                  <c:v>3.6065549701092436E-2</c:v>
                </c:pt>
                <c:pt idx="535">
                  <c:v>3.5981118341856799E-2</c:v>
                </c:pt>
                <c:pt idx="536">
                  <c:v>3.601518523836944E-2</c:v>
                </c:pt>
                <c:pt idx="537">
                  <c:v>3.5027836682425928E-2</c:v>
                </c:pt>
                <c:pt idx="538">
                  <c:v>4.1851726405839784E-2</c:v>
                </c:pt>
                <c:pt idx="539">
                  <c:v>3.5739638974112253E-2</c:v>
                </c:pt>
                <c:pt idx="540">
                  <c:v>4.1659018460553199E-2</c:v>
                </c:pt>
                <c:pt idx="541">
                  <c:v>3.6711109237495876E-2</c:v>
                </c:pt>
                <c:pt idx="542">
                  <c:v>4.3609263967635314E-2</c:v>
                </c:pt>
                <c:pt idx="543">
                  <c:v>4.0508550956161571E-2</c:v>
                </c:pt>
                <c:pt idx="544">
                  <c:v>4.4417628170082324E-2</c:v>
                </c:pt>
                <c:pt idx="545">
                  <c:v>3.997225598720533E-2</c:v>
                </c:pt>
                <c:pt idx="546">
                  <c:v>3.6798462184746583E-2</c:v>
                </c:pt>
                <c:pt idx="547">
                  <c:v>4.7183335702946749E-2</c:v>
                </c:pt>
                <c:pt idx="548">
                  <c:v>3.3979056494892745E-2</c:v>
                </c:pt>
                <c:pt idx="549">
                  <c:v>3.3591345982793896E-2</c:v>
                </c:pt>
                <c:pt idx="550">
                  <c:v>3.7230186669326315E-2</c:v>
                </c:pt>
                <c:pt idx="551">
                  <c:v>2.8395729064163433E-2</c:v>
                </c:pt>
                <c:pt idx="552">
                  <c:v>3.533139208184366E-2</c:v>
                </c:pt>
                <c:pt idx="553">
                  <c:v>3.092624028624158E-2</c:v>
                </c:pt>
                <c:pt idx="554">
                  <c:v>3.8819646526867757E-2</c:v>
                </c:pt>
                <c:pt idx="555">
                  <c:v>4.344871879849066E-2</c:v>
                </c:pt>
                <c:pt idx="556">
                  <c:v>4.5041134901119051E-2</c:v>
                </c:pt>
                <c:pt idx="557">
                  <c:v>4.0002399510514763E-2</c:v>
                </c:pt>
                <c:pt idx="558">
                  <c:v>3.5010026864803478E-2</c:v>
                </c:pt>
                <c:pt idx="559">
                  <c:v>3.8519397990430804E-2</c:v>
                </c:pt>
                <c:pt idx="560">
                  <c:v>3.922844237042078E-2</c:v>
                </c:pt>
                <c:pt idx="561">
                  <c:v>3.9809712727436164E-2</c:v>
                </c:pt>
                <c:pt idx="562">
                  <c:v>3.7281731747155433E-2</c:v>
                </c:pt>
                <c:pt idx="563">
                  <c:v>4.0142955224478527E-2</c:v>
                </c:pt>
                <c:pt idx="564">
                  <c:v>4.3853917562977074E-2</c:v>
                </c:pt>
                <c:pt idx="565">
                  <c:v>3.7655804543517135E-2</c:v>
                </c:pt>
                <c:pt idx="566">
                  <c:v>4.2353690401073507E-2</c:v>
                </c:pt>
                <c:pt idx="567">
                  <c:v>3.5603022430468201E-2</c:v>
                </c:pt>
                <c:pt idx="568">
                  <c:v>4.545392030233586E-2</c:v>
                </c:pt>
                <c:pt idx="569">
                  <c:v>4.0376924108896262E-2</c:v>
                </c:pt>
                <c:pt idx="570">
                  <c:v>3.9204282994656836E-2</c:v>
                </c:pt>
                <c:pt idx="571">
                  <c:v>3.0390001597737637E-2</c:v>
                </c:pt>
                <c:pt idx="572">
                  <c:v>3.9534220551701083E-2</c:v>
                </c:pt>
                <c:pt idx="573">
                  <c:v>3.7112419344346392E-2</c:v>
                </c:pt>
                <c:pt idx="574">
                  <c:v>3.8856538059075518E-2</c:v>
                </c:pt>
                <c:pt idx="575">
                  <c:v>4.1562781488124756E-2</c:v>
                </c:pt>
                <c:pt idx="576">
                  <c:v>4.6005029151933385E-2</c:v>
                </c:pt>
                <c:pt idx="577">
                  <c:v>4.8588695062512954E-2</c:v>
                </c:pt>
                <c:pt idx="578">
                  <c:v>3.3357521525708478E-2</c:v>
                </c:pt>
                <c:pt idx="579">
                  <c:v>3.2834445366219711E-2</c:v>
                </c:pt>
                <c:pt idx="580">
                  <c:v>3.7871863206872192E-2</c:v>
                </c:pt>
                <c:pt idx="581">
                  <c:v>3.9984758518892605E-2</c:v>
                </c:pt>
                <c:pt idx="582">
                  <c:v>4.1521839970542374E-2</c:v>
                </c:pt>
                <c:pt idx="583">
                  <c:v>3.5300641210515238E-2</c:v>
                </c:pt>
                <c:pt idx="584">
                  <c:v>3.7357725448202928E-2</c:v>
                </c:pt>
                <c:pt idx="585">
                  <c:v>3.7033828343000508E-2</c:v>
                </c:pt>
                <c:pt idx="586">
                  <c:v>4.0824012498799078E-2</c:v>
                </c:pt>
                <c:pt idx="587">
                  <c:v>3.5386561033471153E-2</c:v>
                </c:pt>
                <c:pt idx="588">
                  <c:v>3.5855140281723763E-2</c:v>
                </c:pt>
                <c:pt idx="589">
                  <c:v>3.4965953979765985E-2</c:v>
                </c:pt>
                <c:pt idx="590">
                  <c:v>3.360725152871602E-2</c:v>
                </c:pt>
                <c:pt idx="591">
                  <c:v>4.045159416928179E-2</c:v>
                </c:pt>
                <c:pt idx="592">
                  <c:v>3.9436416264846841E-2</c:v>
                </c:pt>
                <c:pt idx="593">
                  <c:v>3.5871762215645475E-2</c:v>
                </c:pt>
                <c:pt idx="594">
                  <c:v>3.3736635432136453E-2</c:v>
                </c:pt>
                <c:pt idx="595">
                  <c:v>3.6255414434579691E-2</c:v>
                </c:pt>
                <c:pt idx="596">
                  <c:v>3.5470237126585147E-2</c:v>
                </c:pt>
                <c:pt idx="597">
                  <c:v>4.3840750160846653E-2</c:v>
                </c:pt>
                <c:pt idx="598">
                  <c:v>3.9835492817761775E-2</c:v>
                </c:pt>
                <c:pt idx="599">
                  <c:v>4.4597316432904321E-2</c:v>
                </c:pt>
                <c:pt idx="600">
                  <c:v>3.7658684392086528E-2</c:v>
                </c:pt>
                <c:pt idx="601">
                  <c:v>3.7355789906760251E-2</c:v>
                </c:pt>
                <c:pt idx="602">
                  <c:v>4.1304142368973729E-2</c:v>
                </c:pt>
                <c:pt idx="603">
                  <c:v>3.7610058525062939E-2</c:v>
                </c:pt>
                <c:pt idx="604">
                  <c:v>4.2651967528854584E-2</c:v>
                </c:pt>
                <c:pt idx="605">
                  <c:v>3.6124934535173736E-2</c:v>
                </c:pt>
                <c:pt idx="606">
                  <c:v>4.1411034144372749E-2</c:v>
                </c:pt>
                <c:pt idx="607">
                  <c:v>3.6008719559156077E-2</c:v>
                </c:pt>
                <c:pt idx="608">
                  <c:v>3.668741080632465E-2</c:v>
                </c:pt>
                <c:pt idx="609">
                  <c:v>4.6771667479569956E-2</c:v>
                </c:pt>
                <c:pt idx="610">
                  <c:v>4.2785615868687898E-2</c:v>
                </c:pt>
                <c:pt idx="611">
                  <c:v>4.4290743093645446E-2</c:v>
                </c:pt>
                <c:pt idx="612">
                  <c:v>3.9770655410162448E-2</c:v>
                </c:pt>
                <c:pt idx="613">
                  <c:v>4.5724972372495287E-2</c:v>
                </c:pt>
                <c:pt idx="614">
                  <c:v>3.4350787357418255E-2</c:v>
                </c:pt>
                <c:pt idx="615">
                  <c:v>4.4331989641236191E-2</c:v>
                </c:pt>
                <c:pt idx="616">
                  <c:v>3.7203888755062309E-2</c:v>
                </c:pt>
                <c:pt idx="617">
                  <c:v>3.5222084640462725E-2</c:v>
                </c:pt>
                <c:pt idx="618">
                  <c:v>3.8675613244155471E-2</c:v>
                </c:pt>
                <c:pt idx="619">
                  <c:v>4.452678547290212E-2</c:v>
                </c:pt>
                <c:pt idx="620">
                  <c:v>3.7124135465921526E-2</c:v>
                </c:pt>
                <c:pt idx="621">
                  <c:v>4.0874152062736258E-2</c:v>
                </c:pt>
                <c:pt idx="622">
                  <c:v>3.2685895353404604E-2</c:v>
                </c:pt>
                <c:pt idx="623">
                  <c:v>3.5963845800944583E-2</c:v>
                </c:pt>
                <c:pt idx="624">
                  <c:v>3.6005726131847382E-2</c:v>
                </c:pt>
                <c:pt idx="625">
                  <c:v>4.2935106077944596E-2</c:v>
                </c:pt>
                <c:pt idx="626">
                  <c:v>3.513220972742559E-2</c:v>
                </c:pt>
                <c:pt idx="627">
                  <c:v>3.620696870449791E-2</c:v>
                </c:pt>
                <c:pt idx="628">
                  <c:v>3.7207758287046033E-2</c:v>
                </c:pt>
                <c:pt idx="629">
                  <c:v>3.1941171323303763E-2</c:v>
                </c:pt>
                <c:pt idx="630">
                  <c:v>3.8569726962576212E-2</c:v>
                </c:pt>
                <c:pt idx="631">
                  <c:v>4.0574806106771888E-2</c:v>
                </c:pt>
                <c:pt idx="632">
                  <c:v>3.4207786710034327E-2</c:v>
                </c:pt>
                <c:pt idx="633">
                  <c:v>3.1258484300318301E-2</c:v>
                </c:pt>
                <c:pt idx="634">
                  <c:v>4.0644605564951419E-2</c:v>
                </c:pt>
                <c:pt idx="635">
                  <c:v>3.5557812212660522E-2</c:v>
                </c:pt>
                <c:pt idx="636">
                  <c:v>3.5886093645231654E-2</c:v>
                </c:pt>
                <c:pt idx="637">
                  <c:v>4.2908376548915328E-2</c:v>
                </c:pt>
                <c:pt idx="638">
                  <c:v>3.5348638505929841E-2</c:v>
                </c:pt>
                <c:pt idx="639">
                  <c:v>3.9958568532361127E-2</c:v>
                </c:pt>
                <c:pt idx="640">
                  <c:v>4.4001145711005663E-2</c:v>
                </c:pt>
                <c:pt idx="641">
                  <c:v>4.7136898002740679E-2</c:v>
                </c:pt>
                <c:pt idx="642">
                  <c:v>3.6684497170838881E-2</c:v>
                </c:pt>
                <c:pt idx="643">
                  <c:v>3.620180307922638E-2</c:v>
                </c:pt>
                <c:pt idx="644">
                  <c:v>4.1753621912675953E-2</c:v>
                </c:pt>
                <c:pt idx="645">
                  <c:v>3.8001884816583953E-2</c:v>
                </c:pt>
                <c:pt idx="646">
                  <c:v>4.184351026568045E-2</c:v>
                </c:pt>
                <c:pt idx="647">
                  <c:v>4.1702177720759792E-2</c:v>
                </c:pt>
                <c:pt idx="648">
                  <c:v>2.9125969814847608E-2</c:v>
                </c:pt>
                <c:pt idx="649">
                  <c:v>3.6346655832797836E-2</c:v>
                </c:pt>
                <c:pt idx="650">
                  <c:v>3.8442354143178648E-2</c:v>
                </c:pt>
                <c:pt idx="651">
                  <c:v>3.4353041223157632E-2</c:v>
                </c:pt>
                <c:pt idx="652">
                  <c:v>3.8071485415988704E-2</c:v>
                </c:pt>
                <c:pt idx="653">
                  <c:v>3.6397679923995341E-2</c:v>
                </c:pt>
                <c:pt idx="654">
                  <c:v>3.451099843330141E-2</c:v>
                </c:pt>
                <c:pt idx="655">
                  <c:v>3.3352924322779032E-2</c:v>
                </c:pt>
                <c:pt idx="656">
                  <c:v>3.4700624478038122E-2</c:v>
                </c:pt>
                <c:pt idx="657">
                  <c:v>3.459873009492398E-2</c:v>
                </c:pt>
                <c:pt idx="658">
                  <c:v>3.8792458308368083E-2</c:v>
                </c:pt>
                <c:pt idx="659">
                  <c:v>3.60301280094113E-2</c:v>
                </c:pt>
                <c:pt idx="660">
                  <c:v>2.732832759884829E-2</c:v>
                </c:pt>
                <c:pt idx="661">
                  <c:v>3.7432530022861954E-2</c:v>
                </c:pt>
                <c:pt idx="662">
                  <c:v>3.4509245837227809E-2</c:v>
                </c:pt>
                <c:pt idx="663">
                  <c:v>3.5867243081101563E-2</c:v>
                </c:pt>
                <c:pt idx="664">
                  <c:v>4.185581008995598E-2</c:v>
                </c:pt>
                <c:pt idx="665">
                  <c:v>4.046589029423231E-2</c:v>
                </c:pt>
                <c:pt idx="666">
                  <c:v>3.5990884000129952E-2</c:v>
                </c:pt>
                <c:pt idx="667">
                  <c:v>4.6950628330966637E-2</c:v>
                </c:pt>
                <c:pt idx="668">
                  <c:v>3.2668252640045026E-2</c:v>
                </c:pt>
                <c:pt idx="669">
                  <c:v>3.7791670550529233E-2</c:v>
                </c:pt>
                <c:pt idx="670">
                  <c:v>4.6856018534432664E-2</c:v>
                </c:pt>
                <c:pt idx="671">
                  <c:v>4.276653975566802E-2</c:v>
                </c:pt>
                <c:pt idx="672">
                  <c:v>3.552399793715999E-2</c:v>
                </c:pt>
                <c:pt idx="673">
                  <c:v>3.6636734441227503E-2</c:v>
                </c:pt>
                <c:pt idx="674">
                  <c:v>4.5263092974225927E-2</c:v>
                </c:pt>
                <c:pt idx="675">
                  <c:v>4.5501482177979113E-2</c:v>
                </c:pt>
                <c:pt idx="676">
                  <c:v>3.1762429986795127E-2</c:v>
                </c:pt>
                <c:pt idx="677">
                  <c:v>4.3950675624955693E-2</c:v>
                </c:pt>
                <c:pt idx="678">
                  <c:v>3.7410646708254447E-2</c:v>
                </c:pt>
                <c:pt idx="679">
                  <c:v>4.4749631410351043E-2</c:v>
                </c:pt>
                <c:pt idx="680">
                  <c:v>3.8874968925494358E-2</c:v>
                </c:pt>
                <c:pt idx="681">
                  <c:v>4.3030351367075781E-2</c:v>
                </c:pt>
                <c:pt idx="682">
                  <c:v>4.9346534147556298E-2</c:v>
                </c:pt>
                <c:pt idx="683">
                  <c:v>3.7146606926564019E-2</c:v>
                </c:pt>
                <c:pt idx="684">
                  <c:v>4.0906609484020251E-2</c:v>
                </c:pt>
                <c:pt idx="685">
                  <c:v>3.4568590915426967E-2</c:v>
                </c:pt>
                <c:pt idx="686">
                  <c:v>4.7005288614203167E-2</c:v>
                </c:pt>
                <c:pt idx="687">
                  <c:v>3.9200866711057714E-2</c:v>
                </c:pt>
                <c:pt idx="688">
                  <c:v>4.1659693623927296E-2</c:v>
                </c:pt>
                <c:pt idx="689">
                  <c:v>3.5826439745813232E-2</c:v>
                </c:pt>
                <c:pt idx="690">
                  <c:v>3.4838817891550633E-2</c:v>
                </c:pt>
                <c:pt idx="691">
                  <c:v>4.2318842611926755E-2</c:v>
                </c:pt>
                <c:pt idx="692">
                  <c:v>3.9494310269928334E-2</c:v>
                </c:pt>
                <c:pt idx="693">
                  <c:v>4.2137439159203538E-2</c:v>
                </c:pt>
                <c:pt idx="694">
                  <c:v>4.2240173804502845E-2</c:v>
                </c:pt>
                <c:pt idx="695">
                  <c:v>3.9609698886424738E-2</c:v>
                </c:pt>
                <c:pt idx="696">
                  <c:v>3.7566923801518826E-2</c:v>
                </c:pt>
                <c:pt idx="697">
                  <c:v>3.6903006005308825E-2</c:v>
                </c:pt>
                <c:pt idx="698">
                  <c:v>3.848819511642354E-2</c:v>
                </c:pt>
                <c:pt idx="699">
                  <c:v>4.0897365389444218E-2</c:v>
                </c:pt>
                <c:pt idx="700">
                  <c:v>4.5307091187572368E-2</c:v>
                </c:pt>
                <c:pt idx="701">
                  <c:v>3.5954523716998921E-2</c:v>
                </c:pt>
                <c:pt idx="702">
                  <c:v>3.7094087094464712E-2</c:v>
                </c:pt>
                <c:pt idx="703">
                  <c:v>3.3303510171956319E-2</c:v>
                </c:pt>
                <c:pt idx="704">
                  <c:v>4.7579131414019926E-2</c:v>
                </c:pt>
                <c:pt idx="705">
                  <c:v>4.1003287035772829E-2</c:v>
                </c:pt>
                <c:pt idx="706">
                  <c:v>3.7826626231391103E-2</c:v>
                </c:pt>
                <c:pt idx="707">
                  <c:v>4.1835944830330263E-2</c:v>
                </c:pt>
                <c:pt idx="708">
                  <c:v>4.8249158528120617E-2</c:v>
                </c:pt>
                <c:pt idx="709">
                  <c:v>3.8009261366186209E-2</c:v>
                </c:pt>
                <c:pt idx="710">
                  <c:v>4.4316578883750068E-2</c:v>
                </c:pt>
                <c:pt idx="711">
                  <c:v>3.7502196576244984E-2</c:v>
                </c:pt>
                <c:pt idx="712">
                  <c:v>3.7252163376095382E-2</c:v>
                </c:pt>
                <c:pt idx="713">
                  <c:v>3.8211523839398964E-2</c:v>
                </c:pt>
                <c:pt idx="714">
                  <c:v>3.8639040269075053E-2</c:v>
                </c:pt>
                <c:pt idx="715">
                  <c:v>4.8114991041385835E-2</c:v>
                </c:pt>
                <c:pt idx="716">
                  <c:v>4.113788274773178E-2</c:v>
                </c:pt>
                <c:pt idx="717">
                  <c:v>4.2394669127620688E-2</c:v>
                </c:pt>
                <c:pt idx="718">
                  <c:v>3.501566975508652E-2</c:v>
                </c:pt>
                <c:pt idx="719">
                  <c:v>3.3155371962562796E-2</c:v>
                </c:pt>
                <c:pt idx="720">
                  <c:v>3.6749666980552931E-2</c:v>
                </c:pt>
                <c:pt idx="721">
                  <c:v>3.8165319576034307E-2</c:v>
                </c:pt>
                <c:pt idx="722">
                  <c:v>3.7124737190103119E-2</c:v>
                </c:pt>
                <c:pt idx="723">
                  <c:v>4.4092218556851748E-2</c:v>
                </c:pt>
                <c:pt idx="724">
                  <c:v>4.385292746250613E-2</c:v>
                </c:pt>
                <c:pt idx="725">
                  <c:v>4.1129616958746951E-2</c:v>
                </c:pt>
                <c:pt idx="726">
                  <c:v>3.8081977995307881E-2</c:v>
                </c:pt>
                <c:pt idx="727">
                  <c:v>3.6252535643283679E-2</c:v>
                </c:pt>
                <c:pt idx="728">
                  <c:v>4.3938266678569704E-2</c:v>
                </c:pt>
                <c:pt idx="729">
                  <c:v>3.4464842634054804E-2</c:v>
                </c:pt>
                <c:pt idx="730">
                  <c:v>4.723564897523147E-2</c:v>
                </c:pt>
                <c:pt idx="731">
                  <c:v>3.9683236294067115E-2</c:v>
                </c:pt>
                <c:pt idx="732">
                  <c:v>4.3567458819961047E-2</c:v>
                </c:pt>
                <c:pt idx="733">
                  <c:v>4.51311357317703E-2</c:v>
                </c:pt>
                <c:pt idx="734">
                  <c:v>3.8990304463514036E-2</c:v>
                </c:pt>
                <c:pt idx="735">
                  <c:v>3.7124671089140193E-2</c:v>
                </c:pt>
                <c:pt idx="736">
                  <c:v>4.3932633900036322E-2</c:v>
                </c:pt>
                <c:pt idx="737">
                  <c:v>2.968649452085792E-2</c:v>
                </c:pt>
                <c:pt idx="738">
                  <c:v>4.7699749350858411E-2</c:v>
                </c:pt>
                <c:pt idx="739">
                  <c:v>3.4748435105131037E-2</c:v>
                </c:pt>
                <c:pt idx="740">
                  <c:v>3.6447824007598939E-2</c:v>
                </c:pt>
                <c:pt idx="741">
                  <c:v>4.6231853673850409E-2</c:v>
                </c:pt>
                <c:pt idx="742">
                  <c:v>4.296912980067269E-2</c:v>
                </c:pt>
                <c:pt idx="743">
                  <c:v>3.5233477882082198E-2</c:v>
                </c:pt>
                <c:pt idx="744">
                  <c:v>4.3539989401853774E-2</c:v>
                </c:pt>
                <c:pt idx="745">
                  <c:v>3.8440375187430931E-2</c:v>
                </c:pt>
                <c:pt idx="746">
                  <c:v>3.5280674101832332E-2</c:v>
                </c:pt>
                <c:pt idx="747">
                  <c:v>3.998579960508053E-2</c:v>
                </c:pt>
                <c:pt idx="748">
                  <c:v>3.2554629271210445E-2</c:v>
                </c:pt>
                <c:pt idx="749">
                  <c:v>3.578356127400717E-2</c:v>
                </c:pt>
                <c:pt idx="750">
                  <c:v>3.611435537838581E-2</c:v>
                </c:pt>
                <c:pt idx="751">
                  <c:v>3.5050840090043778E-2</c:v>
                </c:pt>
                <c:pt idx="752">
                  <c:v>4.1737176184408753E-2</c:v>
                </c:pt>
                <c:pt idx="753">
                  <c:v>3.9929134363424268E-2</c:v>
                </c:pt>
                <c:pt idx="754">
                  <c:v>4.5030649954549418E-2</c:v>
                </c:pt>
                <c:pt idx="755">
                  <c:v>4.1375575140195409E-2</c:v>
                </c:pt>
                <c:pt idx="756">
                  <c:v>4.4200610277295382E-2</c:v>
                </c:pt>
                <c:pt idx="757">
                  <c:v>4.1970397093574974E-2</c:v>
                </c:pt>
                <c:pt idx="758">
                  <c:v>3.4428351381000866E-2</c:v>
                </c:pt>
                <c:pt idx="759">
                  <c:v>3.8647108021358179E-2</c:v>
                </c:pt>
                <c:pt idx="760">
                  <c:v>3.8049119867965331E-2</c:v>
                </c:pt>
                <c:pt idx="761">
                  <c:v>3.9947614497002348E-2</c:v>
                </c:pt>
                <c:pt idx="762">
                  <c:v>2.9130956594858759E-2</c:v>
                </c:pt>
                <c:pt idx="763">
                  <c:v>4.7127070739016119E-2</c:v>
                </c:pt>
                <c:pt idx="764">
                  <c:v>3.8779774511830567E-2</c:v>
                </c:pt>
                <c:pt idx="765">
                  <c:v>3.5480598643935934E-2</c:v>
                </c:pt>
                <c:pt idx="766">
                  <c:v>4.3925012520734441E-2</c:v>
                </c:pt>
                <c:pt idx="767">
                  <c:v>3.4970467068371036E-2</c:v>
                </c:pt>
                <c:pt idx="768">
                  <c:v>4.0359214412536204E-2</c:v>
                </c:pt>
                <c:pt idx="769">
                  <c:v>4.4098050908388586E-2</c:v>
                </c:pt>
                <c:pt idx="770">
                  <c:v>3.8924204341665103E-2</c:v>
                </c:pt>
                <c:pt idx="771">
                  <c:v>4.4518459210307171E-2</c:v>
                </c:pt>
                <c:pt idx="772">
                  <c:v>3.1127825751145366E-2</c:v>
                </c:pt>
                <c:pt idx="773">
                  <c:v>3.5080876095546998E-2</c:v>
                </c:pt>
                <c:pt idx="774">
                  <c:v>4.7236875166738912E-2</c:v>
                </c:pt>
                <c:pt idx="775">
                  <c:v>3.6118986896598315E-2</c:v>
                </c:pt>
                <c:pt idx="776">
                  <c:v>3.8208832743332977E-2</c:v>
                </c:pt>
                <c:pt idx="777">
                  <c:v>4.2436698876652912E-2</c:v>
                </c:pt>
                <c:pt idx="778">
                  <c:v>3.2018659745734368E-2</c:v>
                </c:pt>
                <c:pt idx="779">
                  <c:v>3.2907079122058036E-2</c:v>
                </c:pt>
                <c:pt idx="780">
                  <c:v>3.719091457396928E-2</c:v>
                </c:pt>
                <c:pt idx="781">
                  <c:v>3.6307985813836652E-2</c:v>
                </c:pt>
                <c:pt idx="782">
                  <c:v>3.6333142764162218E-2</c:v>
                </c:pt>
                <c:pt idx="783">
                  <c:v>4.0045322795142724E-2</c:v>
                </c:pt>
                <c:pt idx="784">
                  <c:v>3.338032779065081E-2</c:v>
                </c:pt>
                <c:pt idx="785">
                  <c:v>4.3984110669200049E-2</c:v>
                </c:pt>
                <c:pt idx="786">
                  <c:v>3.6946730231369074E-2</c:v>
                </c:pt>
                <c:pt idx="787">
                  <c:v>4.5442089574738276E-2</c:v>
                </c:pt>
                <c:pt idx="788">
                  <c:v>3.7535558197946628E-2</c:v>
                </c:pt>
                <c:pt idx="789">
                  <c:v>3.6202775175993906E-2</c:v>
                </c:pt>
                <c:pt idx="790">
                  <c:v>4.5290697374190003E-2</c:v>
                </c:pt>
                <c:pt idx="791">
                  <c:v>4.3211820767087517E-2</c:v>
                </c:pt>
                <c:pt idx="792">
                  <c:v>3.928253670821924E-2</c:v>
                </c:pt>
                <c:pt idx="793">
                  <c:v>4.7789199376024882E-2</c:v>
                </c:pt>
                <c:pt idx="794">
                  <c:v>3.494036956945834E-2</c:v>
                </c:pt>
                <c:pt idx="795">
                  <c:v>3.3119472466040634E-2</c:v>
                </c:pt>
                <c:pt idx="796">
                  <c:v>3.4467962592778179E-2</c:v>
                </c:pt>
                <c:pt idx="797">
                  <c:v>4.1154814683956431E-2</c:v>
                </c:pt>
                <c:pt idx="798">
                  <c:v>3.6154620761800871E-2</c:v>
                </c:pt>
                <c:pt idx="799">
                  <c:v>4.2752978018185672E-2</c:v>
                </c:pt>
                <c:pt idx="800">
                  <c:v>4.9173782353603812E-2</c:v>
                </c:pt>
                <c:pt idx="801">
                  <c:v>3.602626369945483E-2</c:v>
                </c:pt>
                <c:pt idx="802">
                  <c:v>3.3268504292870205E-2</c:v>
                </c:pt>
                <c:pt idx="803">
                  <c:v>3.4167324397021304E-2</c:v>
                </c:pt>
                <c:pt idx="804">
                  <c:v>3.6533066012051307E-2</c:v>
                </c:pt>
                <c:pt idx="805">
                  <c:v>3.5562971793138942E-2</c:v>
                </c:pt>
                <c:pt idx="806">
                  <c:v>4.1985467723229419E-2</c:v>
                </c:pt>
                <c:pt idx="807">
                  <c:v>3.8400145001041608E-2</c:v>
                </c:pt>
                <c:pt idx="808">
                  <c:v>3.5884896655327125E-2</c:v>
                </c:pt>
                <c:pt idx="809">
                  <c:v>3.2413041103064089E-2</c:v>
                </c:pt>
                <c:pt idx="810">
                  <c:v>3.5164780582626065E-2</c:v>
                </c:pt>
                <c:pt idx="811">
                  <c:v>4.4159056140099295E-2</c:v>
                </c:pt>
                <c:pt idx="812">
                  <c:v>4.0889200829724359E-2</c:v>
                </c:pt>
                <c:pt idx="813">
                  <c:v>3.4562233752700067E-2</c:v>
                </c:pt>
                <c:pt idx="814">
                  <c:v>4.0974710914365886E-2</c:v>
                </c:pt>
                <c:pt idx="815">
                  <c:v>3.9886925940866291E-2</c:v>
                </c:pt>
                <c:pt idx="816">
                  <c:v>3.3983254553488607E-2</c:v>
                </c:pt>
                <c:pt idx="817">
                  <c:v>3.4758084680660772E-2</c:v>
                </c:pt>
                <c:pt idx="818">
                  <c:v>3.6426962794136486E-2</c:v>
                </c:pt>
                <c:pt idx="819">
                  <c:v>3.4043042342098317E-2</c:v>
                </c:pt>
                <c:pt idx="820">
                  <c:v>3.5982746005398525E-2</c:v>
                </c:pt>
                <c:pt idx="821">
                  <c:v>3.6126415463051842E-2</c:v>
                </c:pt>
                <c:pt idx="822">
                  <c:v>4.0485065037168866E-2</c:v>
                </c:pt>
                <c:pt idx="823">
                  <c:v>4.2549568829233664E-2</c:v>
                </c:pt>
                <c:pt idx="824">
                  <c:v>4.6799229936622666E-2</c:v>
                </c:pt>
                <c:pt idx="825">
                  <c:v>3.0635560596639522E-2</c:v>
                </c:pt>
                <c:pt idx="826">
                  <c:v>4.217815764100763E-2</c:v>
                </c:pt>
                <c:pt idx="827">
                  <c:v>4.2380197231649319E-2</c:v>
                </c:pt>
                <c:pt idx="828">
                  <c:v>4.6781295896430208E-2</c:v>
                </c:pt>
                <c:pt idx="829">
                  <c:v>4.5883793185236499E-2</c:v>
                </c:pt>
                <c:pt idx="830">
                  <c:v>4.3134557030247933E-2</c:v>
                </c:pt>
                <c:pt idx="831">
                  <c:v>3.3950336443210105E-2</c:v>
                </c:pt>
                <c:pt idx="832">
                  <c:v>3.8645590211563885E-2</c:v>
                </c:pt>
                <c:pt idx="833">
                  <c:v>4.7722994548141884E-2</c:v>
                </c:pt>
                <c:pt idx="834">
                  <c:v>4.3250561322240699E-2</c:v>
                </c:pt>
                <c:pt idx="835">
                  <c:v>3.413238735386237E-2</c:v>
                </c:pt>
                <c:pt idx="836">
                  <c:v>4.5047092098952746E-2</c:v>
                </c:pt>
                <c:pt idx="837">
                  <c:v>4.1155255934985036E-2</c:v>
                </c:pt>
                <c:pt idx="838">
                  <c:v>4.0882954742547994E-2</c:v>
                </c:pt>
                <c:pt idx="839">
                  <c:v>4.2500155008333707E-2</c:v>
                </c:pt>
                <c:pt idx="840">
                  <c:v>3.3592775580819634E-2</c:v>
                </c:pt>
                <c:pt idx="841">
                  <c:v>4.1545647996247936E-2</c:v>
                </c:pt>
                <c:pt idx="842">
                  <c:v>3.6398342575557407E-2</c:v>
                </c:pt>
                <c:pt idx="843">
                  <c:v>3.44807939883367E-2</c:v>
                </c:pt>
                <c:pt idx="844">
                  <c:v>3.269924607193353E-2</c:v>
                </c:pt>
                <c:pt idx="845">
                  <c:v>3.7881397844929054E-2</c:v>
                </c:pt>
                <c:pt idx="846">
                  <c:v>4.1480156000661239E-2</c:v>
                </c:pt>
                <c:pt idx="847">
                  <c:v>4.3577605642855843E-2</c:v>
                </c:pt>
                <c:pt idx="848">
                  <c:v>3.4845295737261139E-2</c:v>
                </c:pt>
                <c:pt idx="849">
                  <c:v>3.6594117379399549E-2</c:v>
                </c:pt>
                <c:pt idx="850">
                  <c:v>4.0769418151114678E-2</c:v>
                </c:pt>
                <c:pt idx="851">
                  <c:v>3.7939477724103554E-2</c:v>
                </c:pt>
                <c:pt idx="852">
                  <c:v>4.1367446221105553E-2</c:v>
                </c:pt>
                <c:pt idx="853">
                  <c:v>3.8443894076902296E-2</c:v>
                </c:pt>
                <c:pt idx="854">
                  <c:v>4.4753467713560369E-2</c:v>
                </c:pt>
                <c:pt idx="855">
                  <c:v>3.9543607414179505E-2</c:v>
                </c:pt>
                <c:pt idx="856">
                  <c:v>3.848155048057933E-2</c:v>
                </c:pt>
                <c:pt idx="857">
                  <c:v>3.7793441465549193E-2</c:v>
                </c:pt>
                <c:pt idx="858">
                  <c:v>3.4630982183237791E-2</c:v>
                </c:pt>
                <c:pt idx="859">
                  <c:v>3.1854910962490379E-2</c:v>
                </c:pt>
                <c:pt idx="860">
                  <c:v>4.1361315404332188E-2</c:v>
                </c:pt>
                <c:pt idx="861">
                  <c:v>4.6478955814770018E-2</c:v>
                </c:pt>
                <c:pt idx="862">
                  <c:v>3.8689978999494556E-2</c:v>
                </c:pt>
                <c:pt idx="863">
                  <c:v>4.0589349496581661E-2</c:v>
                </c:pt>
                <c:pt idx="864">
                  <c:v>3.6220086071590885E-2</c:v>
                </c:pt>
                <c:pt idx="865">
                  <c:v>4.2590990581949484E-2</c:v>
                </c:pt>
                <c:pt idx="866">
                  <c:v>3.9732497382848564E-2</c:v>
                </c:pt>
                <c:pt idx="867">
                  <c:v>4.3103947187477232E-2</c:v>
                </c:pt>
                <c:pt idx="868">
                  <c:v>4.2069858387968395E-2</c:v>
                </c:pt>
                <c:pt idx="869">
                  <c:v>3.8359607276772678E-2</c:v>
                </c:pt>
                <c:pt idx="870">
                  <c:v>3.9961907821105314E-2</c:v>
                </c:pt>
                <c:pt idx="871">
                  <c:v>4.1150908706596212E-2</c:v>
                </c:pt>
                <c:pt idx="872">
                  <c:v>3.6353675615286463E-2</c:v>
                </c:pt>
                <c:pt idx="873">
                  <c:v>4.0429214132954527E-2</c:v>
                </c:pt>
                <c:pt idx="874">
                  <c:v>3.8624822991485175E-2</c:v>
                </c:pt>
                <c:pt idx="875">
                  <c:v>3.7190693192512114E-2</c:v>
                </c:pt>
                <c:pt idx="876">
                  <c:v>3.4558329944577082E-2</c:v>
                </c:pt>
                <c:pt idx="877">
                  <c:v>3.9359270903071675E-2</c:v>
                </c:pt>
                <c:pt idx="878">
                  <c:v>3.8597304727154835E-2</c:v>
                </c:pt>
                <c:pt idx="879">
                  <c:v>3.8872144240018613E-2</c:v>
                </c:pt>
                <c:pt idx="880">
                  <c:v>3.8773315297090605E-2</c:v>
                </c:pt>
                <c:pt idx="881">
                  <c:v>4.5555426252683162E-2</c:v>
                </c:pt>
                <c:pt idx="882">
                  <c:v>3.9144917244646749E-2</c:v>
                </c:pt>
                <c:pt idx="883">
                  <c:v>2.8940096243781355E-2</c:v>
                </c:pt>
                <c:pt idx="884">
                  <c:v>3.6876846753704839E-2</c:v>
                </c:pt>
                <c:pt idx="885">
                  <c:v>3.9318654150328314E-2</c:v>
                </c:pt>
                <c:pt idx="886">
                  <c:v>4.438420169789481E-2</c:v>
                </c:pt>
                <c:pt idx="887">
                  <c:v>3.7736202061310564E-2</c:v>
                </c:pt>
                <c:pt idx="888">
                  <c:v>3.8144218540901775E-2</c:v>
                </c:pt>
                <c:pt idx="889">
                  <c:v>3.9983916803732811E-2</c:v>
                </c:pt>
                <c:pt idx="890">
                  <c:v>4.1485292689264597E-2</c:v>
                </c:pt>
                <c:pt idx="891">
                  <c:v>3.4550918890431603E-2</c:v>
                </c:pt>
                <c:pt idx="892">
                  <c:v>3.6409616206244166E-2</c:v>
                </c:pt>
                <c:pt idx="893">
                  <c:v>3.7677996195547792E-2</c:v>
                </c:pt>
                <c:pt idx="894">
                  <c:v>3.74203383558811E-2</c:v>
                </c:pt>
                <c:pt idx="895">
                  <c:v>3.6903298845871291E-2</c:v>
                </c:pt>
                <c:pt idx="896">
                  <c:v>3.6668945666519903E-2</c:v>
                </c:pt>
                <c:pt idx="897">
                  <c:v>3.7537072019981466E-2</c:v>
                </c:pt>
                <c:pt idx="898">
                  <c:v>3.8702588186771081E-2</c:v>
                </c:pt>
                <c:pt idx="899">
                  <c:v>4.3195834078463946E-2</c:v>
                </c:pt>
                <c:pt idx="900">
                  <c:v>3.601712092227416E-2</c:v>
                </c:pt>
                <c:pt idx="901">
                  <c:v>4.1988071608933808E-2</c:v>
                </c:pt>
                <c:pt idx="902">
                  <c:v>3.2874763981386224E-2</c:v>
                </c:pt>
                <c:pt idx="903">
                  <c:v>4.552872950093878E-2</c:v>
                </c:pt>
                <c:pt idx="904">
                  <c:v>3.6759736106944274E-2</c:v>
                </c:pt>
                <c:pt idx="905">
                  <c:v>3.9929959597385434E-2</c:v>
                </c:pt>
                <c:pt idx="906">
                  <c:v>4.4600394706133528E-2</c:v>
                </c:pt>
                <c:pt idx="907">
                  <c:v>4.0375024041981789E-2</c:v>
                </c:pt>
                <c:pt idx="908">
                  <c:v>3.4487608723054564E-2</c:v>
                </c:pt>
                <c:pt idx="909">
                  <c:v>3.3568854948773819E-2</c:v>
                </c:pt>
                <c:pt idx="910">
                  <c:v>3.2102017618417023E-2</c:v>
                </c:pt>
                <c:pt idx="911">
                  <c:v>3.9294228740637038E-2</c:v>
                </c:pt>
                <c:pt idx="912">
                  <c:v>4.2513441763601278E-2</c:v>
                </c:pt>
                <c:pt idx="913">
                  <c:v>4.3957027624141887E-2</c:v>
                </c:pt>
                <c:pt idx="914">
                  <c:v>4.0110565579761115E-2</c:v>
                </c:pt>
                <c:pt idx="915">
                  <c:v>3.3123338933936708E-2</c:v>
                </c:pt>
                <c:pt idx="916">
                  <c:v>4.0694467308764359E-2</c:v>
                </c:pt>
                <c:pt idx="917">
                  <c:v>4.4452641157683104E-2</c:v>
                </c:pt>
                <c:pt idx="918">
                  <c:v>3.6690467527645154E-2</c:v>
                </c:pt>
                <c:pt idx="919">
                  <c:v>4.3610166283716723E-2</c:v>
                </c:pt>
                <c:pt idx="920">
                  <c:v>4.3162719944454864E-2</c:v>
                </c:pt>
                <c:pt idx="921">
                  <c:v>3.7886985799685746E-2</c:v>
                </c:pt>
                <c:pt idx="922">
                  <c:v>3.8922588056513163E-2</c:v>
                </c:pt>
                <c:pt idx="923">
                  <c:v>4.021551744292573E-2</c:v>
                </c:pt>
                <c:pt idx="924">
                  <c:v>3.9828013379061389E-2</c:v>
                </c:pt>
                <c:pt idx="925">
                  <c:v>3.6858535551095528E-2</c:v>
                </c:pt>
                <c:pt idx="926">
                  <c:v>3.6950693216255104E-2</c:v>
                </c:pt>
                <c:pt idx="927">
                  <c:v>3.4990869716780892E-2</c:v>
                </c:pt>
                <c:pt idx="928">
                  <c:v>4.140257430557881E-2</c:v>
                </c:pt>
                <c:pt idx="929">
                  <c:v>3.4795806662762274E-2</c:v>
                </c:pt>
                <c:pt idx="930">
                  <c:v>4.2869705588655549E-2</c:v>
                </c:pt>
                <c:pt idx="931">
                  <c:v>4.5937008685683622E-2</c:v>
                </c:pt>
                <c:pt idx="932">
                  <c:v>3.8486665954156507E-2</c:v>
                </c:pt>
                <c:pt idx="933">
                  <c:v>3.2331279455306117E-2</c:v>
                </c:pt>
                <c:pt idx="934">
                  <c:v>3.4606508603680197E-2</c:v>
                </c:pt>
                <c:pt idx="935">
                  <c:v>3.4302651122080974E-2</c:v>
                </c:pt>
                <c:pt idx="936">
                  <c:v>3.7376464207508064E-2</c:v>
                </c:pt>
                <c:pt idx="937">
                  <c:v>4.2888516424218537E-2</c:v>
                </c:pt>
                <c:pt idx="938">
                  <c:v>3.4893192600719658E-2</c:v>
                </c:pt>
                <c:pt idx="939">
                  <c:v>3.2591018627948998E-2</c:v>
                </c:pt>
                <c:pt idx="940">
                  <c:v>3.1565751248473717E-2</c:v>
                </c:pt>
                <c:pt idx="941">
                  <c:v>3.5839698299984235E-2</c:v>
                </c:pt>
                <c:pt idx="942">
                  <c:v>4.1072442244130869E-2</c:v>
                </c:pt>
                <c:pt idx="943">
                  <c:v>3.472498299039728E-2</c:v>
                </c:pt>
                <c:pt idx="944">
                  <c:v>3.5801742371685208E-2</c:v>
                </c:pt>
                <c:pt idx="945">
                  <c:v>3.7576111430125181E-2</c:v>
                </c:pt>
                <c:pt idx="946">
                  <c:v>3.9387127558230262E-2</c:v>
                </c:pt>
                <c:pt idx="947">
                  <c:v>3.5628909488652383E-2</c:v>
                </c:pt>
                <c:pt idx="948">
                  <c:v>3.7382405794197382E-2</c:v>
                </c:pt>
                <c:pt idx="949">
                  <c:v>4.1647026534766596E-2</c:v>
                </c:pt>
                <c:pt idx="950">
                  <c:v>4.045580603495047E-2</c:v>
                </c:pt>
                <c:pt idx="951">
                  <c:v>4.242270151241101E-2</c:v>
                </c:pt>
                <c:pt idx="952">
                  <c:v>3.7020620978479357E-2</c:v>
                </c:pt>
                <c:pt idx="953">
                  <c:v>3.6964709973425158E-2</c:v>
                </c:pt>
                <c:pt idx="954">
                  <c:v>3.6508797720420816E-2</c:v>
                </c:pt>
                <c:pt idx="955">
                  <c:v>3.4447672888720859E-2</c:v>
                </c:pt>
                <c:pt idx="956">
                  <c:v>4.4244556500034449E-2</c:v>
                </c:pt>
                <c:pt idx="957">
                  <c:v>4.215466921670874E-2</c:v>
                </c:pt>
                <c:pt idx="958">
                  <c:v>3.7417002618967743E-2</c:v>
                </c:pt>
                <c:pt idx="959">
                  <c:v>3.8761050419486409E-2</c:v>
                </c:pt>
                <c:pt idx="960">
                  <c:v>3.2846038703130631E-2</c:v>
                </c:pt>
                <c:pt idx="961">
                  <c:v>3.6609679629950875E-2</c:v>
                </c:pt>
                <c:pt idx="962">
                  <c:v>4.6234175233021091E-2</c:v>
                </c:pt>
                <c:pt idx="963">
                  <c:v>4.6147026952315429E-2</c:v>
                </c:pt>
                <c:pt idx="964">
                  <c:v>3.9177812592749106E-2</c:v>
                </c:pt>
                <c:pt idx="965">
                  <c:v>4.3195656214194855E-2</c:v>
                </c:pt>
                <c:pt idx="966">
                  <c:v>3.6663071144110049E-2</c:v>
                </c:pt>
                <c:pt idx="967">
                  <c:v>3.6649327338997395E-2</c:v>
                </c:pt>
                <c:pt idx="968">
                  <c:v>4.1526955791786335E-2</c:v>
                </c:pt>
                <c:pt idx="969">
                  <c:v>3.4407062963950352E-2</c:v>
                </c:pt>
                <c:pt idx="970">
                  <c:v>3.8110333289898435E-2</c:v>
                </c:pt>
                <c:pt idx="971">
                  <c:v>3.6262529664858434E-2</c:v>
                </c:pt>
                <c:pt idx="972">
                  <c:v>2.9266159487663757E-2</c:v>
                </c:pt>
                <c:pt idx="973">
                  <c:v>4.3665591177729723E-2</c:v>
                </c:pt>
                <c:pt idx="974">
                  <c:v>3.1872481644390049E-2</c:v>
                </c:pt>
                <c:pt idx="975">
                  <c:v>3.5258800139995827E-2</c:v>
                </c:pt>
                <c:pt idx="976">
                  <c:v>3.9485946308447595E-2</c:v>
                </c:pt>
                <c:pt idx="977">
                  <c:v>3.4130224648636798E-2</c:v>
                </c:pt>
                <c:pt idx="978">
                  <c:v>3.8649651605748403E-2</c:v>
                </c:pt>
                <c:pt idx="979">
                  <c:v>4.0411860670557687E-2</c:v>
                </c:pt>
                <c:pt idx="980">
                  <c:v>3.8789317586696015E-2</c:v>
                </c:pt>
                <c:pt idx="981">
                  <c:v>4.6635477133957437E-2</c:v>
                </c:pt>
                <c:pt idx="982">
                  <c:v>3.5780055183531445E-2</c:v>
                </c:pt>
                <c:pt idx="983">
                  <c:v>4.2574124014457482E-2</c:v>
                </c:pt>
                <c:pt idx="984">
                  <c:v>3.6845979863304734E-2</c:v>
                </c:pt>
                <c:pt idx="985">
                  <c:v>4.5285683904507934E-2</c:v>
                </c:pt>
                <c:pt idx="986">
                  <c:v>4.7137405040883706E-2</c:v>
                </c:pt>
                <c:pt idx="987">
                  <c:v>3.7431023706947286E-2</c:v>
                </c:pt>
                <c:pt idx="988">
                  <c:v>3.7870346410437961E-2</c:v>
                </c:pt>
                <c:pt idx="989">
                  <c:v>4.3185015367784629E-2</c:v>
                </c:pt>
                <c:pt idx="990">
                  <c:v>4.3191624754552294E-2</c:v>
                </c:pt>
                <c:pt idx="991">
                  <c:v>3.4342943935669723E-2</c:v>
                </c:pt>
                <c:pt idx="992">
                  <c:v>3.5855257837075882E-2</c:v>
                </c:pt>
                <c:pt idx="993">
                  <c:v>3.829527022176471E-2</c:v>
                </c:pt>
                <c:pt idx="994">
                  <c:v>4.3786769071427756E-2</c:v>
                </c:pt>
                <c:pt idx="995">
                  <c:v>3.7752052289176774E-2</c:v>
                </c:pt>
                <c:pt idx="996">
                  <c:v>4.0515162900048196E-2</c:v>
                </c:pt>
                <c:pt idx="997">
                  <c:v>3.3057880599878686E-2</c:v>
                </c:pt>
                <c:pt idx="998">
                  <c:v>4.020857891358709E-2</c:v>
                </c:pt>
                <c:pt idx="999">
                  <c:v>3.4392658399793774E-2</c:v>
                </c:pt>
              </c:numCache>
            </c:numRef>
          </c:xVal>
          <c:yVal>
            <c:numRef>
              <c:f>'PSA results'!$U$26:$U$5026</c:f>
              <c:numCache>
                <c:formatCode>0.00</c:formatCode>
                <c:ptCount val="5001"/>
                <c:pt idx="0">
                  <c:v>1368.3508622370396</c:v>
                </c:pt>
                <c:pt idx="1">
                  <c:v>1371.0783094391411</c:v>
                </c:pt>
                <c:pt idx="2">
                  <c:v>1354.4699319407623</c:v>
                </c:pt>
                <c:pt idx="3">
                  <c:v>1377.8182557092757</c:v>
                </c:pt>
                <c:pt idx="4">
                  <c:v>1393.2314006818619</c:v>
                </c:pt>
                <c:pt idx="5">
                  <c:v>1268.5710318194813</c:v>
                </c:pt>
                <c:pt idx="6">
                  <c:v>1335.8534313072557</c:v>
                </c:pt>
                <c:pt idx="7">
                  <c:v>1315.2909540430096</c:v>
                </c:pt>
                <c:pt idx="8">
                  <c:v>1383.2344060796545</c:v>
                </c:pt>
                <c:pt idx="9">
                  <c:v>1342.1875530694663</c:v>
                </c:pt>
                <c:pt idx="10">
                  <c:v>1340.6586630295328</c:v>
                </c:pt>
                <c:pt idx="11">
                  <c:v>1369.5701451510843</c:v>
                </c:pt>
                <c:pt idx="12">
                  <c:v>1367.0188245716224</c:v>
                </c:pt>
                <c:pt idx="13">
                  <c:v>1329.2065165081256</c:v>
                </c:pt>
                <c:pt idx="14">
                  <c:v>1351.1220847065877</c:v>
                </c:pt>
                <c:pt idx="15">
                  <c:v>1341.8078635639779</c:v>
                </c:pt>
                <c:pt idx="16">
                  <c:v>1260.7914484180646</c:v>
                </c:pt>
                <c:pt idx="17">
                  <c:v>1355.8792216360912</c:v>
                </c:pt>
                <c:pt idx="18">
                  <c:v>1323.5416944637986</c:v>
                </c:pt>
                <c:pt idx="19">
                  <c:v>1319.9523922884807</c:v>
                </c:pt>
                <c:pt idx="20">
                  <c:v>1334.9389391678765</c:v>
                </c:pt>
                <c:pt idx="21">
                  <c:v>1350.8109641602721</c:v>
                </c:pt>
                <c:pt idx="22">
                  <c:v>1312.1474701543714</c:v>
                </c:pt>
                <c:pt idx="23">
                  <c:v>1335.4451129028967</c:v>
                </c:pt>
                <c:pt idx="24">
                  <c:v>1288.1157121965641</c:v>
                </c:pt>
                <c:pt idx="25">
                  <c:v>1327.8624889664743</c:v>
                </c:pt>
                <c:pt idx="26">
                  <c:v>1370.2707919835345</c:v>
                </c:pt>
                <c:pt idx="27">
                  <c:v>1317.0135787065431</c:v>
                </c:pt>
                <c:pt idx="28">
                  <c:v>1393.1436975707279</c:v>
                </c:pt>
                <c:pt idx="29">
                  <c:v>1376.2473240439492</c:v>
                </c:pt>
                <c:pt idx="30">
                  <c:v>1316.8930009073586</c:v>
                </c:pt>
                <c:pt idx="31">
                  <c:v>1357.877820354608</c:v>
                </c:pt>
                <c:pt idx="32">
                  <c:v>1332.9487852175687</c:v>
                </c:pt>
                <c:pt idx="33">
                  <c:v>1308.5811122804525</c:v>
                </c:pt>
                <c:pt idx="34">
                  <c:v>1376.6175005139808</c:v>
                </c:pt>
                <c:pt idx="35">
                  <c:v>1343.6141024341632</c:v>
                </c:pt>
                <c:pt idx="36">
                  <c:v>1370.697735569466</c:v>
                </c:pt>
                <c:pt idx="37">
                  <c:v>1364.3883097407097</c:v>
                </c:pt>
                <c:pt idx="38">
                  <c:v>1332.7189222384818</c:v>
                </c:pt>
                <c:pt idx="39">
                  <c:v>1296.7414746403233</c:v>
                </c:pt>
                <c:pt idx="40">
                  <c:v>1371.3044650671623</c:v>
                </c:pt>
                <c:pt idx="41">
                  <c:v>1314.6361172364707</c:v>
                </c:pt>
                <c:pt idx="42">
                  <c:v>1356.2466075506866</c:v>
                </c:pt>
                <c:pt idx="43">
                  <c:v>1380.1120412123273</c:v>
                </c:pt>
                <c:pt idx="44">
                  <c:v>1348.3060835943265</c:v>
                </c:pt>
                <c:pt idx="45">
                  <c:v>1323.7320838636178</c:v>
                </c:pt>
                <c:pt idx="46">
                  <c:v>1363.4313703795031</c:v>
                </c:pt>
                <c:pt idx="47">
                  <c:v>1341.922076533609</c:v>
                </c:pt>
                <c:pt idx="48">
                  <c:v>1368.3649432966022</c:v>
                </c:pt>
                <c:pt idx="49">
                  <c:v>1328.8426150185496</c:v>
                </c:pt>
                <c:pt idx="50">
                  <c:v>1351.8683335401679</c:v>
                </c:pt>
                <c:pt idx="51">
                  <c:v>1304.6425934366662</c:v>
                </c:pt>
                <c:pt idx="52">
                  <c:v>1356.871234156245</c:v>
                </c:pt>
                <c:pt idx="53">
                  <c:v>1343.6473276643801</c:v>
                </c:pt>
                <c:pt idx="54">
                  <c:v>1400.3920367181549</c:v>
                </c:pt>
                <c:pt idx="55">
                  <c:v>1382.4312759413117</c:v>
                </c:pt>
                <c:pt idx="56">
                  <c:v>1346.5111671528521</c:v>
                </c:pt>
                <c:pt idx="57">
                  <c:v>1348.3833467770928</c:v>
                </c:pt>
                <c:pt idx="58">
                  <c:v>1409.0168858177522</c:v>
                </c:pt>
                <c:pt idx="59">
                  <c:v>1342.1514648207965</c:v>
                </c:pt>
                <c:pt idx="60">
                  <c:v>1378.1740887712356</c:v>
                </c:pt>
                <c:pt idx="61">
                  <c:v>1410.559483398868</c:v>
                </c:pt>
                <c:pt idx="62">
                  <c:v>1371.7576542152844</c:v>
                </c:pt>
                <c:pt idx="63">
                  <c:v>1355.0526131900449</c:v>
                </c:pt>
                <c:pt idx="64">
                  <c:v>1371.2009577559056</c:v>
                </c:pt>
                <c:pt idx="65">
                  <c:v>1392.5792814546458</c:v>
                </c:pt>
                <c:pt idx="66">
                  <c:v>1382.881848600601</c:v>
                </c:pt>
                <c:pt idx="67">
                  <c:v>1330.0711954977753</c:v>
                </c:pt>
                <c:pt idx="68">
                  <c:v>1315.817377191571</c:v>
                </c:pt>
                <c:pt idx="69">
                  <c:v>1309.5576298897929</c:v>
                </c:pt>
                <c:pt idx="70">
                  <c:v>1341.2865969511413</c:v>
                </c:pt>
                <c:pt idx="71">
                  <c:v>1317.6289590416275</c:v>
                </c:pt>
                <c:pt idx="72">
                  <c:v>1340.479547431873</c:v>
                </c:pt>
                <c:pt idx="73">
                  <c:v>1343.332395062358</c:v>
                </c:pt>
                <c:pt idx="74">
                  <c:v>1369.1263304244951</c:v>
                </c:pt>
                <c:pt idx="75">
                  <c:v>1348.8524393528996</c:v>
                </c:pt>
                <c:pt idx="76">
                  <c:v>1323.7200927285971</c:v>
                </c:pt>
                <c:pt idx="77">
                  <c:v>1368.3727260297574</c:v>
                </c:pt>
                <c:pt idx="78">
                  <c:v>1324.2356845243899</c:v>
                </c:pt>
                <c:pt idx="79">
                  <c:v>1331.1004064816314</c:v>
                </c:pt>
                <c:pt idx="80">
                  <c:v>1365.7121237374431</c:v>
                </c:pt>
                <c:pt idx="81">
                  <c:v>1336.8444526547632</c:v>
                </c:pt>
                <c:pt idx="82">
                  <c:v>1322.4837056225788</c:v>
                </c:pt>
                <c:pt idx="83">
                  <c:v>1364.2826736664515</c:v>
                </c:pt>
                <c:pt idx="84">
                  <c:v>1352.0638925935903</c:v>
                </c:pt>
                <c:pt idx="85">
                  <c:v>1358.3029274344794</c:v>
                </c:pt>
                <c:pt idx="86">
                  <c:v>1341.4096891321713</c:v>
                </c:pt>
                <c:pt idx="87">
                  <c:v>1312.241438746591</c:v>
                </c:pt>
                <c:pt idx="88">
                  <c:v>1339.2384773351469</c:v>
                </c:pt>
                <c:pt idx="89">
                  <c:v>1337.0216268450915</c:v>
                </c:pt>
                <c:pt idx="90">
                  <c:v>1306.3221682989617</c:v>
                </c:pt>
                <c:pt idx="91">
                  <c:v>1341.8700386354619</c:v>
                </c:pt>
                <c:pt idx="92">
                  <c:v>1371.5867373059903</c:v>
                </c:pt>
                <c:pt idx="93">
                  <c:v>1347.0055074292045</c:v>
                </c:pt>
                <c:pt idx="94">
                  <c:v>1284.1284192185008</c:v>
                </c:pt>
                <c:pt idx="95">
                  <c:v>1356.3840254030588</c:v>
                </c:pt>
                <c:pt idx="96">
                  <c:v>1327.3034487621017</c:v>
                </c:pt>
                <c:pt idx="97">
                  <c:v>1312.3503297328436</c:v>
                </c:pt>
                <c:pt idx="98">
                  <c:v>1380.2587162399286</c:v>
                </c:pt>
                <c:pt idx="99">
                  <c:v>1323.1168266446875</c:v>
                </c:pt>
                <c:pt idx="100">
                  <c:v>1280.3423453491362</c:v>
                </c:pt>
                <c:pt idx="101">
                  <c:v>1287.8117132773179</c:v>
                </c:pt>
                <c:pt idx="102">
                  <c:v>1376.3427779317049</c:v>
                </c:pt>
                <c:pt idx="103">
                  <c:v>1341.859969136895</c:v>
                </c:pt>
                <c:pt idx="104">
                  <c:v>1341.5986231947584</c:v>
                </c:pt>
                <c:pt idx="105">
                  <c:v>1325.5234291339927</c:v>
                </c:pt>
                <c:pt idx="106">
                  <c:v>1372.9637745493842</c:v>
                </c:pt>
                <c:pt idx="107">
                  <c:v>1308.4797442982649</c:v>
                </c:pt>
                <c:pt idx="108">
                  <c:v>1373.6414958739895</c:v>
                </c:pt>
                <c:pt idx="109">
                  <c:v>1381.5916935505625</c:v>
                </c:pt>
                <c:pt idx="110">
                  <c:v>1379.7970254013283</c:v>
                </c:pt>
                <c:pt idx="111">
                  <c:v>1393.744823597551</c:v>
                </c:pt>
                <c:pt idx="112">
                  <c:v>1397.2195854853126</c:v>
                </c:pt>
                <c:pt idx="113">
                  <c:v>1370.2665147536038</c:v>
                </c:pt>
                <c:pt idx="114">
                  <c:v>1337.2384529933031</c:v>
                </c:pt>
                <c:pt idx="115">
                  <c:v>1306.605282735251</c:v>
                </c:pt>
                <c:pt idx="116">
                  <c:v>1365.7745628176704</c:v>
                </c:pt>
                <c:pt idx="117">
                  <c:v>1384.6589972115612</c:v>
                </c:pt>
                <c:pt idx="118">
                  <c:v>1328.5666851037756</c:v>
                </c:pt>
                <c:pt idx="119">
                  <c:v>1380.2338083272068</c:v>
                </c:pt>
                <c:pt idx="120">
                  <c:v>1328.1474185340535</c:v>
                </c:pt>
                <c:pt idx="121">
                  <c:v>1396.3953899245005</c:v>
                </c:pt>
                <c:pt idx="122">
                  <c:v>1386.2395376848633</c:v>
                </c:pt>
                <c:pt idx="123">
                  <c:v>1379.2180651607159</c:v>
                </c:pt>
                <c:pt idx="124">
                  <c:v>1316.3320979030846</c:v>
                </c:pt>
                <c:pt idx="125">
                  <c:v>1396.1979468252389</c:v>
                </c:pt>
                <c:pt idx="126">
                  <c:v>1305.0498729267524</c:v>
                </c:pt>
                <c:pt idx="127">
                  <c:v>1342.2813926230933</c:v>
                </c:pt>
                <c:pt idx="128">
                  <c:v>1376.6148834420462</c:v>
                </c:pt>
                <c:pt idx="129">
                  <c:v>1350.4058350343216</c:v>
                </c:pt>
                <c:pt idx="130">
                  <c:v>1357.3528316258182</c:v>
                </c:pt>
                <c:pt idx="131">
                  <c:v>1370.2583054896286</c:v>
                </c:pt>
                <c:pt idx="132">
                  <c:v>1380.6799301929793</c:v>
                </c:pt>
                <c:pt idx="133">
                  <c:v>1374.576204844471</c:v>
                </c:pt>
                <c:pt idx="134">
                  <c:v>1369.6226754282095</c:v>
                </c:pt>
                <c:pt idx="135">
                  <c:v>1361.519838112861</c:v>
                </c:pt>
                <c:pt idx="136">
                  <c:v>1350.0218254271995</c:v>
                </c:pt>
                <c:pt idx="137">
                  <c:v>1352.9590513205878</c:v>
                </c:pt>
                <c:pt idx="138">
                  <c:v>1364.866814857877</c:v>
                </c:pt>
                <c:pt idx="139">
                  <c:v>1358.6191253325528</c:v>
                </c:pt>
                <c:pt idx="140">
                  <c:v>1339.8557346371645</c:v>
                </c:pt>
                <c:pt idx="141">
                  <c:v>1362.1062188145113</c:v>
                </c:pt>
                <c:pt idx="142">
                  <c:v>1342.6687263098363</c:v>
                </c:pt>
                <c:pt idx="143">
                  <c:v>1296.8464901397381</c:v>
                </c:pt>
                <c:pt idx="144">
                  <c:v>1303.3164692294542</c:v>
                </c:pt>
                <c:pt idx="145">
                  <c:v>1336.8937248683746</c:v>
                </c:pt>
                <c:pt idx="146">
                  <c:v>1342.9452543062976</c:v>
                </c:pt>
                <c:pt idx="147">
                  <c:v>1399.9463548328308</c:v>
                </c:pt>
                <c:pt idx="148">
                  <c:v>1325.9440900026682</c:v>
                </c:pt>
                <c:pt idx="149">
                  <c:v>1373.9285072842865</c:v>
                </c:pt>
                <c:pt idx="150">
                  <c:v>1323.1455471685779</c:v>
                </c:pt>
                <c:pt idx="151">
                  <c:v>1331.9310141906187</c:v>
                </c:pt>
                <c:pt idx="152">
                  <c:v>1289.149817478763</c:v>
                </c:pt>
                <c:pt idx="153">
                  <c:v>1341.2940175575945</c:v>
                </c:pt>
                <c:pt idx="154">
                  <c:v>1381.2528573347911</c:v>
                </c:pt>
                <c:pt idx="155">
                  <c:v>1325.0212810378946</c:v>
                </c:pt>
                <c:pt idx="156">
                  <c:v>1329.525705738138</c:v>
                </c:pt>
                <c:pt idx="157">
                  <c:v>1299.7101162331871</c:v>
                </c:pt>
                <c:pt idx="158">
                  <c:v>1349.4455679455982</c:v>
                </c:pt>
                <c:pt idx="159">
                  <c:v>1360.5547497159187</c:v>
                </c:pt>
                <c:pt idx="160">
                  <c:v>1362.8048350731663</c:v>
                </c:pt>
                <c:pt idx="161">
                  <c:v>1318.0334275543905</c:v>
                </c:pt>
                <c:pt idx="162">
                  <c:v>1365.1109012759018</c:v>
                </c:pt>
                <c:pt idx="163">
                  <c:v>1369.6187411419085</c:v>
                </c:pt>
                <c:pt idx="164">
                  <c:v>1341.9844467769544</c:v>
                </c:pt>
                <c:pt idx="165">
                  <c:v>1319.1903886601158</c:v>
                </c:pt>
                <c:pt idx="166">
                  <c:v>1372.7719787177246</c:v>
                </c:pt>
                <c:pt idx="167">
                  <c:v>1339.3793913982213</c:v>
                </c:pt>
                <c:pt idx="168">
                  <c:v>1383.4007438856288</c:v>
                </c:pt>
                <c:pt idx="169">
                  <c:v>1321.0707437467845</c:v>
                </c:pt>
                <c:pt idx="170">
                  <c:v>1332.6405535820784</c:v>
                </c:pt>
                <c:pt idx="171">
                  <c:v>1366.6022982834379</c:v>
                </c:pt>
                <c:pt idx="172">
                  <c:v>1332.2645351235749</c:v>
                </c:pt>
                <c:pt idx="173">
                  <c:v>1431.079841387831</c:v>
                </c:pt>
                <c:pt idx="174">
                  <c:v>1317.0071159835773</c:v>
                </c:pt>
                <c:pt idx="175">
                  <c:v>1299.8429257750797</c:v>
                </c:pt>
                <c:pt idx="176">
                  <c:v>1330.3564212749902</c:v>
                </c:pt>
                <c:pt idx="177">
                  <c:v>1346.0569695975582</c:v>
                </c:pt>
                <c:pt idx="178">
                  <c:v>1367.5148566041178</c:v>
                </c:pt>
                <c:pt idx="179">
                  <c:v>1310.6996228124465</c:v>
                </c:pt>
                <c:pt idx="180">
                  <c:v>1381.8594904044151</c:v>
                </c:pt>
                <c:pt idx="181">
                  <c:v>1358.0828298378897</c:v>
                </c:pt>
                <c:pt idx="182">
                  <c:v>1390.7267675009184</c:v>
                </c:pt>
                <c:pt idx="183">
                  <c:v>1379.3097817842288</c:v>
                </c:pt>
                <c:pt idx="184">
                  <c:v>1373.3658969035369</c:v>
                </c:pt>
                <c:pt idx="185">
                  <c:v>1357.7654553756661</c:v>
                </c:pt>
                <c:pt idx="186">
                  <c:v>1316.7901816846543</c:v>
                </c:pt>
                <c:pt idx="187">
                  <c:v>1355.672737349815</c:v>
                </c:pt>
                <c:pt idx="188">
                  <c:v>1289.8049446381829</c:v>
                </c:pt>
                <c:pt idx="189">
                  <c:v>1354.2407805887699</c:v>
                </c:pt>
                <c:pt idx="190">
                  <c:v>1361.3293818998538</c:v>
                </c:pt>
                <c:pt idx="191">
                  <c:v>1356.9861568257893</c:v>
                </c:pt>
                <c:pt idx="192">
                  <c:v>1354.6275615132615</c:v>
                </c:pt>
                <c:pt idx="193">
                  <c:v>1368.1117380673318</c:v>
                </c:pt>
                <c:pt idx="194">
                  <c:v>1374.7203322064977</c:v>
                </c:pt>
                <c:pt idx="195">
                  <c:v>1334.2232616264546</c:v>
                </c:pt>
                <c:pt idx="196">
                  <c:v>1321.7806403235249</c:v>
                </c:pt>
                <c:pt idx="197">
                  <c:v>1359.0348651079894</c:v>
                </c:pt>
                <c:pt idx="198">
                  <c:v>1359.2314168443004</c:v>
                </c:pt>
                <c:pt idx="199">
                  <c:v>1292.7729682415161</c:v>
                </c:pt>
                <c:pt idx="200">
                  <c:v>1340.5353297675124</c:v>
                </c:pt>
                <c:pt idx="201">
                  <c:v>1346.1175054313151</c:v>
                </c:pt>
                <c:pt idx="202">
                  <c:v>1352.1981250090109</c:v>
                </c:pt>
                <c:pt idx="203">
                  <c:v>1386.8855256209893</c:v>
                </c:pt>
                <c:pt idx="204">
                  <c:v>1334.9500541638947</c:v>
                </c:pt>
                <c:pt idx="205">
                  <c:v>1335.1498458617693</c:v>
                </c:pt>
                <c:pt idx="206">
                  <c:v>1419.0483940746888</c:v>
                </c:pt>
                <c:pt idx="207">
                  <c:v>1306.772366217054</c:v>
                </c:pt>
                <c:pt idx="208">
                  <c:v>1337.3604554354877</c:v>
                </c:pt>
                <c:pt idx="209">
                  <c:v>1350.1241590394122</c:v>
                </c:pt>
                <c:pt idx="210">
                  <c:v>1377.8869455092026</c:v>
                </c:pt>
                <c:pt idx="211">
                  <c:v>1354.060132932851</c:v>
                </c:pt>
                <c:pt idx="212">
                  <c:v>1342.8471581903032</c:v>
                </c:pt>
                <c:pt idx="213">
                  <c:v>1396.767684190851</c:v>
                </c:pt>
                <c:pt idx="214">
                  <c:v>1353.0705299484696</c:v>
                </c:pt>
                <c:pt idx="215">
                  <c:v>1358.8576072353055</c:v>
                </c:pt>
                <c:pt idx="216">
                  <c:v>1277.7844505029525</c:v>
                </c:pt>
                <c:pt idx="217">
                  <c:v>1335.395999008392</c:v>
                </c:pt>
                <c:pt idx="218">
                  <c:v>1382.0475630556966</c:v>
                </c:pt>
                <c:pt idx="219">
                  <c:v>1377.920188127631</c:v>
                </c:pt>
                <c:pt idx="220">
                  <c:v>1378.1100694851175</c:v>
                </c:pt>
                <c:pt idx="221">
                  <c:v>1376.8338882244159</c:v>
                </c:pt>
                <c:pt idx="222">
                  <c:v>1341.425824484425</c:v>
                </c:pt>
                <c:pt idx="223">
                  <c:v>1349.2252960344497</c:v>
                </c:pt>
                <c:pt idx="224">
                  <c:v>1291.7261214219145</c:v>
                </c:pt>
                <c:pt idx="225">
                  <c:v>1357.5361834671382</c:v>
                </c:pt>
                <c:pt idx="226">
                  <c:v>1331.8018721999322</c:v>
                </c:pt>
                <c:pt idx="227">
                  <c:v>1357.5761826463443</c:v>
                </c:pt>
                <c:pt idx="228">
                  <c:v>1359.4939572059366</c:v>
                </c:pt>
                <c:pt idx="229">
                  <c:v>1425.9473628291057</c:v>
                </c:pt>
                <c:pt idx="230">
                  <c:v>1298.5368704364291</c:v>
                </c:pt>
                <c:pt idx="231">
                  <c:v>1356.4972259357073</c:v>
                </c:pt>
                <c:pt idx="232">
                  <c:v>1279.5336260710453</c:v>
                </c:pt>
                <c:pt idx="233">
                  <c:v>1359.6573386812381</c:v>
                </c:pt>
                <c:pt idx="234">
                  <c:v>1315.3734647709648</c:v>
                </c:pt>
                <c:pt idx="235">
                  <c:v>1310.0364605823743</c:v>
                </c:pt>
                <c:pt idx="236">
                  <c:v>1329.7740303507812</c:v>
                </c:pt>
                <c:pt idx="237">
                  <c:v>1360.0524997642385</c:v>
                </c:pt>
                <c:pt idx="238">
                  <c:v>1353.4164387903706</c:v>
                </c:pt>
                <c:pt idx="239">
                  <c:v>1301.0904047754946</c:v>
                </c:pt>
                <c:pt idx="240">
                  <c:v>1373.5406920815121</c:v>
                </c:pt>
                <c:pt idx="241">
                  <c:v>1330.5569742568534</c:v>
                </c:pt>
                <c:pt idx="242">
                  <c:v>1385.6175900005765</c:v>
                </c:pt>
                <c:pt idx="243">
                  <c:v>1351.4594114258407</c:v>
                </c:pt>
                <c:pt idx="244">
                  <c:v>1307.0277256020115</c:v>
                </c:pt>
                <c:pt idx="245">
                  <c:v>1359.6699877524572</c:v>
                </c:pt>
                <c:pt idx="246">
                  <c:v>1305.2985502179292</c:v>
                </c:pt>
                <c:pt idx="247">
                  <c:v>1345.6314111066447</c:v>
                </c:pt>
                <c:pt idx="248">
                  <c:v>1404.849553564052</c:v>
                </c:pt>
                <c:pt idx="249">
                  <c:v>1339.8889755861005</c:v>
                </c:pt>
                <c:pt idx="250">
                  <c:v>1384.8410978049851</c:v>
                </c:pt>
                <c:pt idx="251">
                  <c:v>1376.2816865220109</c:v>
                </c:pt>
                <c:pt idx="252">
                  <c:v>1288.4187051596064</c:v>
                </c:pt>
                <c:pt idx="253">
                  <c:v>1369.4560444875785</c:v>
                </c:pt>
                <c:pt idx="254">
                  <c:v>1365.3275658847313</c:v>
                </c:pt>
                <c:pt idx="255">
                  <c:v>1365.0561251264253</c:v>
                </c:pt>
                <c:pt idx="256">
                  <c:v>1349.4965286032277</c:v>
                </c:pt>
                <c:pt idx="257">
                  <c:v>1327.1479313602954</c:v>
                </c:pt>
                <c:pt idx="258">
                  <c:v>1302.7653745066148</c:v>
                </c:pt>
                <c:pt idx="259">
                  <c:v>1368.5227468216322</c:v>
                </c:pt>
                <c:pt idx="260">
                  <c:v>1298.5465267723609</c:v>
                </c:pt>
                <c:pt idx="261">
                  <c:v>1300.1166365745944</c:v>
                </c:pt>
                <c:pt idx="262">
                  <c:v>1336.6816848936217</c:v>
                </c:pt>
                <c:pt idx="263">
                  <c:v>1283.6656224318151</c:v>
                </c:pt>
                <c:pt idx="264">
                  <c:v>1329.9591877823743</c:v>
                </c:pt>
                <c:pt idx="265">
                  <c:v>1317.6975035245746</c:v>
                </c:pt>
                <c:pt idx="266">
                  <c:v>1334.0479695477823</c:v>
                </c:pt>
                <c:pt idx="267">
                  <c:v>1334.4718138690318</c:v>
                </c:pt>
                <c:pt idx="268">
                  <c:v>1337.4795290915206</c:v>
                </c:pt>
                <c:pt idx="269">
                  <c:v>1355.6512197237198</c:v>
                </c:pt>
                <c:pt idx="270">
                  <c:v>1341.7188579793328</c:v>
                </c:pt>
                <c:pt idx="271">
                  <c:v>1318.8463398161605</c:v>
                </c:pt>
                <c:pt idx="272">
                  <c:v>1334.0777283061996</c:v>
                </c:pt>
                <c:pt idx="273">
                  <c:v>1295.8597458407758</c:v>
                </c:pt>
                <c:pt idx="274">
                  <c:v>1326.1252211216624</c:v>
                </c:pt>
                <c:pt idx="275">
                  <c:v>1319.0801493230663</c:v>
                </c:pt>
                <c:pt idx="276">
                  <c:v>1291.2567828888309</c:v>
                </c:pt>
                <c:pt idx="277">
                  <c:v>1411.9271698728637</c:v>
                </c:pt>
                <c:pt idx="278">
                  <c:v>1339.2679927928721</c:v>
                </c:pt>
                <c:pt idx="279">
                  <c:v>1381.5288075900908</c:v>
                </c:pt>
                <c:pt idx="280">
                  <c:v>1334.1215719631673</c:v>
                </c:pt>
                <c:pt idx="281">
                  <c:v>1350.3190116848652</c:v>
                </c:pt>
                <c:pt idx="282">
                  <c:v>1384.8728239094505</c:v>
                </c:pt>
                <c:pt idx="283">
                  <c:v>1352.4404510703587</c:v>
                </c:pt>
                <c:pt idx="284">
                  <c:v>1331.422977117659</c:v>
                </c:pt>
                <c:pt idx="285">
                  <c:v>1364.0491971627155</c:v>
                </c:pt>
                <c:pt idx="286">
                  <c:v>1350.9996742049736</c:v>
                </c:pt>
                <c:pt idx="287">
                  <c:v>1414.8376932650747</c:v>
                </c:pt>
                <c:pt idx="288">
                  <c:v>1359.6889911873138</c:v>
                </c:pt>
                <c:pt idx="289">
                  <c:v>1320.2515391916838</c:v>
                </c:pt>
                <c:pt idx="290">
                  <c:v>1335.525088124708</c:v>
                </c:pt>
                <c:pt idx="291">
                  <c:v>1354.4328882893692</c:v>
                </c:pt>
                <c:pt idx="292">
                  <c:v>1363.418740069488</c:v>
                </c:pt>
                <c:pt idx="293">
                  <c:v>1327.9180445249049</c:v>
                </c:pt>
                <c:pt idx="294">
                  <c:v>1303.5531017716635</c:v>
                </c:pt>
                <c:pt idx="295">
                  <c:v>1346.6861453437286</c:v>
                </c:pt>
                <c:pt idx="296">
                  <c:v>1350.7866701901416</c:v>
                </c:pt>
                <c:pt idx="297">
                  <c:v>1368.8587001824292</c:v>
                </c:pt>
                <c:pt idx="298">
                  <c:v>1351.4864750290265</c:v>
                </c:pt>
                <c:pt idx="299">
                  <c:v>1371.147977190546</c:v>
                </c:pt>
                <c:pt idx="300">
                  <c:v>1368.8968878283108</c:v>
                </c:pt>
                <c:pt idx="301">
                  <c:v>1327.6894335799243</c:v>
                </c:pt>
                <c:pt idx="302">
                  <c:v>1317.6261603260966</c:v>
                </c:pt>
                <c:pt idx="303">
                  <c:v>1379.9421011356353</c:v>
                </c:pt>
                <c:pt idx="304">
                  <c:v>1328.3428540703421</c:v>
                </c:pt>
                <c:pt idx="305">
                  <c:v>1329.2847517919222</c:v>
                </c:pt>
                <c:pt idx="306">
                  <c:v>1378.1236263486867</c:v>
                </c:pt>
                <c:pt idx="307">
                  <c:v>1343.1645289647183</c:v>
                </c:pt>
                <c:pt idx="308">
                  <c:v>1339.8759590604388</c:v>
                </c:pt>
                <c:pt idx="309">
                  <c:v>1359.7182561551369</c:v>
                </c:pt>
                <c:pt idx="310">
                  <c:v>1365.9954792913425</c:v>
                </c:pt>
                <c:pt idx="311">
                  <c:v>1374.5122638898983</c:v>
                </c:pt>
                <c:pt idx="312">
                  <c:v>1304.0516429907402</c:v>
                </c:pt>
                <c:pt idx="313">
                  <c:v>1386.2980178178445</c:v>
                </c:pt>
                <c:pt idx="314">
                  <c:v>1356.2206772395655</c:v>
                </c:pt>
                <c:pt idx="315">
                  <c:v>1356.8590425026887</c:v>
                </c:pt>
                <c:pt idx="316">
                  <c:v>1362.404614892379</c:v>
                </c:pt>
                <c:pt idx="317">
                  <c:v>1342.317595258392</c:v>
                </c:pt>
                <c:pt idx="318">
                  <c:v>1354.3190540299331</c:v>
                </c:pt>
                <c:pt idx="319">
                  <c:v>1335.5882100530262</c:v>
                </c:pt>
                <c:pt idx="320">
                  <c:v>1368.6575574424039</c:v>
                </c:pt>
                <c:pt idx="321">
                  <c:v>1372.3256346613393</c:v>
                </c:pt>
                <c:pt idx="322">
                  <c:v>1314.5505500340855</c:v>
                </c:pt>
                <c:pt idx="323">
                  <c:v>1353.1158537989438</c:v>
                </c:pt>
                <c:pt idx="324">
                  <c:v>1348.327012004218</c:v>
                </c:pt>
                <c:pt idx="325">
                  <c:v>1301.0955774365241</c:v>
                </c:pt>
                <c:pt idx="326">
                  <c:v>1326.335367282594</c:v>
                </c:pt>
                <c:pt idx="327">
                  <c:v>1407.1284658141385</c:v>
                </c:pt>
                <c:pt idx="328">
                  <c:v>1363.0150528814449</c:v>
                </c:pt>
                <c:pt idx="329">
                  <c:v>1330.4345741419584</c:v>
                </c:pt>
                <c:pt idx="330">
                  <c:v>1333.3163294646795</c:v>
                </c:pt>
                <c:pt idx="331">
                  <c:v>1298.4688282243783</c:v>
                </c:pt>
                <c:pt idx="332">
                  <c:v>1351.5126402043948</c:v>
                </c:pt>
                <c:pt idx="333">
                  <c:v>1320.0723521843315</c:v>
                </c:pt>
                <c:pt idx="334">
                  <c:v>1310.773542910697</c:v>
                </c:pt>
                <c:pt idx="335">
                  <c:v>1348.784984947197</c:v>
                </c:pt>
                <c:pt idx="336">
                  <c:v>1389.4140678136341</c:v>
                </c:pt>
                <c:pt idx="337">
                  <c:v>1322.3155426752051</c:v>
                </c:pt>
                <c:pt idx="338">
                  <c:v>1366.5163073363415</c:v>
                </c:pt>
                <c:pt idx="339">
                  <c:v>1361.1704619228231</c:v>
                </c:pt>
                <c:pt idx="340">
                  <c:v>1377.2277621687408</c:v>
                </c:pt>
                <c:pt idx="341">
                  <c:v>1327.427080578803</c:v>
                </c:pt>
                <c:pt idx="342">
                  <c:v>1312.3357459010451</c:v>
                </c:pt>
                <c:pt idx="343">
                  <c:v>1311.2739601529065</c:v>
                </c:pt>
                <c:pt idx="344">
                  <c:v>1340.9556768824737</c:v>
                </c:pt>
                <c:pt idx="345">
                  <c:v>1361.5297528345616</c:v>
                </c:pt>
                <c:pt idx="346">
                  <c:v>1337.0745030030378</c:v>
                </c:pt>
                <c:pt idx="347">
                  <c:v>1343.2092130754313</c:v>
                </c:pt>
                <c:pt idx="348">
                  <c:v>1359.1182808608173</c:v>
                </c:pt>
                <c:pt idx="349">
                  <c:v>1347.7342118623096</c:v>
                </c:pt>
                <c:pt idx="350">
                  <c:v>1350.1557893739709</c:v>
                </c:pt>
                <c:pt idx="351">
                  <c:v>1403.2216555152575</c:v>
                </c:pt>
                <c:pt idx="352">
                  <c:v>1363.18359821734</c:v>
                </c:pt>
                <c:pt idx="353">
                  <c:v>1385.5133085137932</c:v>
                </c:pt>
                <c:pt idx="354">
                  <c:v>1330.2600816124946</c:v>
                </c:pt>
                <c:pt idx="355">
                  <c:v>1337.0844873561221</c:v>
                </c:pt>
                <c:pt idx="356">
                  <c:v>1365.8094379346046</c:v>
                </c:pt>
                <c:pt idx="357">
                  <c:v>1317.5645838082917</c:v>
                </c:pt>
                <c:pt idx="358">
                  <c:v>1351.5308935412738</c:v>
                </c:pt>
                <c:pt idx="359">
                  <c:v>1351.5662373114187</c:v>
                </c:pt>
                <c:pt idx="360">
                  <c:v>1387.2139836414692</c:v>
                </c:pt>
                <c:pt idx="361">
                  <c:v>1396.9021820059754</c:v>
                </c:pt>
                <c:pt idx="362">
                  <c:v>1344.9749528116822</c:v>
                </c:pt>
                <c:pt idx="363">
                  <c:v>1343.6077474674814</c:v>
                </c:pt>
                <c:pt idx="364">
                  <c:v>1320.1091263578658</c:v>
                </c:pt>
                <c:pt idx="365">
                  <c:v>1362.0126567076236</c:v>
                </c:pt>
                <c:pt idx="366">
                  <c:v>1330.540237770776</c:v>
                </c:pt>
                <c:pt idx="367">
                  <c:v>1319.0657432875319</c:v>
                </c:pt>
                <c:pt idx="368">
                  <c:v>1337.0485999268728</c:v>
                </c:pt>
                <c:pt idx="369">
                  <c:v>1370.1308555200671</c:v>
                </c:pt>
                <c:pt idx="370">
                  <c:v>1327.1200999593389</c:v>
                </c:pt>
                <c:pt idx="371">
                  <c:v>1317.7203986457107</c:v>
                </c:pt>
                <c:pt idx="372">
                  <c:v>1313.6437716543728</c:v>
                </c:pt>
                <c:pt idx="373">
                  <c:v>1331.8939721015049</c:v>
                </c:pt>
                <c:pt idx="374">
                  <c:v>1360.4554853787017</c:v>
                </c:pt>
                <c:pt idx="375">
                  <c:v>1357.0667070071424</c:v>
                </c:pt>
                <c:pt idx="376">
                  <c:v>1336.0655119616874</c:v>
                </c:pt>
                <c:pt idx="377">
                  <c:v>1367.2420620577393</c:v>
                </c:pt>
                <c:pt idx="378">
                  <c:v>1431.3704526754846</c:v>
                </c:pt>
                <c:pt idx="379">
                  <c:v>1350.2548019506098</c:v>
                </c:pt>
                <c:pt idx="380">
                  <c:v>1346.5417140317475</c:v>
                </c:pt>
                <c:pt idx="381">
                  <c:v>1309.1567542880609</c:v>
                </c:pt>
                <c:pt idx="382">
                  <c:v>1301.8436784646913</c:v>
                </c:pt>
                <c:pt idx="383">
                  <c:v>1369.6050351312867</c:v>
                </c:pt>
                <c:pt idx="384">
                  <c:v>1349.7176253964381</c:v>
                </c:pt>
                <c:pt idx="385">
                  <c:v>1349.2962067234942</c:v>
                </c:pt>
                <c:pt idx="386">
                  <c:v>1286.2183957647621</c:v>
                </c:pt>
                <c:pt idx="387">
                  <c:v>1356.3437653224789</c:v>
                </c:pt>
                <c:pt idx="388">
                  <c:v>1327.3474155988774</c:v>
                </c:pt>
                <c:pt idx="389">
                  <c:v>1318.9864474680592</c:v>
                </c:pt>
                <c:pt idx="390">
                  <c:v>1360.6071534873072</c:v>
                </c:pt>
                <c:pt idx="391">
                  <c:v>1359.1957357554613</c:v>
                </c:pt>
                <c:pt idx="392">
                  <c:v>1285.0646791374206</c:v>
                </c:pt>
                <c:pt idx="393">
                  <c:v>1404.1849697779639</c:v>
                </c:pt>
                <c:pt idx="394">
                  <c:v>1349.8451656008654</c:v>
                </c:pt>
                <c:pt idx="395">
                  <c:v>1328.660980232982</c:v>
                </c:pt>
                <c:pt idx="396">
                  <c:v>1395.5137602312573</c:v>
                </c:pt>
                <c:pt idx="397">
                  <c:v>1333.9672114954774</c:v>
                </c:pt>
                <c:pt idx="398">
                  <c:v>1399.6580468381055</c:v>
                </c:pt>
                <c:pt idx="399">
                  <c:v>1294.9208376908814</c:v>
                </c:pt>
                <c:pt idx="400">
                  <c:v>1325.7091779212192</c:v>
                </c:pt>
                <c:pt idx="401">
                  <c:v>1349.4596678090234</c:v>
                </c:pt>
                <c:pt idx="402">
                  <c:v>1321.1798713552196</c:v>
                </c:pt>
                <c:pt idx="403">
                  <c:v>1365.2832353857298</c:v>
                </c:pt>
                <c:pt idx="404">
                  <c:v>1372.7676833727842</c:v>
                </c:pt>
                <c:pt idx="405">
                  <c:v>1378.8598056292242</c:v>
                </c:pt>
                <c:pt idx="406">
                  <c:v>1363.9504216589137</c:v>
                </c:pt>
                <c:pt idx="407">
                  <c:v>1318.4650810105561</c:v>
                </c:pt>
                <c:pt idx="408">
                  <c:v>1326.2344567396876</c:v>
                </c:pt>
                <c:pt idx="409">
                  <c:v>1306.0920865500475</c:v>
                </c:pt>
                <c:pt idx="410">
                  <c:v>1346.5545842824799</c:v>
                </c:pt>
                <c:pt idx="411">
                  <c:v>1338.5216204269566</c:v>
                </c:pt>
                <c:pt idx="412">
                  <c:v>1352.0598511656133</c:v>
                </c:pt>
                <c:pt idx="413">
                  <c:v>1330.9015736679828</c:v>
                </c:pt>
                <c:pt idx="414">
                  <c:v>1343.9183612863976</c:v>
                </c:pt>
                <c:pt idx="415">
                  <c:v>1361.39910962727</c:v>
                </c:pt>
                <c:pt idx="416">
                  <c:v>1337.0515860836556</c:v>
                </c:pt>
                <c:pt idx="417">
                  <c:v>1316.9262554254119</c:v>
                </c:pt>
                <c:pt idx="418">
                  <c:v>1324.1475567980585</c:v>
                </c:pt>
                <c:pt idx="419">
                  <c:v>1356.8734437754786</c:v>
                </c:pt>
                <c:pt idx="420">
                  <c:v>1339.1924779601127</c:v>
                </c:pt>
                <c:pt idx="421">
                  <c:v>1309.9521887795622</c:v>
                </c:pt>
                <c:pt idx="422">
                  <c:v>1384.2387133736686</c:v>
                </c:pt>
                <c:pt idx="423">
                  <c:v>1345.3968789115013</c:v>
                </c:pt>
                <c:pt idx="424">
                  <c:v>1373.4035418323222</c:v>
                </c:pt>
                <c:pt idx="425">
                  <c:v>1359.2759262237855</c:v>
                </c:pt>
                <c:pt idx="426">
                  <c:v>1376.0843053068822</c:v>
                </c:pt>
                <c:pt idx="427">
                  <c:v>1336.9132353983473</c:v>
                </c:pt>
                <c:pt idx="428">
                  <c:v>1337.4884918339405</c:v>
                </c:pt>
                <c:pt idx="429">
                  <c:v>1363.7359418060942</c:v>
                </c:pt>
                <c:pt idx="430">
                  <c:v>1316.0360533598589</c:v>
                </c:pt>
                <c:pt idx="431">
                  <c:v>1389.0510436885554</c:v>
                </c:pt>
                <c:pt idx="432">
                  <c:v>1347.0012744794417</c:v>
                </c:pt>
                <c:pt idx="433">
                  <c:v>1321.2296190984434</c:v>
                </c:pt>
                <c:pt idx="434">
                  <c:v>1296.5969735317572</c:v>
                </c:pt>
                <c:pt idx="435">
                  <c:v>1357.081263495545</c:v>
                </c:pt>
                <c:pt idx="436">
                  <c:v>1273.2485891488523</c:v>
                </c:pt>
                <c:pt idx="437">
                  <c:v>1342.1887459413015</c:v>
                </c:pt>
                <c:pt idx="438">
                  <c:v>1362.8484175751153</c:v>
                </c:pt>
                <c:pt idx="439">
                  <c:v>1308.5359511120369</c:v>
                </c:pt>
                <c:pt idx="440">
                  <c:v>1323.2448424523379</c:v>
                </c:pt>
                <c:pt idx="441">
                  <c:v>1339.3277388039264</c:v>
                </c:pt>
                <c:pt idx="442">
                  <c:v>1320.3799252705378</c:v>
                </c:pt>
                <c:pt idx="443">
                  <c:v>1347.0090884511064</c:v>
                </c:pt>
                <c:pt idx="444">
                  <c:v>1345.5894784928123</c:v>
                </c:pt>
                <c:pt idx="445">
                  <c:v>1389.1962362542006</c:v>
                </c:pt>
                <c:pt idx="446">
                  <c:v>1365.0291719302181</c:v>
                </c:pt>
                <c:pt idx="447">
                  <c:v>1388.3393854117119</c:v>
                </c:pt>
                <c:pt idx="448">
                  <c:v>1359.9462863397168</c:v>
                </c:pt>
                <c:pt idx="449">
                  <c:v>1355.6340854966256</c:v>
                </c:pt>
                <c:pt idx="450">
                  <c:v>1379.2420324393856</c:v>
                </c:pt>
                <c:pt idx="451">
                  <c:v>1345.2403166882768</c:v>
                </c:pt>
                <c:pt idx="452">
                  <c:v>1335.4451687332319</c:v>
                </c:pt>
                <c:pt idx="453">
                  <c:v>1339.9585462737948</c:v>
                </c:pt>
                <c:pt idx="454">
                  <c:v>1264.541183770044</c:v>
                </c:pt>
                <c:pt idx="455">
                  <c:v>1397.1693111390339</c:v>
                </c:pt>
                <c:pt idx="456">
                  <c:v>1289.2563238047178</c:v>
                </c:pt>
                <c:pt idx="457">
                  <c:v>1322.5546511579832</c:v>
                </c:pt>
                <c:pt idx="458">
                  <c:v>1333.6274947289</c:v>
                </c:pt>
                <c:pt idx="459">
                  <c:v>1349.0548362836687</c:v>
                </c:pt>
                <c:pt idx="460">
                  <c:v>1324.7749656879787</c:v>
                </c:pt>
                <c:pt idx="461">
                  <c:v>1355.8826697765469</c:v>
                </c:pt>
                <c:pt idx="462">
                  <c:v>1398.9794068806748</c:v>
                </c:pt>
                <c:pt idx="463">
                  <c:v>1364.7048425143146</c:v>
                </c:pt>
                <c:pt idx="464">
                  <c:v>1400.4564818089586</c:v>
                </c:pt>
                <c:pt idx="465">
                  <c:v>1321.6861762897815</c:v>
                </c:pt>
                <c:pt idx="466">
                  <c:v>1310.3965298970977</c:v>
                </c:pt>
                <c:pt idx="467">
                  <c:v>1327.610896877957</c:v>
                </c:pt>
                <c:pt idx="468">
                  <c:v>1348.9440698883648</c:v>
                </c:pt>
                <c:pt idx="469">
                  <c:v>1362.9937823625171</c:v>
                </c:pt>
                <c:pt idx="470">
                  <c:v>1369.4584945006727</c:v>
                </c:pt>
                <c:pt idx="471">
                  <c:v>1313.9412037136206</c:v>
                </c:pt>
                <c:pt idx="472">
                  <c:v>1396.5322876805703</c:v>
                </c:pt>
                <c:pt idx="473">
                  <c:v>1326.1584994238615</c:v>
                </c:pt>
                <c:pt idx="474">
                  <c:v>1391.6266518614821</c:v>
                </c:pt>
                <c:pt idx="475">
                  <c:v>1344.065161960265</c:v>
                </c:pt>
                <c:pt idx="476">
                  <c:v>1391.8269997171026</c:v>
                </c:pt>
                <c:pt idx="477">
                  <c:v>1371.7486769894665</c:v>
                </c:pt>
                <c:pt idx="478">
                  <c:v>1325.7009071643208</c:v>
                </c:pt>
                <c:pt idx="479">
                  <c:v>1338.940547925464</c:v>
                </c:pt>
                <c:pt idx="480">
                  <c:v>1336.9222036043102</c:v>
                </c:pt>
                <c:pt idx="481">
                  <c:v>1326.6717448870525</c:v>
                </c:pt>
                <c:pt idx="482">
                  <c:v>1341.1519842329128</c:v>
                </c:pt>
                <c:pt idx="483">
                  <c:v>1376.6772391827321</c:v>
                </c:pt>
                <c:pt idx="484">
                  <c:v>1413.4939838861294</c:v>
                </c:pt>
                <c:pt idx="485">
                  <c:v>1304.3407636765337</c:v>
                </c:pt>
                <c:pt idx="486">
                  <c:v>1330.9623029815809</c:v>
                </c:pt>
                <c:pt idx="487">
                  <c:v>1334.6709949826284</c:v>
                </c:pt>
                <c:pt idx="488">
                  <c:v>1368.7210031297966</c:v>
                </c:pt>
                <c:pt idx="489">
                  <c:v>1356.1824016632413</c:v>
                </c:pt>
                <c:pt idx="490">
                  <c:v>1369.2647080861782</c:v>
                </c:pt>
                <c:pt idx="491">
                  <c:v>1332.4255513172004</c:v>
                </c:pt>
                <c:pt idx="492">
                  <c:v>1354.9915529060563</c:v>
                </c:pt>
                <c:pt idx="493">
                  <c:v>1359.8643297393444</c:v>
                </c:pt>
                <c:pt idx="494">
                  <c:v>1321.0408480732203</c:v>
                </c:pt>
                <c:pt idx="495">
                  <c:v>1355.2120195843256</c:v>
                </c:pt>
                <c:pt idx="496">
                  <c:v>1347.471416073427</c:v>
                </c:pt>
                <c:pt idx="497">
                  <c:v>1339.6831388084534</c:v>
                </c:pt>
                <c:pt idx="498">
                  <c:v>1359.566833662205</c:v>
                </c:pt>
                <c:pt idx="499">
                  <c:v>1388.2294377072656</c:v>
                </c:pt>
                <c:pt idx="500">
                  <c:v>1342.9329035505486</c:v>
                </c:pt>
                <c:pt idx="501">
                  <c:v>1370.3210508272005</c:v>
                </c:pt>
                <c:pt idx="502">
                  <c:v>1346.2210533641307</c:v>
                </c:pt>
                <c:pt idx="503">
                  <c:v>1302.2369724052007</c:v>
                </c:pt>
                <c:pt idx="504">
                  <c:v>1358.551721586156</c:v>
                </c:pt>
                <c:pt idx="505">
                  <c:v>1367.0853742260776</c:v>
                </c:pt>
                <c:pt idx="506">
                  <c:v>1345.3552476560014</c:v>
                </c:pt>
                <c:pt idx="507">
                  <c:v>1340.4084471143256</c:v>
                </c:pt>
                <c:pt idx="508">
                  <c:v>1422.1588265061046</c:v>
                </c:pt>
                <c:pt idx="509">
                  <c:v>1321.7225403344082</c:v>
                </c:pt>
                <c:pt idx="510">
                  <c:v>1322.6239681282213</c:v>
                </c:pt>
                <c:pt idx="511">
                  <c:v>1371.0697294422325</c:v>
                </c:pt>
                <c:pt idx="512">
                  <c:v>1345.955513697352</c:v>
                </c:pt>
                <c:pt idx="513">
                  <c:v>1281.1335336073437</c:v>
                </c:pt>
                <c:pt idx="514">
                  <c:v>1306.5851559938519</c:v>
                </c:pt>
                <c:pt idx="515">
                  <c:v>1383.8132597582155</c:v>
                </c:pt>
                <c:pt idx="516">
                  <c:v>1385.9562707020109</c:v>
                </c:pt>
                <c:pt idx="517">
                  <c:v>1340.1267023918526</c:v>
                </c:pt>
                <c:pt idx="518">
                  <c:v>1367.8859110797439</c:v>
                </c:pt>
                <c:pt idx="519">
                  <c:v>1328.1325675128314</c:v>
                </c:pt>
                <c:pt idx="520">
                  <c:v>1383.8864521479495</c:v>
                </c:pt>
                <c:pt idx="521">
                  <c:v>1378.3931686653405</c:v>
                </c:pt>
                <c:pt idx="522">
                  <c:v>1327.1913987025589</c:v>
                </c:pt>
                <c:pt idx="523">
                  <c:v>1294.3848026862047</c:v>
                </c:pt>
                <c:pt idx="524">
                  <c:v>1335.1926676253547</c:v>
                </c:pt>
                <c:pt idx="525">
                  <c:v>1300.075337547024</c:v>
                </c:pt>
                <c:pt idx="526">
                  <c:v>1317.829527680854</c:v>
                </c:pt>
                <c:pt idx="527">
                  <c:v>1350.441873696795</c:v>
                </c:pt>
                <c:pt idx="528">
                  <c:v>1349.2914730730945</c:v>
                </c:pt>
                <c:pt idx="529">
                  <c:v>1371.3482149106442</c:v>
                </c:pt>
                <c:pt idx="530">
                  <c:v>1323.6416038634093</c:v>
                </c:pt>
                <c:pt idx="531">
                  <c:v>1311.2263571951762</c:v>
                </c:pt>
                <c:pt idx="532">
                  <c:v>1341.5394526133516</c:v>
                </c:pt>
                <c:pt idx="533">
                  <c:v>1374.8078619123341</c:v>
                </c:pt>
                <c:pt idx="534">
                  <c:v>1357.3590125688477</c:v>
                </c:pt>
                <c:pt idx="535">
                  <c:v>1363.0228609671356</c:v>
                </c:pt>
                <c:pt idx="536">
                  <c:v>1366.4091523385998</c:v>
                </c:pt>
                <c:pt idx="537">
                  <c:v>1360.9259124972564</c:v>
                </c:pt>
                <c:pt idx="538">
                  <c:v>1329.7972626634973</c:v>
                </c:pt>
                <c:pt idx="539">
                  <c:v>1385.1180504102174</c:v>
                </c:pt>
                <c:pt idx="540">
                  <c:v>1337.5933418499658</c:v>
                </c:pt>
                <c:pt idx="541">
                  <c:v>1327.0249754937186</c:v>
                </c:pt>
                <c:pt idx="542">
                  <c:v>1335.9900909800706</c:v>
                </c:pt>
                <c:pt idx="543">
                  <c:v>1338.6135400522362</c:v>
                </c:pt>
                <c:pt idx="544">
                  <c:v>1344.0356686338782</c:v>
                </c:pt>
                <c:pt idx="545">
                  <c:v>1323.1601662217274</c:v>
                </c:pt>
                <c:pt idx="546">
                  <c:v>1359.1493249151019</c:v>
                </c:pt>
                <c:pt idx="547">
                  <c:v>1293.0008261258449</c:v>
                </c:pt>
                <c:pt idx="548">
                  <c:v>1356.9763724257962</c:v>
                </c:pt>
                <c:pt idx="549">
                  <c:v>1386.7428187956832</c:v>
                </c:pt>
                <c:pt idx="550">
                  <c:v>1351.8067494289346</c:v>
                </c:pt>
                <c:pt idx="551">
                  <c:v>1423.7100377927186</c:v>
                </c:pt>
                <c:pt idx="552">
                  <c:v>1370.1287752874823</c:v>
                </c:pt>
                <c:pt idx="553">
                  <c:v>1390.6663620769648</c:v>
                </c:pt>
                <c:pt idx="554">
                  <c:v>1341.6472222835594</c:v>
                </c:pt>
                <c:pt idx="555">
                  <c:v>1299.3691453626336</c:v>
                </c:pt>
                <c:pt idx="556">
                  <c:v>1287.0904754208473</c:v>
                </c:pt>
                <c:pt idx="557">
                  <c:v>1345.0463508057351</c:v>
                </c:pt>
                <c:pt idx="558">
                  <c:v>1380.30054160792</c:v>
                </c:pt>
                <c:pt idx="559">
                  <c:v>1343.387321393413</c:v>
                </c:pt>
                <c:pt idx="560">
                  <c:v>1323.0694286416938</c:v>
                </c:pt>
                <c:pt idx="561">
                  <c:v>1327.1668216603459</c:v>
                </c:pt>
                <c:pt idx="562">
                  <c:v>1369.8913503353265</c:v>
                </c:pt>
                <c:pt idx="563">
                  <c:v>1323.6862118524891</c:v>
                </c:pt>
                <c:pt idx="564">
                  <c:v>1306.167149276991</c:v>
                </c:pt>
                <c:pt idx="565">
                  <c:v>1350.4204569945512</c:v>
                </c:pt>
                <c:pt idx="566">
                  <c:v>1323.2000055820615</c:v>
                </c:pt>
                <c:pt idx="567">
                  <c:v>1363.8612567094822</c:v>
                </c:pt>
                <c:pt idx="568">
                  <c:v>1315.97818616922</c:v>
                </c:pt>
                <c:pt idx="569">
                  <c:v>1347.71433119687</c:v>
                </c:pt>
                <c:pt idx="570">
                  <c:v>1355.942551662474</c:v>
                </c:pt>
                <c:pt idx="571">
                  <c:v>1406.1693329263021</c:v>
                </c:pt>
                <c:pt idx="572">
                  <c:v>1343.6415498633785</c:v>
                </c:pt>
                <c:pt idx="573">
                  <c:v>1374.4936876260565</c:v>
                </c:pt>
                <c:pt idx="574">
                  <c:v>1328.8856146277537</c:v>
                </c:pt>
                <c:pt idx="575">
                  <c:v>1317.7286331145988</c:v>
                </c:pt>
                <c:pt idx="576">
                  <c:v>1318.1130651858211</c:v>
                </c:pt>
                <c:pt idx="577">
                  <c:v>1280.8735029253999</c:v>
                </c:pt>
                <c:pt idx="578">
                  <c:v>1393.1849015541072</c:v>
                </c:pt>
                <c:pt idx="579">
                  <c:v>1406.1132901389049</c:v>
                </c:pt>
                <c:pt idx="580">
                  <c:v>1353.4787630283386</c:v>
                </c:pt>
                <c:pt idx="581">
                  <c:v>1321.9133732502551</c:v>
                </c:pt>
                <c:pt idx="582">
                  <c:v>1307.7048494549183</c:v>
                </c:pt>
                <c:pt idx="583">
                  <c:v>1393.1200953046568</c:v>
                </c:pt>
                <c:pt idx="584">
                  <c:v>1354.2652155925975</c:v>
                </c:pt>
                <c:pt idx="585">
                  <c:v>1365.5885388561787</c:v>
                </c:pt>
                <c:pt idx="586">
                  <c:v>1347.5170164950634</c:v>
                </c:pt>
                <c:pt idx="587">
                  <c:v>1379.9992411433025</c:v>
                </c:pt>
                <c:pt idx="588">
                  <c:v>1368.9762968557818</c:v>
                </c:pt>
                <c:pt idx="589">
                  <c:v>1359.7902893933447</c:v>
                </c:pt>
                <c:pt idx="590">
                  <c:v>1374.825904968983</c:v>
                </c:pt>
                <c:pt idx="591">
                  <c:v>1351.5045536253183</c:v>
                </c:pt>
                <c:pt idx="592">
                  <c:v>1340.1499836687119</c:v>
                </c:pt>
                <c:pt idx="593">
                  <c:v>1386.4178103841705</c:v>
                </c:pt>
                <c:pt idx="594">
                  <c:v>1380.3133212356552</c:v>
                </c:pt>
                <c:pt idx="595">
                  <c:v>1372.1770276848526</c:v>
                </c:pt>
                <c:pt idx="596">
                  <c:v>1356.1491332724845</c:v>
                </c:pt>
                <c:pt idx="597">
                  <c:v>1336.7457236941816</c:v>
                </c:pt>
                <c:pt idx="598">
                  <c:v>1365.0717119258572</c:v>
                </c:pt>
                <c:pt idx="599">
                  <c:v>1318.7334831675407</c:v>
                </c:pt>
                <c:pt idx="600">
                  <c:v>1375.1613444859574</c:v>
                </c:pt>
                <c:pt idx="601">
                  <c:v>1381.9020845757202</c:v>
                </c:pt>
                <c:pt idx="602">
                  <c:v>1345.5575715485647</c:v>
                </c:pt>
                <c:pt idx="603">
                  <c:v>1354.6071270214616</c:v>
                </c:pt>
                <c:pt idx="604">
                  <c:v>1341.9739135358186</c:v>
                </c:pt>
                <c:pt idx="605">
                  <c:v>1369.9146723435913</c:v>
                </c:pt>
                <c:pt idx="606">
                  <c:v>1355.7673349375311</c:v>
                </c:pt>
                <c:pt idx="607">
                  <c:v>1345.4060320222477</c:v>
                </c:pt>
                <c:pt idx="608">
                  <c:v>1364.1086743285446</c:v>
                </c:pt>
                <c:pt idx="609">
                  <c:v>1303.7467227667396</c:v>
                </c:pt>
                <c:pt idx="610">
                  <c:v>1337.2039322564651</c:v>
                </c:pt>
                <c:pt idx="611">
                  <c:v>1320.8466122153798</c:v>
                </c:pt>
                <c:pt idx="612">
                  <c:v>1368.65405888386</c:v>
                </c:pt>
                <c:pt idx="613">
                  <c:v>1306.5432177481616</c:v>
                </c:pt>
                <c:pt idx="614">
                  <c:v>1352.0849258480573</c:v>
                </c:pt>
                <c:pt idx="615">
                  <c:v>1324.9878462355819</c:v>
                </c:pt>
                <c:pt idx="616">
                  <c:v>1347.9787393386687</c:v>
                </c:pt>
                <c:pt idx="617">
                  <c:v>1357.1629927562064</c:v>
                </c:pt>
                <c:pt idx="618">
                  <c:v>1367.4678026588278</c:v>
                </c:pt>
                <c:pt idx="619">
                  <c:v>1304.9161780654149</c:v>
                </c:pt>
                <c:pt idx="620">
                  <c:v>1355.3823823313926</c:v>
                </c:pt>
                <c:pt idx="621">
                  <c:v>1338.9488153156992</c:v>
                </c:pt>
                <c:pt idx="622">
                  <c:v>1396.796564710924</c:v>
                </c:pt>
                <c:pt idx="623">
                  <c:v>1371.7995112626581</c:v>
                </c:pt>
                <c:pt idx="624">
                  <c:v>1362.7248667169479</c:v>
                </c:pt>
                <c:pt idx="625">
                  <c:v>1317.4709332808231</c:v>
                </c:pt>
                <c:pt idx="626">
                  <c:v>1373.1348356101389</c:v>
                </c:pt>
                <c:pt idx="627">
                  <c:v>1362.9442537080054</c:v>
                </c:pt>
                <c:pt idx="628">
                  <c:v>1355.3723180921497</c:v>
                </c:pt>
                <c:pt idx="629">
                  <c:v>1369.5845652186028</c:v>
                </c:pt>
                <c:pt idx="630">
                  <c:v>1352.3990533779925</c:v>
                </c:pt>
                <c:pt idx="631">
                  <c:v>1361.0249999937487</c:v>
                </c:pt>
                <c:pt idx="632">
                  <c:v>1394.351723288044</c:v>
                </c:pt>
                <c:pt idx="633">
                  <c:v>1395.8478499726821</c:v>
                </c:pt>
                <c:pt idx="634">
                  <c:v>1324.2986838536153</c:v>
                </c:pt>
                <c:pt idx="635">
                  <c:v>1378.3565850405996</c:v>
                </c:pt>
                <c:pt idx="636">
                  <c:v>1384.2471843660053</c:v>
                </c:pt>
                <c:pt idx="637">
                  <c:v>1326.6398956969931</c:v>
                </c:pt>
                <c:pt idx="638">
                  <c:v>1375.8816679645831</c:v>
                </c:pt>
                <c:pt idx="639">
                  <c:v>1359.6214504679199</c:v>
                </c:pt>
                <c:pt idx="640">
                  <c:v>1306.9091982423324</c:v>
                </c:pt>
                <c:pt idx="641">
                  <c:v>1294.6817604936118</c:v>
                </c:pt>
                <c:pt idx="642">
                  <c:v>1371.8621353767051</c:v>
                </c:pt>
                <c:pt idx="643">
                  <c:v>1372.558530935647</c:v>
                </c:pt>
                <c:pt idx="644">
                  <c:v>1313.3041803995059</c:v>
                </c:pt>
                <c:pt idx="645">
                  <c:v>1346.7482903929827</c:v>
                </c:pt>
                <c:pt idx="646">
                  <c:v>1331.8640653188461</c:v>
                </c:pt>
                <c:pt idx="647">
                  <c:v>1339.521569258254</c:v>
                </c:pt>
                <c:pt idx="648">
                  <c:v>1402.6884782310437</c:v>
                </c:pt>
                <c:pt idx="649">
                  <c:v>1357.6399477034502</c:v>
                </c:pt>
                <c:pt idx="650">
                  <c:v>1358.1378014454051</c:v>
                </c:pt>
                <c:pt idx="651">
                  <c:v>1387.1839824867459</c:v>
                </c:pt>
                <c:pt idx="652">
                  <c:v>1342.0418949002501</c:v>
                </c:pt>
                <c:pt idx="653">
                  <c:v>1345.7360393905335</c:v>
                </c:pt>
                <c:pt idx="654">
                  <c:v>1368.5599840305294</c:v>
                </c:pt>
                <c:pt idx="655">
                  <c:v>1392.1703153875294</c:v>
                </c:pt>
                <c:pt idx="656">
                  <c:v>1386.5726342135665</c:v>
                </c:pt>
                <c:pt idx="657">
                  <c:v>1371.1275024076731</c:v>
                </c:pt>
                <c:pt idx="658">
                  <c:v>1336.313537246243</c:v>
                </c:pt>
                <c:pt idx="659">
                  <c:v>1327.594555061517</c:v>
                </c:pt>
                <c:pt idx="660">
                  <c:v>1416.5530599304682</c:v>
                </c:pt>
                <c:pt idx="661">
                  <c:v>1371.1219703142999</c:v>
                </c:pt>
                <c:pt idx="662">
                  <c:v>1369.3236535987394</c:v>
                </c:pt>
                <c:pt idx="663">
                  <c:v>1372.9690217604898</c:v>
                </c:pt>
                <c:pt idx="664">
                  <c:v>1323.9324197799606</c:v>
                </c:pt>
                <c:pt idx="665">
                  <c:v>1346.1363101296595</c:v>
                </c:pt>
                <c:pt idx="666">
                  <c:v>1347.9650868625351</c:v>
                </c:pt>
                <c:pt idx="667">
                  <c:v>1300.6905983428696</c:v>
                </c:pt>
                <c:pt idx="668">
                  <c:v>1385.401901300698</c:v>
                </c:pt>
                <c:pt idx="669">
                  <c:v>1348.4687236980049</c:v>
                </c:pt>
                <c:pt idx="670">
                  <c:v>1288.9612123835436</c:v>
                </c:pt>
                <c:pt idx="671">
                  <c:v>1324.9350531461664</c:v>
                </c:pt>
                <c:pt idx="672">
                  <c:v>1365.4748704535314</c:v>
                </c:pt>
                <c:pt idx="673">
                  <c:v>1364.9655360156673</c:v>
                </c:pt>
                <c:pt idx="674">
                  <c:v>1303.5797768246034</c:v>
                </c:pt>
                <c:pt idx="675">
                  <c:v>1312.4954317853305</c:v>
                </c:pt>
                <c:pt idx="676">
                  <c:v>1392.0702914245203</c:v>
                </c:pt>
                <c:pt idx="677">
                  <c:v>1316.0565151379278</c:v>
                </c:pt>
                <c:pt idx="678">
                  <c:v>1380.2015962644509</c:v>
                </c:pt>
                <c:pt idx="679">
                  <c:v>1306.6158107326962</c:v>
                </c:pt>
                <c:pt idx="680">
                  <c:v>1370.1905468202908</c:v>
                </c:pt>
                <c:pt idx="681">
                  <c:v>1313.0503409496305</c:v>
                </c:pt>
                <c:pt idx="682">
                  <c:v>1274.9755934749892</c:v>
                </c:pt>
                <c:pt idx="683">
                  <c:v>1332.4085365486335</c:v>
                </c:pt>
                <c:pt idx="684">
                  <c:v>1307.241220945685</c:v>
                </c:pt>
                <c:pt idx="685">
                  <c:v>1376.6869504524445</c:v>
                </c:pt>
                <c:pt idx="686">
                  <c:v>1285.4230729632916</c:v>
                </c:pt>
                <c:pt idx="687">
                  <c:v>1349.5984829857837</c:v>
                </c:pt>
                <c:pt idx="688">
                  <c:v>1318.0521143001406</c:v>
                </c:pt>
                <c:pt idx="689">
                  <c:v>1365.0548790934542</c:v>
                </c:pt>
                <c:pt idx="690">
                  <c:v>1373.4841680751797</c:v>
                </c:pt>
                <c:pt idx="691">
                  <c:v>1319.3701861990439</c:v>
                </c:pt>
                <c:pt idx="692">
                  <c:v>1338.2286409563251</c:v>
                </c:pt>
                <c:pt idx="693">
                  <c:v>1333.2914439268761</c:v>
                </c:pt>
                <c:pt idx="694">
                  <c:v>1311.6272496161016</c:v>
                </c:pt>
                <c:pt idx="695">
                  <c:v>1355.8116415625195</c:v>
                </c:pt>
                <c:pt idx="696">
                  <c:v>1337.609021102417</c:v>
                </c:pt>
                <c:pt idx="697">
                  <c:v>1371.5303726256898</c:v>
                </c:pt>
                <c:pt idx="698">
                  <c:v>1355.6893164073051</c:v>
                </c:pt>
                <c:pt idx="699">
                  <c:v>1342.0813530099708</c:v>
                </c:pt>
                <c:pt idx="700">
                  <c:v>1326.3434254268971</c:v>
                </c:pt>
                <c:pt idx="701">
                  <c:v>1343.8842676231459</c:v>
                </c:pt>
                <c:pt idx="702">
                  <c:v>1366.8561825472411</c:v>
                </c:pt>
                <c:pt idx="703">
                  <c:v>1398.4677168710371</c:v>
                </c:pt>
                <c:pt idx="704">
                  <c:v>1301.1631034356908</c:v>
                </c:pt>
                <c:pt idx="705">
                  <c:v>1331.7698257416057</c:v>
                </c:pt>
                <c:pt idx="706">
                  <c:v>1364.8540287136861</c:v>
                </c:pt>
                <c:pt idx="707">
                  <c:v>1335.7362498856473</c:v>
                </c:pt>
                <c:pt idx="708">
                  <c:v>1305.5323211279622</c:v>
                </c:pt>
                <c:pt idx="709">
                  <c:v>1346.4461290060015</c:v>
                </c:pt>
                <c:pt idx="710">
                  <c:v>1312.909026666819</c:v>
                </c:pt>
                <c:pt idx="711">
                  <c:v>1352.1185317352615</c:v>
                </c:pt>
                <c:pt idx="712">
                  <c:v>1360.3410410206968</c:v>
                </c:pt>
                <c:pt idx="713">
                  <c:v>1359.9119219659315</c:v>
                </c:pt>
                <c:pt idx="714">
                  <c:v>1367.8866934791265</c:v>
                </c:pt>
                <c:pt idx="715">
                  <c:v>1298.7550417937671</c:v>
                </c:pt>
                <c:pt idx="716">
                  <c:v>1323.8629277530993</c:v>
                </c:pt>
                <c:pt idx="717">
                  <c:v>1309.6980591993022</c:v>
                </c:pt>
                <c:pt idx="718">
                  <c:v>1343.2744403287154</c:v>
                </c:pt>
                <c:pt idx="719">
                  <c:v>1378.9187529625458</c:v>
                </c:pt>
                <c:pt idx="720">
                  <c:v>1370.8219636635338</c:v>
                </c:pt>
                <c:pt idx="721">
                  <c:v>1350.1674040568905</c:v>
                </c:pt>
                <c:pt idx="722">
                  <c:v>1356.7583309540464</c:v>
                </c:pt>
                <c:pt idx="723">
                  <c:v>1294.2434654688823</c:v>
                </c:pt>
                <c:pt idx="724">
                  <c:v>1352.847312984205</c:v>
                </c:pt>
                <c:pt idx="725">
                  <c:v>1313.2969068554903</c:v>
                </c:pt>
                <c:pt idx="726">
                  <c:v>1347.4933542545989</c:v>
                </c:pt>
                <c:pt idx="727">
                  <c:v>1366.4079112277411</c:v>
                </c:pt>
                <c:pt idx="728">
                  <c:v>1286.3454326552644</c:v>
                </c:pt>
                <c:pt idx="729">
                  <c:v>1379.4771246639152</c:v>
                </c:pt>
                <c:pt idx="730">
                  <c:v>1299.6966445700082</c:v>
                </c:pt>
                <c:pt idx="731">
                  <c:v>1351.0775454550417</c:v>
                </c:pt>
                <c:pt idx="732">
                  <c:v>1327.2802933480696</c:v>
                </c:pt>
                <c:pt idx="733">
                  <c:v>1296.0808523596775</c:v>
                </c:pt>
                <c:pt idx="734">
                  <c:v>1342.774245205075</c:v>
                </c:pt>
                <c:pt idx="735">
                  <c:v>1358.6176863812425</c:v>
                </c:pt>
                <c:pt idx="736">
                  <c:v>1321.3850848923094</c:v>
                </c:pt>
                <c:pt idx="737">
                  <c:v>1413.7350364131464</c:v>
                </c:pt>
                <c:pt idx="738">
                  <c:v>1306.8894744394379</c:v>
                </c:pt>
                <c:pt idx="739">
                  <c:v>1377.6146800643328</c:v>
                </c:pt>
                <c:pt idx="740">
                  <c:v>1374.7074045371526</c:v>
                </c:pt>
                <c:pt idx="741">
                  <c:v>1302.0521437076886</c:v>
                </c:pt>
                <c:pt idx="742">
                  <c:v>1313.7418102687875</c:v>
                </c:pt>
                <c:pt idx="743">
                  <c:v>1358.7547928256488</c:v>
                </c:pt>
                <c:pt idx="744">
                  <c:v>1304.9879158035114</c:v>
                </c:pt>
                <c:pt idx="745">
                  <c:v>1340.524553714474</c:v>
                </c:pt>
                <c:pt idx="746">
                  <c:v>1395.9914592623641</c:v>
                </c:pt>
                <c:pt idx="747">
                  <c:v>1329.8643052164707</c:v>
                </c:pt>
                <c:pt idx="748">
                  <c:v>1379.099367916315</c:v>
                </c:pt>
                <c:pt idx="749">
                  <c:v>1348.3770807995415</c:v>
                </c:pt>
                <c:pt idx="750">
                  <c:v>1361.4469036737298</c:v>
                </c:pt>
                <c:pt idx="751">
                  <c:v>1358.2926804246811</c:v>
                </c:pt>
                <c:pt idx="752">
                  <c:v>1333.8192226420376</c:v>
                </c:pt>
                <c:pt idx="753">
                  <c:v>1329.7556230135779</c:v>
                </c:pt>
                <c:pt idx="754">
                  <c:v>1293.7962348660717</c:v>
                </c:pt>
                <c:pt idx="755">
                  <c:v>1324.5834048636054</c:v>
                </c:pt>
                <c:pt idx="756">
                  <c:v>1343.1723167663399</c:v>
                </c:pt>
                <c:pt idx="757">
                  <c:v>1295.404933689347</c:v>
                </c:pt>
                <c:pt idx="758">
                  <c:v>1375.3690127285963</c:v>
                </c:pt>
                <c:pt idx="759">
                  <c:v>1349.0491199598093</c:v>
                </c:pt>
                <c:pt idx="760">
                  <c:v>1334.0318833042206</c:v>
                </c:pt>
                <c:pt idx="761">
                  <c:v>1359.7912530220465</c:v>
                </c:pt>
                <c:pt idx="762">
                  <c:v>1416.6569709801634</c:v>
                </c:pt>
                <c:pt idx="763">
                  <c:v>1300.0093054845431</c:v>
                </c:pt>
                <c:pt idx="764">
                  <c:v>1346.3037627016517</c:v>
                </c:pt>
                <c:pt idx="765">
                  <c:v>1377.7651627407899</c:v>
                </c:pt>
                <c:pt idx="766">
                  <c:v>1311.5417091443096</c:v>
                </c:pt>
                <c:pt idx="767">
                  <c:v>1370.1347191988827</c:v>
                </c:pt>
                <c:pt idx="768">
                  <c:v>1329.9261992831139</c:v>
                </c:pt>
                <c:pt idx="769">
                  <c:v>1321.4176230750486</c:v>
                </c:pt>
                <c:pt idx="770">
                  <c:v>1349.8491432192927</c:v>
                </c:pt>
                <c:pt idx="771">
                  <c:v>1292.52397754705</c:v>
                </c:pt>
                <c:pt idx="772">
                  <c:v>1401.675563313064</c:v>
                </c:pt>
                <c:pt idx="773">
                  <c:v>1367.837304223307</c:v>
                </c:pt>
                <c:pt idx="774">
                  <c:v>1293.8769920015302</c:v>
                </c:pt>
                <c:pt idx="775">
                  <c:v>1356.1552839367118</c:v>
                </c:pt>
                <c:pt idx="776">
                  <c:v>1352.8484098194988</c:v>
                </c:pt>
                <c:pt idx="777">
                  <c:v>1316.1698111390062</c:v>
                </c:pt>
                <c:pt idx="778">
                  <c:v>1379.7535154267105</c:v>
                </c:pt>
                <c:pt idx="779">
                  <c:v>1382.7263753518596</c:v>
                </c:pt>
                <c:pt idx="780">
                  <c:v>1347.1672932818929</c:v>
                </c:pt>
                <c:pt idx="781">
                  <c:v>1371.3711895434778</c:v>
                </c:pt>
                <c:pt idx="782">
                  <c:v>1363.474027008815</c:v>
                </c:pt>
                <c:pt idx="783">
                  <c:v>1338.9056207292049</c:v>
                </c:pt>
                <c:pt idx="784">
                  <c:v>1390.4940534608568</c:v>
                </c:pt>
                <c:pt idx="785">
                  <c:v>1311.5684136465047</c:v>
                </c:pt>
                <c:pt idx="786">
                  <c:v>1354.2322416214147</c:v>
                </c:pt>
                <c:pt idx="787">
                  <c:v>1304.9023851837501</c:v>
                </c:pt>
                <c:pt idx="788">
                  <c:v>1360.7957506415437</c:v>
                </c:pt>
                <c:pt idx="789">
                  <c:v>1346.0899525651018</c:v>
                </c:pt>
                <c:pt idx="790">
                  <c:v>1286.9479732523569</c:v>
                </c:pt>
                <c:pt idx="791">
                  <c:v>1333.9754305339804</c:v>
                </c:pt>
                <c:pt idx="792">
                  <c:v>1344.6321347131222</c:v>
                </c:pt>
                <c:pt idx="793">
                  <c:v>1297.5859784263989</c:v>
                </c:pt>
                <c:pt idx="794">
                  <c:v>1377.9558181703214</c:v>
                </c:pt>
                <c:pt idx="795">
                  <c:v>1392.9981938161018</c:v>
                </c:pt>
                <c:pt idx="796">
                  <c:v>1371.6391059179823</c:v>
                </c:pt>
                <c:pt idx="797">
                  <c:v>1326.734908219081</c:v>
                </c:pt>
                <c:pt idx="798">
                  <c:v>1368.9260574483887</c:v>
                </c:pt>
                <c:pt idx="799">
                  <c:v>1304.0850350283515</c:v>
                </c:pt>
                <c:pt idx="800">
                  <c:v>1286.9120569526008</c:v>
                </c:pt>
                <c:pt idx="801">
                  <c:v>1360.6798203451406</c:v>
                </c:pt>
                <c:pt idx="802">
                  <c:v>1394.5953260432784</c:v>
                </c:pt>
                <c:pt idx="803">
                  <c:v>1375.1805797109339</c:v>
                </c:pt>
                <c:pt idx="804">
                  <c:v>1366.1216549497829</c:v>
                </c:pt>
                <c:pt idx="805">
                  <c:v>1374.4013205397691</c:v>
                </c:pt>
                <c:pt idx="806">
                  <c:v>1330.746370494315</c:v>
                </c:pt>
                <c:pt idx="807">
                  <c:v>1335.9802032677746</c:v>
                </c:pt>
                <c:pt idx="808">
                  <c:v>1348.3432270760084</c:v>
                </c:pt>
                <c:pt idx="809">
                  <c:v>1372.4305082721794</c:v>
                </c:pt>
                <c:pt idx="810">
                  <c:v>1387.1967009257428</c:v>
                </c:pt>
                <c:pt idx="811">
                  <c:v>1330.8516737729744</c:v>
                </c:pt>
                <c:pt idx="812">
                  <c:v>1336.257491624576</c:v>
                </c:pt>
                <c:pt idx="813">
                  <c:v>1370.0078427950853</c:v>
                </c:pt>
                <c:pt idx="814">
                  <c:v>1361.5137015499868</c:v>
                </c:pt>
                <c:pt idx="815">
                  <c:v>1331.2288217635726</c:v>
                </c:pt>
                <c:pt idx="816">
                  <c:v>1360.3579118126088</c:v>
                </c:pt>
                <c:pt idx="817">
                  <c:v>1356.7325717895415</c:v>
                </c:pt>
                <c:pt idx="818">
                  <c:v>1356.505967584719</c:v>
                </c:pt>
                <c:pt idx="819">
                  <c:v>1377.7307518055447</c:v>
                </c:pt>
                <c:pt idx="820">
                  <c:v>1353.69887433493</c:v>
                </c:pt>
                <c:pt idx="821">
                  <c:v>1373.8972044701488</c:v>
                </c:pt>
                <c:pt idx="822">
                  <c:v>1329.5137512061017</c:v>
                </c:pt>
                <c:pt idx="823">
                  <c:v>1312.0163474510493</c:v>
                </c:pt>
                <c:pt idx="824">
                  <c:v>1294.6129809803276</c:v>
                </c:pt>
                <c:pt idx="825">
                  <c:v>1401.7053317341583</c:v>
                </c:pt>
                <c:pt idx="826">
                  <c:v>1320.7212432926474</c:v>
                </c:pt>
                <c:pt idx="827">
                  <c:v>1315.9211234782358</c:v>
                </c:pt>
                <c:pt idx="828">
                  <c:v>1300.2905505410129</c:v>
                </c:pt>
                <c:pt idx="829">
                  <c:v>1307.6712407353355</c:v>
                </c:pt>
                <c:pt idx="830">
                  <c:v>1299.7577816210933</c:v>
                </c:pt>
                <c:pt idx="831">
                  <c:v>1357.4174305425886</c:v>
                </c:pt>
                <c:pt idx="832">
                  <c:v>1341.743758129858</c:v>
                </c:pt>
                <c:pt idx="833">
                  <c:v>1294.0013502701599</c:v>
                </c:pt>
                <c:pt idx="834">
                  <c:v>1323.6733507841291</c:v>
                </c:pt>
                <c:pt idx="835">
                  <c:v>1389.7195391722962</c:v>
                </c:pt>
                <c:pt idx="836">
                  <c:v>1316.4650660246402</c:v>
                </c:pt>
                <c:pt idx="837">
                  <c:v>1342.4690231667046</c:v>
                </c:pt>
                <c:pt idx="838">
                  <c:v>1323.7194218078841</c:v>
                </c:pt>
                <c:pt idx="839">
                  <c:v>1338.0670512933618</c:v>
                </c:pt>
                <c:pt idx="840">
                  <c:v>1393.1114875229753</c:v>
                </c:pt>
                <c:pt idx="841">
                  <c:v>1330.1360682281693</c:v>
                </c:pt>
                <c:pt idx="842">
                  <c:v>1352.256145576516</c:v>
                </c:pt>
                <c:pt idx="843">
                  <c:v>1372.1847977846046</c:v>
                </c:pt>
                <c:pt idx="844">
                  <c:v>1373.4117856214843</c:v>
                </c:pt>
                <c:pt idx="845">
                  <c:v>1357.360611681966</c:v>
                </c:pt>
                <c:pt idx="846">
                  <c:v>1328.9225437322586</c:v>
                </c:pt>
                <c:pt idx="847">
                  <c:v>1314.5198219193367</c:v>
                </c:pt>
                <c:pt idx="848">
                  <c:v>1377.147587494984</c:v>
                </c:pt>
                <c:pt idx="849">
                  <c:v>1374.4993111072961</c:v>
                </c:pt>
                <c:pt idx="850">
                  <c:v>1352.6330780570106</c:v>
                </c:pt>
                <c:pt idx="851">
                  <c:v>1349.8207387689918</c:v>
                </c:pt>
                <c:pt idx="852">
                  <c:v>1332.8868347117564</c:v>
                </c:pt>
                <c:pt idx="853">
                  <c:v>1341.3519738062223</c:v>
                </c:pt>
                <c:pt idx="854">
                  <c:v>1309.2843630141233</c:v>
                </c:pt>
                <c:pt idx="855">
                  <c:v>1359.6586596330728</c:v>
                </c:pt>
                <c:pt idx="856">
                  <c:v>1340.7459956106215</c:v>
                </c:pt>
                <c:pt idx="857">
                  <c:v>1347.2461938747904</c:v>
                </c:pt>
                <c:pt idx="858">
                  <c:v>1381.250942743671</c:v>
                </c:pt>
                <c:pt idx="859">
                  <c:v>1394.7706337143054</c:v>
                </c:pt>
                <c:pt idx="860">
                  <c:v>1338.3667718620252</c:v>
                </c:pt>
                <c:pt idx="861">
                  <c:v>1312.606549134433</c:v>
                </c:pt>
                <c:pt idx="862">
                  <c:v>1331.9347165263644</c:v>
                </c:pt>
                <c:pt idx="863">
                  <c:v>1353.253970828732</c:v>
                </c:pt>
                <c:pt idx="864">
                  <c:v>1327.6682745395713</c:v>
                </c:pt>
                <c:pt idx="865">
                  <c:v>1306.341057105062</c:v>
                </c:pt>
                <c:pt idx="866">
                  <c:v>1332.6219279995748</c:v>
                </c:pt>
                <c:pt idx="867">
                  <c:v>1307.9514071704623</c:v>
                </c:pt>
                <c:pt idx="868">
                  <c:v>1329.8420549612374</c:v>
                </c:pt>
                <c:pt idx="869">
                  <c:v>1360.8349049692461</c:v>
                </c:pt>
                <c:pt idx="870">
                  <c:v>1347.0410791029722</c:v>
                </c:pt>
                <c:pt idx="871">
                  <c:v>1337.8917275367223</c:v>
                </c:pt>
                <c:pt idx="872">
                  <c:v>1373.6193256650108</c:v>
                </c:pt>
                <c:pt idx="873">
                  <c:v>1322.6963901849233</c:v>
                </c:pt>
                <c:pt idx="874">
                  <c:v>1371.5764686349546</c:v>
                </c:pt>
                <c:pt idx="875">
                  <c:v>1355.898723069301</c:v>
                </c:pt>
                <c:pt idx="876">
                  <c:v>1380.5420433067202</c:v>
                </c:pt>
                <c:pt idx="877">
                  <c:v>1355.8201102175892</c:v>
                </c:pt>
                <c:pt idx="878">
                  <c:v>1346.8449404692517</c:v>
                </c:pt>
                <c:pt idx="879">
                  <c:v>1357.6562768773081</c:v>
                </c:pt>
                <c:pt idx="880">
                  <c:v>1350.2385300737949</c:v>
                </c:pt>
                <c:pt idx="881">
                  <c:v>1318.1610804055065</c:v>
                </c:pt>
                <c:pt idx="882">
                  <c:v>1333.7446557311937</c:v>
                </c:pt>
                <c:pt idx="883">
                  <c:v>1414.1941995245718</c:v>
                </c:pt>
                <c:pt idx="884">
                  <c:v>1378.754963457063</c:v>
                </c:pt>
                <c:pt idx="885">
                  <c:v>1349.2043315212259</c:v>
                </c:pt>
                <c:pt idx="886">
                  <c:v>1306.2948253378277</c:v>
                </c:pt>
                <c:pt idx="887">
                  <c:v>1360.485043470793</c:v>
                </c:pt>
                <c:pt idx="888">
                  <c:v>1348.09913072939</c:v>
                </c:pt>
                <c:pt idx="889">
                  <c:v>1345.0339825335038</c:v>
                </c:pt>
                <c:pt idx="890">
                  <c:v>1298.9089151702262</c:v>
                </c:pt>
                <c:pt idx="891">
                  <c:v>1342.5961945699605</c:v>
                </c:pt>
                <c:pt idx="892">
                  <c:v>1377.3918452205969</c:v>
                </c:pt>
                <c:pt idx="893">
                  <c:v>1360.1932121506957</c:v>
                </c:pt>
                <c:pt idx="894">
                  <c:v>1349.2563337319141</c:v>
                </c:pt>
                <c:pt idx="895">
                  <c:v>1339.093078771273</c:v>
                </c:pt>
                <c:pt idx="896">
                  <c:v>1337.7251967731281</c:v>
                </c:pt>
                <c:pt idx="897">
                  <c:v>1349.1735626458371</c:v>
                </c:pt>
                <c:pt idx="898">
                  <c:v>1357.644908091773</c:v>
                </c:pt>
                <c:pt idx="899">
                  <c:v>1308.0644340732747</c:v>
                </c:pt>
                <c:pt idx="900">
                  <c:v>1382.9212525862488</c:v>
                </c:pt>
                <c:pt idx="901">
                  <c:v>1336.267145363782</c:v>
                </c:pt>
                <c:pt idx="902">
                  <c:v>1370.9448309270074</c:v>
                </c:pt>
                <c:pt idx="903">
                  <c:v>1304.6112917622711</c:v>
                </c:pt>
                <c:pt idx="904">
                  <c:v>1358.6190429906987</c:v>
                </c:pt>
                <c:pt idx="905">
                  <c:v>1340.0877736826023</c:v>
                </c:pt>
                <c:pt idx="906">
                  <c:v>1322.3783855550973</c:v>
                </c:pt>
                <c:pt idx="907">
                  <c:v>1339.3214590383784</c:v>
                </c:pt>
                <c:pt idx="908">
                  <c:v>1366.3162874626098</c:v>
                </c:pt>
                <c:pt idx="909">
                  <c:v>1387.9229268524869</c:v>
                </c:pt>
                <c:pt idx="910">
                  <c:v>1392.096401289084</c:v>
                </c:pt>
                <c:pt idx="911">
                  <c:v>1349.6796748594031</c:v>
                </c:pt>
                <c:pt idx="912">
                  <c:v>1335.7048864921617</c:v>
                </c:pt>
                <c:pt idx="913">
                  <c:v>1316.0228510883362</c:v>
                </c:pt>
                <c:pt idx="914">
                  <c:v>1361.4201047012514</c:v>
                </c:pt>
                <c:pt idx="915">
                  <c:v>1376.7815471013284</c:v>
                </c:pt>
                <c:pt idx="916">
                  <c:v>1334.2362415124942</c:v>
                </c:pt>
                <c:pt idx="917">
                  <c:v>1316.9202506678387</c:v>
                </c:pt>
                <c:pt idx="918">
                  <c:v>1359.5506761617994</c:v>
                </c:pt>
                <c:pt idx="919">
                  <c:v>1321.5181755001615</c:v>
                </c:pt>
                <c:pt idx="920">
                  <c:v>1313.1044967944638</c:v>
                </c:pt>
                <c:pt idx="921">
                  <c:v>1328.3006336372064</c:v>
                </c:pt>
                <c:pt idx="922">
                  <c:v>1334.8269889069986</c:v>
                </c:pt>
                <c:pt idx="923">
                  <c:v>1343.2659690272787</c:v>
                </c:pt>
                <c:pt idx="924">
                  <c:v>1323.1657963943601</c:v>
                </c:pt>
                <c:pt idx="925">
                  <c:v>1348.6212038041988</c:v>
                </c:pt>
                <c:pt idx="926">
                  <c:v>1382.0145458419893</c:v>
                </c:pt>
                <c:pt idx="927">
                  <c:v>1357.0695982999366</c:v>
                </c:pt>
                <c:pt idx="928">
                  <c:v>1342.9729543350527</c:v>
                </c:pt>
                <c:pt idx="929">
                  <c:v>1380.1830236864721</c:v>
                </c:pt>
                <c:pt idx="930">
                  <c:v>1308.5204983283925</c:v>
                </c:pt>
                <c:pt idx="931">
                  <c:v>1314.8046353986097</c:v>
                </c:pt>
                <c:pt idx="932">
                  <c:v>1358.5348256966804</c:v>
                </c:pt>
                <c:pt idx="933">
                  <c:v>1368.3017859635459</c:v>
                </c:pt>
                <c:pt idx="934">
                  <c:v>1393.3482585315319</c:v>
                </c:pt>
                <c:pt idx="935">
                  <c:v>1369.5152434538716</c:v>
                </c:pt>
                <c:pt idx="936">
                  <c:v>1343.57826906277</c:v>
                </c:pt>
                <c:pt idx="937">
                  <c:v>1341.4434249396352</c:v>
                </c:pt>
                <c:pt idx="938">
                  <c:v>1373.6937070574897</c:v>
                </c:pt>
                <c:pt idx="939">
                  <c:v>1375.1617673722974</c:v>
                </c:pt>
                <c:pt idx="940">
                  <c:v>1401.1137273512377</c:v>
                </c:pt>
                <c:pt idx="941">
                  <c:v>1365.6817376768972</c:v>
                </c:pt>
                <c:pt idx="942">
                  <c:v>1333.386092352911</c:v>
                </c:pt>
                <c:pt idx="943">
                  <c:v>1379.7813448057004</c:v>
                </c:pt>
                <c:pt idx="944">
                  <c:v>1357.1372027039781</c:v>
                </c:pt>
                <c:pt idx="945">
                  <c:v>1369.9372579604506</c:v>
                </c:pt>
                <c:pt idx="946">
                  <c:v>1334.8852402910313</c:v>
                </c:pt>
                <c:pt idx="947">
                  <c:v>1371.6531418538643</c:v>
                </c:pt>
                <c:pt idx="948">
                  <c:v>1355.654732338525</c:v>
                </c:pt>
                <c:pt idx="949">
                  <c:v>1327.3283856696501</c:v>
                </c:pt>
                <c:pt idx="950">
                  <c:v>1354.0172978779051</c:v>
                </c:pt>
                <c:pt idx="951">
                  <c:v>1326.1236964203263</c:v>
                </c:pt>
                <c:pt idx="952">
                  <c:v>1341.9871557580796</c:v>
                </c:pt>
                <c:pt idx="953">
                  <c:v>1343.4174100273979</c:v>
                </c:pt>
                <c:pt idx="954">
                  <c:v>1348.6883028859052</c:v>
                </c:pt>
                <c:pt idx="955">
                  <c:v>1388.7611084237169</c:v>
                </c:pt>
                <c:pt idx="956">
                  <c:v>1315.6730811549721</c:v>
                </c:pt>
                <c:pt idx="957">
                  <c:v>1327.5514108173043</c:v>
                </c:pt>
                <c:pt idx="958">
                  <c:v>1368.3331445843344</c:v>
                </c:pt>
                <c:pt idx="959">
                  <c:v>1344.650296566846</c:v>
                </c:pt>
                <c:pt idx="960">
                  <c:v>1359.5184341807199</c:v>
                </c:pt>
                <c:pt idx="961">
                  <c:v>1366.3981077122771</c:v>
                </c:pt>
                <c:pt idx="962">
                  <c:v>1284.8145202272597</c:v>
                </c:pt>
                <c:pt idx="963">
                  <c:v>1307.898352798921</c:v>
                </c:pt>
                <c:pt idx="964">
                  <c:v>1342.7185691157076</c:v>
                </c:pt>
                <c:pt idx="965">
                  <c:v>1314.5632161280839</c:v>
                </c:pt>
                <c:pt idx="966">
                  <c:v>1365.6438880679877</c:v>
                </c:pt>
                <c:pt idx="967">
                  <c:v>1352.3954419731956</c:v>
                </c:pt>
                <c:pt idx="968">
                  <c:v>1321.4699531536473</c:v>
                </c:pt>
                <c:pt idx="969">
                  <c:v>1392.134468295056</c:v>
                </c:pt>
                <c:pt idx="970">
                  <c:v>1346.6595934739048</c:v>
                </c:pt>
                <c:pt idx="971">
                  <c:v>1356.8775786865376</c:v>
                </c:pt>
                <c:pt idx="972">
                  <c:v>1382.0019258532889</c:v>
                </c:pt>
                <c:pt idx="973">
                  <c:v>1308.7333117941691</c:v>
                </c:pt>
                <c:pt idx="974">
                  <c:v>1404.8925989039276</c:v>
                </c:pt>
                <c:pt idx="975">
                  <c:v>1350.3101622406057</c:v>
                </c:pt>
                <c:pt idx="976">
                  <c:v>1342.4263322781446</c:v>
                </c:pt>
                <c:pt idx="977">
                  <c:v>1382.1132075753706</c:v>
                </c:pt>
                <c:pt idx="978">
                  <c:v>1355.086617256886</c:v>
                </c:pt>
                <c:pt idx="979">
                  <c:v>1349.3203070542306</c:v>
                </c:pt>
                <c:pt idx="980">
                  <c:v>1335.0755564702206</c:v>
                </c:pt>
                <c:pt idx="981">
                  <c:v>1292.0340773184669</c:v>
                </c:pt>
                <c:pt idx="982">
                  <c:v>1363.3397060058223</c:v>
                </c:pt>
                <c:pt idx="983">
                  <c:v>1319.217161269351</c:v>
                </c:pt>
                <c:pt idx="984">
                  <c:v>1352.2394227062402</c:v>
                </c:pt>
                <c:pt idx="985">
                  <c:v>1329.0771138869416</c:v>
                </c:pt>
                <c:pt idx="986">
                  <c:v>1293.1164953657524</c:v>
                </c:pt>
                <c:pt idx="987">
                  <c:v>1361.9165686204653</c:v>
                </c:pt>
                <c:pt idx="988">
                  <c:v>1339.2317578057114</c:v>
                </c:pt>
                <c:pt idx="989">
                  <c:v>1306.4547360401243</c:v>
                </c:pt>
                <c:pt idx="990">
                  <c:v>1336.5019495775086</c:v>
                </c:pt>
                <c:pt idx="991">
                  <c:v>1381.7823669681861</c:v>
                </c:pt>
                <c:pt idx="992">
                  <c:v>1361.6692350456676</c:v>
                </c:pt>
                <c:pt idx="993">
                  <c:v>1362.9814986645918</c:v>
                </c:pt>
                <c:pt idx="994">
                  <c:v>1326.5811681210068</c:v>
                </c:pt>
                <c:pt idx="995">
                  <c:v>1360.3842870641552</c:v>
                </c:pt>
                <c:pt idx="996">
                  <c:v>1334.1021514693639</c:v>
                </c:pt>
                <c:pt idx="997">
                  <c:v>1387.2695079895132</c:v>
                </c:pt>
                <c:pt idx="998">
                  <c:v>1348.4066094848035</c:v>
                </c:pt>
                <c:pt idx="999">
                  <c:v>1382.0937614849058</c:v>
                </c:pt>
              </c:numCache>
            </c:numRef>
          </c:yVal>
          <c:smooth val="0"/>
          <c:extLst>
            <c:ext xmlns:c16="http://schemas.microsoft.com/office/drawing/2014/chart" uri="{C3380CC4-5D6E-409C-BE32-E72D297353CC}">
              <c16:uniqueId val="{00000000-6802-4D00-99F0-FAB2C05C29D4}"/>
            </c:ext>
          </c:extLst>
        </c:ser>
        <c:ser>
          <c:idx val="1"/>
          <c:order val="1"/>
          <c:tx>
            <c:v>Cemented vs Uncemented mean</c:v>
          </c:tx>
          <c:spPr>
            <a:ln w="25400" cap="rnd">
              <a:noFill/>
              <a:round/>
            </a:ln>
            <a:effectLst/>
          </c:spPr>
          <c:marker>
            <c:symbol val="circle"/>
            <c:size val="5"/>
            <c:spPr>
              <a:solidFill>
                <a:schemeClr val="accent2"/>
              </a:solidFill>
              <a:ln w="9525">
                <a:solidFill>
                  <a:schemeClr val="accent2"/>
                </a:solidFill>
              </a:ln>
              <a:effectLst/>
            </c:spPr>
          </c:marker>
          <c:xVal>
            <c:numRef>
              <c:f>'PSA results'!$V$22</c:f>
              <c:numCache>
                <c:formatCode>0.00</c:formatCode>
                <c:ptCount val="1"/>
                <c:pt idx="0">
                  <c:v>3.8836561340391797E-2</c:v>
                </c:pt>
              </c:numCache>
            </c:numRef>
          </c:xVal>
          <c:yVal>
            <c:numRef>
              <c:f>'PSA results'!$U$22</c:f>
              <c:numCache>
                <c:formatCode>0.00</c:formatCode>
                <c:ptCount val="1"/>
                <c:pt idx="0">
                  <c:v>1346.9703774228688</c:v>
                </c:pt>
              </c:numCache>
            </c:numRef>
          </c:yVal>
          <c:smooth val="0"/>
          <c:extLst>
            <c:ext xmlns:c16="http://schemas.microsoft.com/office/drawing/2014/chart" uri="{C3380CC4-5D6E-409C-BE32-E72D297353CC}">
              <c16:uniqueId val="{00000000-96A3-432D-9252-9B9D8CD919B4}"/>
            </c:ext>
          </c:extLst>
        </c:ser>
        <c:ser>
          <c:idx val="2"/>
          <c:order val="2"/>
          <c:tx>
            <c:strRef>
              <c:f>'PSA results'!$BU$20</c:f>
              <c:strCache>
                <c:ptCount val="1"/>
                <c:pt idx="0">
                  <c:v>WTP threshold lines</c:v>
                </c:pt>
              </c:strCache>
            </c:strRef>
          </c:tx>
          <c:spPr>
            <a:ln w="25400" cap="rnd">
              <a:noFill/>
              <a:round/>
            </a:ln>
            <a:effectLst/>
          </c:spPr>
          <c:marker>
            <c:symbol val="circle"/>
            <c:size val="5"/>
            <c:spPr>
              <a:noFill/>
              <a:ln w="9525">
                <a:noFill/>
              </a:ln>
              <a:effectLst/>
            </c:spPr>
          </c:marker>
          <c:trendline>
            <c:spPr>
              <a:ln w="19050" cap="rnd">
                <a:solidFill>
                  <a:schemeClr val="accent3"/>
                </a:solidFill>
                <a:prstDash val="sysDot"/>
              </a:ln>
              <a:effectLst/>
            </c:spPr>
            <c:trendlineType val="linear"/>
            <c:dispRSqr val="0"/>
            <c:dispEq val="0"/>
          </c:trendline>
          <c:xVal>
            <c:numRef>
              <c:f>'PSA results'!$BW$31:$BW$32</c:f>
              <c:numCache>
                <c:formatCode>0.00</c:formatCode>
                <c:ptCount val="2"/>
                <c:pt idx="0">
                  <c:v>-5.1838953859070003E-2</c:v>
                </c:pt>
                <c:pt idx="1">
                  <c:v>5.1838953859070003E-2</c:v>
                </c:pt>
              </c:numCache>
            </c:numRef>
          </c:xVal>
          <c:yVal>
            <c:numRef>
              <c:f>'PSA results'!$BV$31:$BV$32</c:f>
              <c:numCache>
                <c:formatCode>0</c:formatCode>
                <c:ptCount val="2"/>
                <c:pt idx="0">
                  <c:v>-1431.3704526754846</c:v>
                </c:pt>
                <c:pt idx="1">
                  <c:v>1431.3704526754846</c:v>
                </c:pt>
              </c:numCache>
            </c:numRef>
          </c:yVal>
          <c:smooth val="0"/>
          <c:extLst>
            <c:ext xmlns:c16="http://schemas.microsoft.com/office/drawing/2014/chart" uri="{C3380CC4-5D6E-409C-BE32-E72D297353CC}">
              <c16:uniqueId val="{00000001-96A3-432D-9252-9B9D8CD919B4}"/>
            </c:ext>
          </c:extLst>
        </c:ser>
        <c:ser>
          <c:idx val="3"/>
          <c:order val="3"/>
          <c:tx>
            <c:strRef>
              <c:f>'PSA results'!$X$19:$X$20</c:f>
              <c:strCache>
                <c:ptCount val="2"/>
                <c:pt idx="0">
                  <c:v>Cemented</c:v>
                </c:pt>
                <c:pt idx="1">
                  <c:v>vs Hybrid</c:v>
                </c:pt>
              </c:strCache>
            </c:strRef>
          </c:tx>
          <c:spPr>
            <a:ln w="25400" cap="rnd">
              <a:noFill/>
              <a:round/>
            </a:ln>
            <a:effectLst/>
          </c:spPr>
          <c:marker>
            <c:symbol val="circle"/>
            <c:size val="5"/>
            <c:spPr>
              <a:solidFill>
                <a:schemeClr val="accent4"/>
              </a:solidFill>
              <a:ln w="9525">
                <a:solidFill>
                  <a:schemeClr val="accent4"/>
                </a:solidFill>
              </a:ln>
              <a:effectLst/>
            </c:spPr>
          </c:marker>
          <c:xVal>
            <c:numRef>
              <c:f>'PSA results'!$Y$26:$Y$5026</c:f>
              <c:numCache>
                <c:formatCode>0.00</c:formatCode>
                <c:ptCount val="5001"/>
                <c:pt idx="0">
                  <c:v>2.3304411252212276E-2</c:v>
                </c:pt>
                <c:pt idx="1">
                  <c:v>2.1024185763902636E-2</c:v>
                </c:pt>
                <c:pt idx="2">
                  <c:v>2.4240728865725814E-2</c:v>
                </c:pt>
                <c:pt idx="3">
                  <c:v>3.1273743058827463E-2</c:v>
                </c:pt>
                <c:pt idx="4">
                  <c:v>2.0055951868014787E-2</c:v>
                </c:pt>
                <c:pt idx="5">
                  <c:v>3.0612401957316848E-2</c:v>
                </c:pt>
                <c:pt idx="6">
                  <c:v>2.1769252449461263E-2</c:v>
                </c:pt>
                <c:pt idx="7">
                  <c:v>2.7232746929835017E-2</c:v>
                </c:pt>
                <c:pt idx="8">
                  <c:v>1.7182188637363538E-2</c:v>
                </c:pt>
                <c:pt idx="9">
                  <c:v>2.2544127032290362E-2</c:v>
                </c:pt>
                <c:pt idx="10">
                  <c:v>1.7748682686514528E-2</c:v>
                </c:pt>
                <c:pt idx="11">
                  <c:v>1.5733685697920663E-2</c:v>
                </c:pt>
                <c:pt idx="12">
                  <c:v>2.8477374391089327E-2</c:v>
                </c:pt>
                <c:pt idx="13">
                  <c:v>3.1620488949576142E-2</c:v>
                </c:pt>
                <c:pt idx="14">
                  <c:v>2.4337975434891135E-2</c:v>
                </c:pt>
                <c:pt idx="15">
                  <c:v>2.4335070650851165E-2</c:v>
                </c:pt>
                <c:pt idx="16">
                  <c:v>2.8825946825293158E-2</c:v>
                </c:pt>
                <c:pt idx="17">
                  <c:v>1.792301523342843E-2</c:v>
                </c:pt>
                <c:pt idx="18">
                  <c:v>2.6762345931597764E-2</c:v>
                </c:pt>
                <c:pt idx="19">
                  <c:v>2.6910985457829995E-2</c:v>
                </c:pt>
                <c:pt idx="20">
                  <c:v>2.2480899888034145E-2</c:v>
                </c:pt>
                <c:pt idx="21">
                  <c:v>2.1160020852633465E-2</c:v>
                </c:pt>
                <c:pt idx="22">
                  <c:v>2.8173246731924451E-2</c:v>
                </c:pt>
                <c:pt idx="23">
                  <c:v>2.3938284232615459E-2</c:v>
                </c:pt>
                <c:pt idx="24">
                  <c:v>2.6935173943176238E-2</c:v>
                </c:pt>
                <c:pt idx="25">
                  <c:v>2.2895592772536943E-2</c:v>
                </c:pt>
                <c:pt idx="26">
                  <c:v>2.0242260320275207E-2</c:v>
                </c:pt>
                <c:pt idx="27">
                  <c:v>2.3423916282483859E-2</c:v>
                </c:pt>
                <c:pt idx="28">
                  <c:v>1.3307773843303394E-2</c:v>
                </c:pt>
                <c:pt idx="29">
                  <c:v>2.5159325432788648E-2</c:v>
                </c:pt>
                <c:pt idx="30">
                  <c:v>2.6129016147844908E-2</c:v>
                </c:pt>
                <c:pt idx="31">
                  <c:v>1.5247265168039092E-2</c:v>
                </c:pt>
                <c:pt idx="32">
                  <c:v>2.9542608223458444E-2</c:v>
                </c:pt>
                <c:pt idx="33">
                  <c:v>3.2703376213707003E-2</c:v>
                </c:pt>
                <c:pt idx="34">
                  <c:v>2.2502169183580278E-2</c:v>
                </c:pt>
                <c:pt idx="35">
                  <c:v>1.8832644428515621E-2</c:v>
                </c:pt>
                <c:pt idx="36">
                  <c:v>1.9116468973312095E-2</c:v>
                </c:pt>
                <c:pt idx="37">
                  <c:v>2.1002128841988821E-2</c:v>
                </c:pt>
                <c:pt idx="38">
                  <c:v>2.5775200430645739E-2</c:v>
                </c:pt>
                <c:pt idx="39">
                  <c:v>2.6863686793978658E-2</c:v>
                </c:pt>
                <c:pt idx="40">
                  <c:v>2.1919476345130917E-2</c:v>
                </c:pt>
                <c:pt idx="41">
                  <c:v>2.3712287130502219E-2</c:v>
                </c:pt>
                <c:pt idx="42">
                  <c:v>2.0767602054185375E-2</c:v>
                </c:pt>
                <c:pt idx="43">
                  <c:v>2.4857510885224698E-2</c:v>
                </c:pt>
                <c:pt idx="44">
                  <c:v>2.1049440048752643E-2</c:v>
                </c:pt>
                <c:pt idx="45">
                  <c:v>3.2109169671453941E-2</c:v>
                </c:pt>
                <c:pt idx="46">
                  <c:v>2.4240375803016079E-2</c:v>
                </c:pt>
                <c:pt idx="47">
                  <c:v>2.0863655283783089E-2</c:v>
                </c:pt>
                <c:pt idx="48">
                  <c:v>2.2137339184377325E-2</c:v>
                </c:pt>
                <c:pt idx="49">
                  <c:v>2.2842504703334043E-2</c:v>
                </c:pt>
                <c:pt idx="50">
                  <c:v>1.8835518429691334E-2</c:v>
                </c:pt>
                <c:pt idx="51">
                  <c:v>2.8402561117571778E-2</c:v>
                </c:pt>
                <c:pt idx="52">
                  <c:v>2.0179440823973493E-2</c:v>
                </c:pt>
                <c:pt idx="53">
                  <c:v>2.0239503981164475E-2</c:v>
                </c:pt>
                <c:pt idx="54">
                  <c:v>2.194592693716757E-2</c:v>
                </c:pt>
                <c:pt idx="55">
                  <c:v>1.7132931704761489E-2</c:v>
                </c:pt>
                <c:pt idx="56">
                  <c:v>2.209266180059366E-2</c:v>
                </c:pt>
                <c:pt idx="57">
                  <c:v>1.9674324607196425E-2</c:v>
                </c:pt>
                <c:pt idx="58">
                  <c:v>2.0429307466484303E-2</c:v>
                </c:pt>
                <c:pt idx="59">
                  <c:v>2.0106136534289831E-2</c:v>
                </c:pt>
                <c:pt idx="60">
                  <c:v>2.2563667013816513E-2</c:v>
                </c:pt>
                <c:pt idx="61">
                  <c:v>1.3456767685253723E-2</c:v>
                </c:pt>
                <c:pt idx="62">
                  <c:v>1.5043473442680977E-2</c:v>
                </c:pt>
                <c:pt idx="63">
                  <c:v>2.2610274684133458E-2</c:v>
                </c:pt>
                <c:pt idx="64">
                  <c:v>2.5820572736877878E-2</c:v>
                </c:pt>
                <c:pt idx="65">
                  <c:v>2.0844511525355713E-2</c:v>
                </c:pt>
                <c:pt idx="66">
                  <c:v>2.3402323675982828E-2</c:v>
                </c:pt>
                <c:pt idx="67">
                  <c:v>1.8879339540372797E-2</c:v>
                </c:pt>
                <c:pt idx="68">
                  <c:v>2.8791154388731144E-2</c:v>
                </c:pt>
                <c:pt idx="69">
                  <c:v>2.158478291777044E-2</c:v>
                </c:pt>
                <c:pt idx="70">
                  <c:v>2.7358200553299739E-2</c:v>
                </c:pt>
                <c:pt idx="71">
                  <c:v>2.5950578198814966E-2</c:v>
                </c:pt>
                <c:pt idx="72">
                  <c:v>2.6608360172385659E-2</c:v>
                </c:pt>
                <c:pt idx="73">
                  <c:v>1.998220884249946E-2</c:v>
                </c:pt>
                <c:pt idx="74">
                  <c:v>2.2038744178779268E-2</c:v>
                </c:pt>
                <c:pt idx="75">
                  <c:v>2.3958141435858948E-2</c:v>
                </c:pt>
                <c:pt idx="76">
                  <c:v>3.0414978462722786E-2</c:v>
                </c:pt>
                <c:pt idx="77">
                  <c:v>2.1651881747459356E-2</c:v>
                </c:pt>
                <c:pt idx="78">
                  <c:v>2.5724973274289908E-2</c:v>
                </c:pt>
                <c:pt idx="79">
                  <c:v>2.3345993196777215E-2</c:v>
                </c:pt>
                <c:pt idx="80">
                  <c:v>1.7350554766846216E-2</c:v>
                </c:pt>
                <c:pt idx="81">
                  <c:v>1.9893118861784131E-2</c:v>
                </c:pt>
                <c:pt idx="82">
                  <c:v>2.4923272665590801E-2</c:v>
                </c:pt>
                <c:pt idx="83">
                  <c:v>2.6117054385446536E-2</c:v>
                </c:pt>
                <c:pt idx="84">
                  <c:v>2.6632387275858704E-2</c:v>
                </c:pt>
                <c:pt idx="85">
                  <c:v>2.2008689766192191E-2</c:v>
                </c:pt>
                <c:pt idx="86">
                  <c:v>1.7011295659971282E-2</c:v>
                </c:pt>
                <c:pt idx="87">
                  <c:v>2.7742175598454821E-2</c:v>
                </c:pt>
                <c:pt idx="88">
                  <c:v>2.0134343974644864E-2</c:v>
                </c:pt>
                <c:pt idx="89">
                  <c:v>2.2105057287760133E-2</c:v>
                </c:pt>
                <c:pt idx="90">
                  <c:v>2.1213198964115776E-2</c:v>
                </c:pt>
                <c:pt idx="91">
                  <c:v>2.4318115657960604E-2</c:v>
                </c:pt>
                <c:pt idx="92">
                  <c:v>2.6347071617333739E-2</c:v>
                </c:pt>
                <c:pt idx="93">
                  <c:v>3.0328495371104935E-2</c:v>
                </c:pt>
                <c:pt idx="94">
                  <c:v>2.5868627679530576E-2</c:v>
                </c:pt>
                <c:pt idx="95">
                  <c:v>2.168459610516571E-2</c:v>
                </c:pt>
                <c:pt idx="96">
                  <c:v>2.0490155849254066E-2</c:v>
                </c:pt>
                <c:pt idx="97">
                  <c:v>2.6315409811775936E-2</c:v>
                </c:pt>
                <c:pt idx="98">
                  <c:v>1.8793847712856859E-2</c:v>
                </c:pt>
                <c:pt idx="99">
                  <c:v>2.7062677379403155E-2</c:v>
                </c:pt>
                <c:pt idx="100">
                  <c:v>1.9742930402676606E-2</c:v>
                </c:pt>
                <c:pt idx="101">
                  <c:v>2.1783505365185363E-2</c:v>
                </c:pt>
                <c:pt idx="102">
                  <c:v>1.9233595302386775E-2</c:v>
                </c:pt>
                <c:pt idx="103">
                  <c:v>2.5933000764897685E-2</c:v>
                </c:pt>
                <c:pt idx="104">
                  <c:v>2.079866113987805E-2</c:v>
                </c:pt>
                <c:pt idx="105">
                  <c:v>2.8757433023379519E-2</c:v>
                </c:pt>
                <c:pt idx="106">
                  <c:v>1.9984813407207369E-2</c:v>
                </c:pt>
                <c:pt idx="107">
                  <c:v>2.2128469863954336E-2</c:v>
                </c:pt>
                <c:pt idx="108">
                  <c:v>1.9502334805515886E-2</c:v>
                </c:pt>
                <c:pt idx="109">
                  <c:v>1.1739082974253634E-2</c:v>
                </c:pt>
                <c:pt idx="110">
                  <c:v>2.0566295122893763E-2</c:v>
                </c:pt>
                <c:pt idx="111">
                  <c:v>1.7520607108451713E-2</c:v>
                </c:pt>
                <c:pt idx="112">
                  <c:v>1.2841835078560848E-2</c:v>
                </c:pt>
                <c:pt idx="113">
                  <c:v>2.0594696415027869E-2</c:v>
                </c:pt>
                <c:pt idx="114">
                  <c:v>3.1963700672774209E-2</c:v>
                </c:pt>
                <c:pt idx="115">
                  <c:v>2.6988502540989501E-2</c:v>
                </c:pt>
                <c:pt idx="116">
                  <c:v>2.0787867347230815E-2</c:v>
                </c:pt>
                <c:pt idx="117">
                  <c:v>2.0699045660210302E-2</c:v>
                </c:pt>
                <c:pt idx="118">
                  <c:v>2.0510194738777798E-2</c:v>
                </c:pt>
                <c:pt idx="119">
                  <c:v>2.17737615322946E-2</c:v>
                </c:pt>
                <c:pt idx="120">
                  <c:v>2.3466189101437607E-2</c:v>
                </c:pt>
                <c:pt idx="121">
                  <c:v>2.140336510404417E-2</c:v>
                </c:pt>
                <c:pt idx="122">
                  <c:v>2.5518096300952919E-2</c:v>
                </c:pt>
                <c:pt idx="123">
                  <c:v>1.6345479120838391E-2</c:v>
                </c:pt>
                <c:pt idx="124">
                  <c:v>2.1318509718872392E-2</c:v>
                </c:pt>
                <c:pt idx="125">
                  <c:v>1.298569437549979E-2</c:v>
                </c:pt>
                <c:pt idx="126">
                  <c:v>2.8443394561115554E-2</c:v>
                </c:pt>
                <c:pt idx="127">
                  <c:v>2.6671530994159198E-2</c:v>
                </c:pt>
                <c:pt idx="128">
                  <c:v>2.2926875967026916E-2</c:v>
                </c:pt>
                <c:pt idx="129">
                  <c:v>2.297990238907488E-2</c:v>
                </c:pt>
                <c:pt idx="130">
                  <c:v>2.302832255832854E-2</c:v>
                </c:pt>
                <c:pt idx="131">
                  <c:v>2.115850970967692E-2</c:v>
                </c:pt>
                <c:pt idx="132">
                  <c:v>2.6307648624410263E-2</c:v>
                </c:pt>
                <c:pt idx="133">
                  <c:v>2.3898906297180389E-2</c:v>
                </c:pt>
                <c:pt idx="134">
                  <c:v>1.9347088800834911E-2</c:v>
                </c:pt>
                <c:pt idx="135">
                  <c:v>2.2002883109992766E-2</c:v>
                </c:pt>
                <c:pt idx="136">
                  <c:v>2.4667705325642331E-2</c:v>
                </c:pt>
                <c:pt idx="137">
                  <c:v>2.0263300109386151E-2</c:v>
                </c:pt>
                <c:pt idx="138">
                  <c:v>2.2284217798024031E-2</c:v>
                </c:pt>
                <c:pt idx="139">
                  <c:v>2.2527395131705319E-2</c:v>
                </c:pt>
                <c:pt idx="140">
                  <c:v>2.0214222344769439E-2</c:v>
                </c:pt>
                <c:pt idx="141">
                  <c:v>2.1949967781809576E-2</c:v>
                </c:pt>
                <c:pt idx="142">
                  <c:v>1.9296747804963488E-2</c:v>
                </c:pt>
                <c:pt idx="143">
                  <c:v>2.2874652272834695E-2</c:v>
                </c:pt>
                <c:pt idx="144">
                  <c:v>2.9508905544222586E-2</c:v>
                </c:pt>
                <c:pt idx="145">
                  <c:v>1.851431267959569E-2</c:v>
                </c:pt>
                <c:pt idx="146">
                  <c:v>1.8228960528324123E-2</c:v>
                </c:pt>
                <c:pt idx="147">
                  <c:v>1.8689167376887639E-2</c:v>
                </c:pt>
                <c:pt idx="148">
                  <c:v>2.8177724687266092E-2</c:v>
                </c:pt>
                <c:pt idx="149">
                  <c:v>2.117749404134095E-2</c:v>
                </c:pt>
                <c:pt idx="150">
                  <c:v>3.3367037560978474E-2</c:v>
                </c:pt>
                <c:pt idx="151">
                  <c:v>2.6288598309628597E-2</c:v>
                </c:pt>
                <c:pt idx="152">
                  <c:v>2.8525188032155313E-2</c:v>
                </c:pt>
                <c:pt idx="153">
                  <c:v>2.0949120177798264E-2</c:v>
                </c:pt>
                <c:pt idx="154">
                  <c:v>1.8725482483016975E-2</c:v>
                </c:pt>
                <c:pt idx="155">
                  <c:v>2.8861766387107579E-2</c:v>
                </c:pt>
                <c:pt idx="156">
                  <c:v>2.5366729290162482E-2</c:v>
                </c:pt>
                <c:pt idx="157">
                  <c:v>3.2317175650339536E-2</c:v>
                </c:pt>
                <c:pt idx="158">
                  <c:v>2.5477823384884246E-2</c:v>
                </c:pt>
                <c:pt idx="159">
                  <c:v>2.311607057293763E-2</c:v>
                </c:pt>
                <c:pt idx="160">
                  <c:v>1.2969417906504077E-2</c:v>
                </c:pt>
                <c:pt idx="161">
                  <c:v>2.6050414100827979E-2</c:v>
                </c:pt>
                <c:pt idx="162">
                  <c:v>2.1325470724097073E-2</c:v>
                </c:pt>
                <c:pt idx="163">
                  <c:v>1.8682758219366491E-2</c:v>
                </c:pt>
                <c:pt idx="164">
                  <c:v>2.5824237262403571E-2</c:v>
                </c:pt>
                <c:pt idx="165">
                  <c:v>3.3575687931589826E-2</c:v>
                </c:pt>
                <c:pt idx="166">
                  <c:v>1.2328718017522888E-2</c:v>
                </c:pt>
                <c:pt idx="167">
                  <c:v>2.244328141920704E-2</c:v>
                </c:pt>
                <c:pt idx="168">
                  <c:v>1.4404438797830821E-2</c:v>
                </c:pt>
                <c:pt idx="169">
                  <c:v>2.7592307732982491E-2</c:v>
                </c:pt>
                <c:pt idx="170">
                  <c:v>2.3535667220002665E-2</c:v>
                </c:pt>
                <c:pt idx="171">
                  <c:v>2.5879545937421256E-2</c:v>
                </c:pt>
                <c:pt idx="172">
                  <c:v>2.6677726622772013E-2</c:v>
                </c:pt>
                <c:pt idx="173">
                  <c:v>1.5126635362037177E-2</c:v>
                </c:pt>
                <c:pt idx="174">
                  <c:v>2.6364041535320126E-2</c:v>
                </c:pt>
                <c:pt idx="175">
                  <c:v>2.7763505944095712E-2</c:v>
                </c:pt>
                <c:pt idx="176">
                  <c:v>2.1368834062041486E-2</c:v>
                </c:pt>
                <c:pt idx="177">
                  <c:v>2.4354130543944308E-2</c:v>
                </c:pt>
                <c:pt idx="178">
                  <c:v>2.0112702896417645E-2</c:v>
                </c:pt>
                <c:pt idx="179">
                  <c:v>2.4462250216437553E-2</c:v>
                </c:pt>
                <c:pt idx="180">
                  <c:v>1.8012569472423579E-2</c:v>
                </c:pt>
                <c:pt idx="181">
                  <c:v>2.3155087777830374E-2</c:v>
                </c:pt>
                <c:pt idx="182">
                  <c:v>1.8017102090576387E-2</c:v>
                </c:pt>
                <c:pt idx="183">
                  <c:v>2.2312960843297702E-2</c:v>
                </c:pt>
                <c:pt idx="184">
                  <c:v>1.9417614282410511E-2</c:v>
                </c:pt>
                <c:pt idx="185">
                  <c:v>2.6156389288358284E-2</c:v>
                </c:pt>
                <c:pt idx="186">
                  <c:v>2.0933087375990311E-2</c:v>
                </c:pt>
                <c:pt idx="187">
                  <c:v>2.2001867650587315E-2</c:v>
                </c:pt>
                <c:pt idx="188">
                  <c:v>3.6557775247489488E-2</c:v>
                </c:pt>
                <c:pt idx="189">
                  <c:v>2.3176235606108264E-2</c:v>
                </c:pt>
                <c:pt idx="190">
                  <c:v>1.6403340826169455E-2</c:v>
                </c:pt>
                <c:pt idx="191">
                  <c:v>2.0042816642417804E-2</c:v>
                </c:pt>
                <c:pt idx="192">
                  <c:v>1.8536637479799722E-2</c:v>
                </c:pt>
                <c:pt idx="193">
                  <c:v>2.2005593285996383E-2</c:v>
                </c:pt>
                <c:pt idx="194">
                  <c:v>2.3238676399863323E-2</c:v>
                </c:pt>
                <c:pt idx="195">
                  <c:v>2.7165458849447432E-2</c:v>
                </c:pt>
                <c:pt idx="196">
                  <c:v>2.1897483688434249E-2</c:v>
                </c:pt>
                <c:pt idx="197">
                  <c:v>2.2395267703890553E-2</c:v>
                </c:pt>
                <c:pt idx="198">
                  <c:v>1.5119321560701948E-2</c:v>
                </c:pt>
                <c:pt idx="199">
                  <c:v>2.3336796084780786E-2</c:v>
                </c:pt>
                <c:pt idx="200">
                  <c:v>2.8524848459923646E-2</c:v>
                </c:pt>
                <c:pt idx="201">
                  <c:v>2.2802075879301498E-2</c:v>
                </c:pt>
                <c:pt idx="202">
                  <c:v>2.278281074395494E-2</c:v>
                </c:pt>
                <c:pt idx="203">
                  <c:v>1.1695202366967195E-2</c:v>
                </c:pt>
                <c:pt idx="204">
                  <c:v>2.780422264373783E-2</c:v>
                </c:pt>
                <c:pt idx="205">
                  <c:v>2.3767560727259607E-2</c:v>
                </c:pt>
                <c:pt idx="206">
                  <c:v>1.8233863660531924E-2</c:v>
                </c:pt>
                <c:pt idx="207">
                  <c:v>2.9272957481214945E-2</c:v>
                </c:pt>
                <c:pt idx="208">
                  <c:v>2.6650897338889479E-2</c:v>
                </c:pt>
                <c:pt idx="209">
                  <c:v>1.2536584348906032E-2</c:v>
                </c:pt>
                <c:pt idx="210">
                  <c:v>1.4632642067171631E-2</c:v>
                </c:pt>
                <c:pt idx="211">
                  <c:v>2.7157668946271585E-2</c:v>
                </c:pt>
                <c:pt idx="212">
                  <c:v>2.3866694420975776E-2</c:v>
                </c:pt>
                <c:pt idx="213">
                  <c:v>2.1688068358992396E-2</c:v>
                </c:pt>
                <c:pt idx="214">
                  <c:v>2.24477385082551E-2</c:v>
                </c:pt>
                <c:pt idx="215">
                  <c:v>1.9865016277215375E-2</c:v>
                </c:pt>
                <c:pt idx="216">
                  <c:v>2.9507776649911222E-2</c:v>
                </c:pt>
                <c:pt idx="217">
                  <c:v>2.7301473711114355E-2</c:v>
                </c:pt>
                <c:pt idx="218">
                  <c:v>2.5650973449886649E-2</c:v>
                </c:pt>
                <c:pt idx="219">
                  <c:v>1.812161891895947E-2</c:v>
                </c:pt>
                <c:pt idx="220">
                  <c:v>2.7881585451179802E-2</c:v>
                </c:pt>
                <c:pt idx="221">
                  <c:v>1.7924674838612376E-2</c:v>
                </c:pt>
                <c:pt idx="222">
                  <c:v>1.9414412700054839E-2</c:v>
                </c:pt>
                <c:pt idx="223">
                  <c:v>2.2132536916039669E-2</c:v>
                </c:pt>
                <c:pt idx="224">
                  <c:v>3.09256107506517E-2</c:v>
                </c:pt>
                <c:pt idx="225">
                  <c:v>1.7530602590381861E-2</c:v>
                </c:pt>
                <c:pt idx="226">
                  <c:v>2.7986494770711801E-2</c:v>
                </c:pt>
                <c:pt idx="227">
                  <c:v>2.2900689819412179E-2</c:v>
                </c:pt>
                <c:pt idx="228">
                  <c:v>2.4788503141083496E-2</c:v>
                </c:pt>
                <c:pt idx="229">
                  <c:v>1.9243856719800334E-2</c:v>
                </c:pt>
                <c:pt idx="230">
                  <c:v>2.2084196536162892E-2</c:v>
                </c:pt>
                <c:pt idx="231">
                  <c:v>2.3476039028954787E-2</c:v>
                </c:pt>
                <c:pt idx="232">
                  <c:v>3.101839086182423E-2</c:v>
                </c:pt>
                <c:pt idx="233">
                  <c:v>2.1810081268096582E-2</c:v>
                </c:pt>
                <c:pt idx="234">
                  <c:v>2.6224601949090598E-2</c:v>
                </c:pt>
                <c:pt idx="235">
                  <c:v>3.217148373584422E-2</c:v>
                </c:pt>
                <c:pt idx="236">
                  <c:v>2.0700110959419149E-2</c:v>
                </c:pt>
                <c:pt idx="237">
                  <c:v>1.8814666012973547E-2</c:v>
                </c:pt>
                <c:pt idx="238">
                  <c:v>2.2157907348628214E-2</c:v>
                </c:pt>
                <c:pt idx="239">
                  <c:v>2.834390157502753E-2</c:v>
                </c:pt>
                <c:pt idx="240">
                  <c:v>2.0504458122569957E-2</c:v>
                </c:pt>
                <c:pt idx="241">
                  <c:v>2.4737259303213577E-2</c:v>
                </c:pt>
                <c:pt idx="242">
                  <c:v>2.1401105374579288E-2</c:v>
                </c:pt>
                <c:pt idx="243">
                  <c:v>1.9213805282795704E-2</c:v>
                </c:pt>
                <c:pt idx="244">
                  <c:v>2.7733702996080467E-2</c:v>
                </c:pt>
                <c:pt idx="245">
                  <c:v>2.0665850830186017E-2</c:v>
                </c:pt>
                <c:pt idx="246">
                  <c:v>3.0998709912285705E-2</c:v>
                </c:pt>
                <c:pt idx="247">
                  <c:v>2.5796952335328527E-2</c:v>
                </c:pt>
                <c:pt idx="248">
                  <c:v>2.3597733466102611E-2</c:v>
                </c:pt>
                <c:pt idx="249">
                  <c:v>2.5314474793757924E-2</c:v>
                </c:pt>
                <c:pt idx="250">
                  <c:v>2.0470341249923862E-2</c:v>
                </c:pt>
                <c:pt idx="251">
                  <c:v>1.7183293718050052E-2</c:v>
                </c:pt>
                <c:pt idx="252">
                  <c:v>3.3196904095200708E-2</c:v>
                </c:pt>
                <c:pt idx="253">
                  <c:v>2.0784595477186585E-2</c:v>
                </c:pt>
                <c:pt idx="254">
                  <c:v>2.4610613458817099E-2</c:v>
                </c:pt>
                <c:pt idx="255">
                  <c:v>1.978177774631007E-2</c:v>
                </c:pt>
                <c:pt idx="256">
                  <c:v>2.1077677174879739E-2</c:v>
                </c:pt>
                <c:pt idx="257">
                  <c:v>2.5941068939456358E-2</c:v>
                </c:pt>
                <c:pt idx="258">
                  <c:v>2.7831235320027403E-2</c:v>
                </c:pt>
                <c:pt idx="259">
                  <c:v>2.377819177669771E-2</c:v>
                </c:pt>
                <c:pt idx="260">
                  <c:v>3.1851454942824375E-2</c:v>
                </c:pt>
                <c:pt idx="261">
                  <c:v>2.361521664444588E-2</c:v>
                </c:pt>
                <c:pt idx="262">
                  <c:v>2.9986267368050434E-2</c:v>
                </c:pt>
                <c:pt idx="263">
                  <c:v>2.9279077314409818E-2</c:v>
                </c:pt>
                <c:pt idx="264">
                  <c:v>2.6277204776517848E-2</c:v>
                </c:pt>
                <c:pt idx="265">
                  <c:v>2.6231605360337085E-2</c:v>
                </c:pt>
                <c:pt idx="266">
                  <c:v>3.0168906040032084E-2</c:v>
                </c:pt>
                <c:pt idx="267">
                  <c:v>2.2824328264382743E-2</c:v>
                </c:pt>
                <c:pt idx="268">
                  <c:v>2.7273096076257275E-2</c:v>
                </c:pt>
                <c:pt idx="269">
                  <c:v>1.8445908396765631E-2</c:v>
                </c:pt>
                <c:pt idx="270">
                  <c:v>2.0105960986228411E-2</c:v>
                </c:pt>
                <c:pt idx="271">
                  <c:v>2.9343313110048896E-2</c:v>
                </c:pt>
                <c:pt idx="272">
                  <c:v>2.3492386691495781E-2</c:v>
                </c:pt>
                <c:pt idx="273">
                  <c:v>2.9336863942074132E-2</c:v>
                </c:pt>
                <c:pt idx="274">
                  <c:v>2.6880444430149808E-2</c:v>
                </c:pt>
                <c:pt idx="275">
                  <c:v>3.0526435051690726E-2</c:v>
                </c:pt>
                <c:pt idx="276">
                  <c:v>3.1935738290766125E-2</c:v>
                </c:pt>
                <c:pt idx="277">
                  <c:v>1.8159446620465758E-2</c:v>
                </c:pt>
                <c:pt idx="278">
                  <c:v>2.5717633165870168E-2</c:v>
                </c:pt>
                <c:pt idx="279">
                  <c:v>1.7900376959472553E-2</c:v>
                </c:pt>
                <c:pt idx="280">
                  <c:v>2.4976378217182571E-2</c:v>
                </c:pt>
                <c:pt idx="281">
                  <c:v>1.792679035307998E-2</c:v>
                </c:pt>
                <c:pt idx="282">
                  <c:v>1.8439741087590278E-2</c:v>
                </c:pt>
                <c:pt idx="283">
                  <c:v>2.4220903228977519E-2</c:v>
                </c:pt>
                <c:pt idx="284">
                  <c:v>2.6011919435966036E-2</c:v>
                </c:pt>
                <c:pt idx="285">
                  <c:v>1.830887583053098E-2</c:v>
                </c:pt>
                <c:pt idx="286">
                  <c:v>2.207068436544013E-2</c:v>
                </c:pt>
                <c:pt idx="287">
                  <c:v>1.7248022247983386E-2</c:v>
                </c:pt>
                <c:pt idx="288">
                  <c:v>1.5014150517361102E-2</c:v>
                </c:pt>
                <c:pt idx="289">
                  <c:v>2.881514991288725E-2</c:v>
                </c:pt>
                <c:pt idx="290">
                  <c:v>2.2479262489657259E-2</c:v>
                </c:pt>
                <c:pt idx="291">
                  <c:v>2.524719986856816E-2</c:v>
                </c:pt>
                <c:pt idx="292">
                  <c:v>2.7124112565921621E-2</c:v>
                </c:pt>
                <c:pt idx="293">
                  <c:v>2.312899982633887E-2</c:v>
                </c:pt>
                <c:pt idx="294">
                  <c:v>2.8044968938379711E-2</c:v>
                </c:pt>
                <c:pt idx="295">
                  <c:v>2.5869802325042102E-2</c:v>
                </c:pt>
                <c:pt idx="296">
                  <c:v>1.8023069216020815E-2</c:v>
                </c:pt>
                <c:pt idx="297">
                  <c:v>1.6469085380121484E-2</c:v>
                </c:pt>
                <c:pt idx="298">
                  <c:v>2.3227577693951673E-2</c:v>
                </c:pt>
                <c:pt idx="299">
                  <c:v>1.984224976917659E-2</c:v>
                </c:pt>
                <c:pt idx="300">
                  <c:v>2.3101914134212365E-2</c:v>
                </c:pt>
                <c:pt idx="301">
                  <c:v>2.8323111089900266E-2</c:v>
                </c:pt>
                <c:pt idx="302">
                  <c:v>2.798182252029946E-2</c:v>
                </c:pt>
                <c:pt idx="303">
                  <c:v>2.0990498740697916E-2</c:v>
                </c:pt>
                <c:pt idx="304">
                  <c:v>2.5873046376084119E-2</c:v>
                </c:pt>
                <c:pt idx="305">
                  <c:v>2.8620225816915479E-2</c:v>
                </c:pt>
                <c:pt idx="306">
                  <c:v>1.7784187504380711E-2</c:v>
                </c:pt>
                <c:pt idx="307">
                  <c:v>2.4712785904480228E-2</c:v>
                </c:pt>
                <c:pt idx="308">
                  <c:v>1.9326086801365605E-2</c:v>
                </c:pt>
                <c:pt idx="309">
                  <c:v>2.7603520592213826E-2</c:v>
                </c:pt>
                <c:pt idx="310">
                  <c:v>1.9012339149245605E-2</c:v>
                </c:pt>
                <c:pt idx="311">
                  <c:v>2.1117393195774881E-2</c:v>
                </c:pt>
                <c:pt idx="312">
                  <c:v>2.7816207943100579E-2</c:v>
                </c:pt>
                <c:pt idx="313">
                  <c:v>2.3909464586189699E-2</c:v>
                </c:pt>
                <c:pt idx="314">
                  <c:v>2.3865998073455685E-2</c:v>
                </c:pt>
                <c:pt idx="315">
                  <c:v>1.9042571994345892E-2</c:v>
                </c:pt>
                <c:pt idx="316">
                  <c:v>2.3097561148725632E-2</c:v>
                </c:pt>
                <c:pt idx="317">
                  <c:v>2.5808526878419613E-2</c:v>
                </c:pt>
                <c:pt idx="318">
                  <c:v>2.2788722166660946E-2</c:v>
                </c:pt>
                <c:pt idx="319">
                  <c:v>2.4987118945320574E-2</c:v>
                </c:pt>
                <c:pt idx="320">
                  <c:v>2.0503317424891421E-2</c:v>
                </c:pt>
                <c:pt idx="321">
                  <c:v>1.7794551296331562E-2</c:v>
                </c:pt>
                <c:pt idx="322">
                  <c:v>2.7190470452456594E-2</c:v>
                </c:pt>
                <c:pt idx="323">
                  <c:v>2.6530387383607135E-2</c:v>
                </c:pt>
                <c:pt idx="324">
                  <c:v>2.235314662930854E-2</c:v>
                </c:pt>
                <c:pt idx="325">
                  <c:v>3.0609880284494295E-2</c:v>
                </c:pt>
                <c:pt idx="326">
                  <c:v>3.6605659494195919E-2</c:v>
                </c:pt>
                <c:pt idx="327">
                  <c:v>1.6763685861722166E-2</c:v>
                </c:pt>
                <c:pt idx="328">
                  <c:v>2.1522819321852182E-2</c:v>
                </c:pt>
                <c:pt idx="329">
                  <c:v>2.3652053217219304E-2</c:v>
                </c:pt>
                <c:pt idx="330">
                  <c:v>2.1857798019494723E-2</c:v>
                </c:pt>
                <c:pt idx="331">
                  <c:v>3.0051672845866406E-2</c:v>
                </c:pt>
                <c:pt idx="332">
                  <c:v>2.3898813121268958E-2</c:v>
                </c:pt>
                <c:pt idx="333">
                  <c:v>2.3905623199006243E-2</c:v>
                </c:pt>
                <c:pt idx="334">
                  <c:v>2.8542978147408249E-2</c:v>
                </c:pt>
                <c:pt idx="335">
                  <c:v>2.1614223481947192E-2</c:v>
                </c:pt>
                <c:pt idx="336">
                  <c:v>1.4136457710787198E-2</c:v>
                </c:pt>
                <c:pt idx="337">
                  <c:v>2.6380544593271438E-2</c:v>
                </c:pt>
                <c:pt idx="338">
                  <c:v>1.5259502947646553E-2</c:v>
                </c:pt>
                <c:pt idx="339">
                  <c:v>2.229920087161652E-2</c:v>
                </c:pt>
                <c:pt idx="340">
                  <c:v>2.5584740692579544E-2</c:v>
                </c:pt>
                <c:pt idx="341">
                  <c:v>2.1193764435722073E-2</c:v>
                </c:pt>
                <c:pt idx="342">
                  <c:v>2.6623170323361478E-2</c:v>
                </c:pt>
                <c:pt idx="343">
                  <c:v>2.9419961801997019E-2</c:v>
                </c:pt>
                <c:pt idx="344">
                  <c:v>2.3228679587635526E-2</c:v>
                </c:pt>
                <c:pt idx="345">
                  <c:v>2.396337018557837E-2</c:v>
                </c:pt>
                <c:pt idx="346">
                  <c:v>2.3500336174809178E-2</c:v>
                </c:pt>
                <c:pt idx="347">
                  <c:v>3.2312623318359712E-2</c:v>
                </c:pt>
                <c:pt idx="348">
                  <c:v>2.3385414731439624E-2</c:v>
                </c:pt>
                <c:pt idx="349">
                  <c:v>2.5232394699536087E-2</c:v>
                </c:pt>
                <c:pt idx="350">
                  <c:v>2.6980281382090965E-2</c:v>
                </c:pt>
                <c:pt idx="351">
                  <c:v>1.8441774897365093E-2</c:v>
                </c:pt>
                <c:pt idx="352">
                  <c:v>1.5045024449390709E-2</c:v>
                </c:pt>
                <c:pt idx="353">
                  <c:v>2.0136358449530434E-2</c:v>
                </c:pt>
                <c:pt idx="354">
                  <c:v>2.3454292119071241E-2</c:v>
                </c:pt>
                <c:pt idx="355">
                  <c:v>2.1357218878009121E-2</c:v>
                </c:pt>
                <c:pt idx="356">
                  <c:v>2.040842980363422E-2</c:v>
                </c:pt>
                <c:pt idx="357">
                  <c:v>3.0209746454334052E-2</c:v>
                </c:pt>
                <c:pt idx="358">
                  <c:v>2.4297669269033761E-2</c:v>
                </c:pt>
                <c:pt idx="359">
                  <c:v>2.3180433860671812E-2</c:v>
                </c:pt>
                <c:pt idx="360">
                  <c:v>1.7473766992237572E-2</c:v>
                </c:pt>
                <c:pt idx="361">
                  <c:v>1.7720036555745722E-2</c:v>
                </c:pt>
                <c:pt idx="362">
                  <c:v>3.0271944064189427E-2</c:v>
                </c:pt>
                <c:pt idx="363">
                  <c:v>2.8337321362236878E-2</c:v>
                </c:pt>
                <c:pt idx="364">
                  <c:v>2.0415840658106532E-2</c:v>
                </c:pt>
                <c:pt idx="365">
                  <c:v>2.3661062196786986E-2</c:v>
                </c:pt>
                <c:pt idx="366">
                  <c:v>2.2868434130929316E-2</c:v>
                </c:pt>
                <c:pt idx="367">
                  <c:v>3.3679986111504689E-2</c:v>
                </c:pt>
                <c:pt idx="368">
                  <c:v>2.3383707243734619E-2</c:v>
                </c:pt>
                <c:pt idx="369">
                  <c:v>2.0053445751161192E-2</c:v>
                </c:pt>
                <c:pt idx="370">
                  <c:v>2.7946175496023073E-2</c:v>
                </c:pt>
                <c:pt idx="371">
                  <c:v>2.5049747105073905E-2</c:v>
                </c:pt>
                <c:pt idx="372">
                  <c:v>2.958242599437888E-2</c:v>
                </c:pt>
                <c:pt idx="373">
                  <c:v>2.6876136871171852E-2</c:v>
                </c:pt>
                <c:pt idx="374">
                  <c:v>2.1347696277542738E-2</c:v>
                </c:pt>
                <c:pt idx="375">
                  <c:v>1.7824005670266985E-2</c:v>
                </c:pt>
                <c:pt idx="376">
                  <c:v>2.7260289420851791E-2</c:v>
                </c:pt>
                <c:pt idx="377">
                  <c:v>1.8698950144170112E-2</c:v>
                </c:pt>
                <c:pt idx="378">
                  <c:v>1.6225495732129502E-2</c:v>
                </c:pt>
                <c:pt idx="379">
                  <c:v>2.5448366541176881E-2</c:v>
                </c:pt>
                <c:pt idx="380">
                  <c:v>2.2674245329950438E-2</c:v>
                </c:pt>
                <c:pt idx="381">
                  <c:v>3.3363727217778916E-2</c:v>
                </c:pt>
                <c:pt idx="382">
                  <c:v>2.5711031087963576E-2</c:v>
                </c:pt>
                <c:pt idx="383">
                  <c:v>2.1185642392806514E-2</c:v>
                </c:pt>
                <c:pt idx="384">
                  <c:v>2.2849313252764958E-2</c:v>
                </c:pt>
                <c:pt idx="385">
                  <c:v>2.141072455626869E-2</c:v>
                </c:pt>
                <c:pt idx="386">
                  <c:v>2.8531106367877257E-2</c:v>
                </c:pt>
                <c:pt idx="387">
                  <c:v>1.9880937291638645E-2</c:v>
                </c:pt>
                <c:pt idx="388">
                  <c:v>1.9046494261694136E-2</c:v>
                </c:pt>
                <c:pt idx="389">
                  <c:v>2.9595221549440609E-2</c:v>
                </c:pt>
                <c:pt idx="390">
                  <c:v>2.709594044869057E-2</c:v>
                </c:pt>
                <c:pt idx="391">
                  <c:v>2.0269825669377184E-2</c:v>
                </c:pt>
                <c:pt idx="392">
                  <c:v>3.4216915011066718E-2</c:v>
                </c:pt>
                <c:pt idx="393">
                  <c:v>1.3794573199426452E-2</c:v>
                </c:pt>
                <c:pt idx="394">
                  <c:v>2.4417311462979541E-2</c:v>
                </c:pt>
                <c:pt idx="395">
                  <c:v>2.7951235240971428E-2</c:v>
                </c:pt>
                <c:pt idx="396">
                  <c:v>1.67908572605171E-2</c:v>
                </c:pt>
                <c:pt idx="397">
                  <c:v>2.5830351134121798E-2</c:v>
                </c:pt>
                <c:pt idx="398">
                  <c:v>2.2017609552817063E-2</c:v>
                </c:pt>
                <c:pt idx="399">
                  <c:v>2.3700586348766706E-2</c:v>
                </c:pt>
                <c:pt idx="400">
                  <c:v>2.3696814644837971E-2</c:v>
                </c:pt>
                <c:pt idx="401">
                  <c:v>2.2645476427054945E-2</c:v>
                </c:pt>
                <c:pt idx="402">
                  <c:v>2.5397692268677829E-2</c:v>
                </c:pt>
                <c:pt idx="403">
                  <c:v>2.6243665027875451E-2</c:v>
                </c:pt>
                <c:pt idx="404">
                  <c:v>1.7534687839143359E-2</c:v>
                </c:pt>
                <c:pt idx="405">
                  <c:v>1.3019521921860289E-2</c:v>
                </c:pt>
                <c:pt idx="406">
                  <c:v>1.8656502731907665E-2</c:v>
                </c:pt>
                <c:pt idx="407">
                  <c:v>2.2927604998828954E-2</c:v>
                </c:pt>
                <c:pt idx="408">
                  <c:v>2.2697414433915597E-2</c:v>
                </c:pt>
                <c:pt idx="409">
                  <c:v>1.86757110717366E-2</c:v>
                </c:pt>
                <c:pt idx="410">
                  <c:v>2.5451199443093486E-2</c:v>
                </c:pt>
                <c:pt idx="411">
                  <c:v>2.3811452881878026E-2</c:v>
                </c:pt>
                <c:pt idx="412">
                  <c:v>1.8362260076276726E-2</c:v>
                </c:pt>
                <c:pt idx="413">
                  <c:v>1.9498454095925766E-2</c:v>
                </c:pt>
                <c:pt idx="414">
                  <c:v>2.0875493386796506E-2</c:v>
                </c:pt>
                <c:pt idx="415">
                  <c:v>2.2603166313359679E-2</c:v>
                </c:pt>
                <c:pt idx="416">
                  <c:v>2.8226884040888578E-2</c:v>
                </c:pt>
                <c:pt idx="417">
                  <c:v>2.1830775957187853E-2</c:v>
                </c:pt>
                <c:pt idx="418">
                  <c:v>2.0721571376595804E-2</c:v>
                </c:pt>
                <c:pt idx="419">
                  <c:v>2.1317663046282576E-2</c:v>
                </c:pt>
                <c:pt idx="420">
                  <c:v>2.745405915003829E-2</c:v>
                </c:pt>
                <c:pt idx="421">
                  <c:v>2.8320340354122564E-2</c:v>
                </c:pt>
                <c:pt idx="422">
                  <c:v>2.0303038666552808E-2</c:v>
                </c:pt>
                <c:pt idx="423">
                  <c:v>2.1689719399395457E-2</c:v>
                </c:pt>
                <c:pt idx="424">
                  <c:v>2.2965608364266643E-2</c:v>
                </c:pt>
                <c:pt idx="425">
                  <c:v>2.425898324418263E-2</c:v>
                </c:pt>
                <c:pt idx="426">
                  <c:v>1.9444728281586166E-2</c:v>
                </c:pt>
                <c:pt idx="427">
                  <c:v>2.7031467445873147E-2</c:v>
                </c:pt>
                <c:pt idx="428">
                  <c:v>2.583730208418622E-2</c:v>
                </c:pt>
                <c:pt idx="429">
                  <c:v>2.2143687274637003E-2</c:v>
                </c:pt>
                <c:pt idx="430">
                  <c:v>2.4131685802670333E-2</c:v>
                </c:pt>
                <c:pt idx="431">
                  <c:v>2.0284547677816178E-2</c:v>
                </c:pt>
                <c:pt idx="432">
                  <c:v>2.567946885529615E-2</c:v>
                </c:pt>
                <c:pt idx="433">
                  <c:v>2.7575670871234692E-2</c:v>
                </c:pt>
                <c:pt idx="434">
                  <c:v>2.9952336638244148E-2</c:v>
                </c:pt>
                <c:pt idx="435">
                  <c:v>2.2633070887010831E-2</c:v>
                </c:pt>
                <c:pt idx="436">
                  <c:v>3.54353332858377E-2</c:v>
                </c:pt>
                <c:pt idx="437">
                  <c:v>2.8914716175016508E-2</c:v>
                </c:pt>
                <c:pt idx="438">
                  <c:v>2.7264396783950318E-2</c:v>
                </c:pt>
                <c:pt idx="439">
                  <c:v>3.1277822939518529E-2</c:v>
                </c:pt>
                <c:pt idx="440">
                  <c:v>2.4288262201423549E-2</c:v>
                </c:pt>
                <c:pt idx="441">
                  <c:v>2.4302693225285665E-2</c:v>
                </c:pt>
                <c:pt idx="442">
                  <c:v>2.2554168865324797E-2</c:v>
                </c:pt>
                <c:pt idx="443">
                  <c:v>2.4379771325170552E-2</c:v>
                </c:pt>
                <c:pt idx="444">
                  <c:v>2.3239547081697509E-2</c:v>
                </c:pt>
                <c:pt idx="445">
                  <c:v>2.3505389442261659E-2</c:v>
                </c:pt>
                <c:pt idx="446">
                  <c:v>1.7424167267009238E-2</c:v>
                </c:pt>
                <c:pt idx="447">
                  <c:v>1.9230180092185023E-2</c:v>
                </c:pt>
                <c:pt idx="448">
                  <c:v>2.5079478328938976E-2</c:v>
                </c:pt>
                <c:pt idx="449">
                  <c:v>2.382257708608293E-2</c:v>
                </c:pt>
                <c:pt idx="450">
                  <c:v>1.1036793650236021E-2</c:v>
                </c:pt>
                <c:pt idx="451">
                  <c:v>2.5737605403667985E-2</c:v>
                </c:pt>
                <c:pt idx="452">
                  <c:v>1.9526999003382173E-2</c:v>
                </c:pt>
                <c:pt idx="453">
                  <c:v>2.3237930322503431E-2</c:v>
                </c:pt>
                <c:pt idx="454">
                  <c:v>3.568080950319974E-2</c:v>
                </c:pt>
                <c:pt idx="455">
                  <c:v>1.9314988707492375E-2</c:v>
                </c:pt>
                <c:pt idx="456">
                  <c:v>3.4415078142290056E-2</c:v>
                </c:pt>
                <c:pt idx="457">
                  <c:v>2.192826411088511E-2</c:v>
                </c:pt>
                <c:pt idx="458">
                  <c:v>2.7999916021938631E-2</c:v>
                </c:pt>
                <c:pt idx="459">
                  <c:v>2.5101926396521534E-2</c:v>
                </c:pt>
                <c:pt idx="460">
                  <c:v>2.0455247712916957E-2</c:v>
                </c:pt>
                <c:pt idx="461">
                  <c:v>2.2183458159048541E-2</c:v>
                </c:pt>
                <c:pt idx="462">
                  <c:v>1.4863305374003488E-2</c:v>
                </c:pt>
                <c:pt idx="463">
                  <c:v>2.5236984948636021E-2</c:v>
                </c:pt>
                <c:pt idx="464">
                  <c:v>2.0840678937402046E-2</c:v>
                </c:pt>
                <c:pt idx="465">
                  <c:v>2.7366171794646732E-2</c:v>
                </c:pt>
                <c:pt idx="466">
                  <c:v>2.6208816967708159E-2</c:v>
                </c:pt>
                <c:pt idx="467">
                  <c:v>2.4688564487448161E-2</c:v>
                </c:pt>
                <c:pt idx="468">
                  <c:v>2.6417605949385248E-2</c:v>
                </c:pt>
                <c:pt idx="469">
                  <c:v>2.591963688307608E-2</c:v>
                </c:pt>
                <c:pt idx="470">
                  <c:v>2.5317637586612207E-2</c:v>
                </c:pt>
                <c:pt idx="471">
                  <c:v>3.06675402008878E-2</c:v>
                </c:pt>
                <c:pt idx="472">
                  <c:v>1.7915243786985613E-2</c:v>
                </c:pt>
                <c:pt idx="473">
                  <c:v>2.5130199725383662E-2</c:v>
                </c:pt>
                <c:pt idx="474">
                  <c:v>1.9988019060591E-2</c:v>
                </c:pt>
                <c:pt idx="475">
                  <c:v>2.1526928835699621E-2</c:v>
                </c:pt>
                <c:pt idx="476">
                  <c:v>1.6405248391183846E-2</c:v>
                </c:pt>
                <c:pt idx="477">
                  <c:v>1.8490254912416404E-2</c:v>
                </c:pt>
                <c:pt idx="478">
                  <c:v>2.2769328698069913E-2</c:v>
                </c:pt>
                <c:pt idx="479">
                  <c:v>2.3755487215415982E-2</c:v>
                </c:pt>
                <c:pt idx="480">
                  <c:v>2.5640412382948341E-2</c:v>
                </c:pt>
                <c:pt idx="481">
                  <c:v>2.5037845686846083E-2</c:v>
                </c:pt>
                <c:pt idx="482">
                  <c:v>2.5755293721474004E-2</c:v>
                </c:pt>
                <c:pt idx="483">
                  <c:v>2.1222852360558875E-2</c:v>
                </c:pt>
                <c:pt idx="484">
                  <c:v>1.6877689844498889E-2</c:v>
                </c:pt>
                <c:pt idx="485">
                  <c:v>2.6978797146879785E-2</c:v>
                </c:pt>
                <c:pt idx="486">
                  <c:v>2.4642911240206899E-2</c:v>
                </c:pt>
                <c:pt idx="487">
                  <c:v>2.1766260843119056E-2</c:v>
                </c:pt>
                <c:pt idx="488">
                  <c:v>2.4945149036220471E-2</c:v>
                </c:pt>
                <c:pt idx="489">
                  <c:v>1.5651102762964442E-2</c:v>
                </c:pt>
                <c:pt idx="490">
                  <c:v>1.6057487668270198E-2</c:v>
                </c:pt>
                <c:pt idx="491">
                  <c:v>2.8561105468732251E-2</c:v>
                </c:pt>
                <c:pt idx="492">
                  <c:v>2.2511946825069629E-2</c:v>
                </c:pt>
                <c:pt idx="493">
                  <c:v>2.169146427196722E-2</c:v>
                </c:pt>
                <c:pt idx="494">
                  <c:v>2.2748252277990488E-2</c:v>
                </c:pt>
                <c:pt idx="495">
                  <c:v>2.1980613328535625E-2</c:v>
                </c:pt>
                <c:pt idx="496">
                  <c:v>2.6368121218514062E-2</c:v>
                </c:pt>
                <c:pt idx="497">
                  <c:v>2.2993685318606794E-2</c:v>
                </c:pt>
                <c:pt idx="498">
                  <c:v>2.3694583003235792E-2</c:v>
                </c:pt>
                <c:pt idx="499">
                  <c:v>2.1614638821173315E-2</c:v>
                </c:pt>
                <c:pt idx="500">
                  <c:v>2.3749040935475918E-2</c:v>
                </c:pt>
                <c:pt idx="501">
                  <c:v>1.8939994301815588E-2</c:v>
                </c:pt>
                <c:pt idx="502">
                  <c:v>2.2458032654263604E-2</c:v>
                </c:pt>
                <c:pt idx="503">
                  <c:v>2.8610785201941269E-2</c:v>
                </c:pt>
                <c:pt idx="504">
                  <c:v>1.7676294526459913E-2</c:v>
                </c:pt>
                <c:pt idx="505">
                  <c:v>2.4014457590110894E-2</c:v>
                </c:pt>
                <c:pt idx="506">
                  <c:v>2.5204936807929457E-2</c:v>
                </c:pt>
                <c:pt idx="507">
                  <c:v>2.4708983320726574E-2</c:v>
                </c:pt>
                <c:pt idx="508">
                  <c:v>1.7391880588824904E-2</c:v>
                </c:pt>
                <c:pt idx="509">
                  <c:v>2.6872830859355545E-2</c:v>
                </c:pt>
                <c:pt idx="510">
                  <c:v>2.3329586896782217E-2</c:v>
                </c:pt>
                <c:pt idx="511">
                  <c:v>1.6217880075549473E-2</c:v>
                </c:pt>
                <c:pt idx="512">
                  <c:v>2.3689989541558987E-2</c:v>
                </c:pt>
                <c:pt idx="513">
                  <c:v>2.8098589347004932E-2</c:v>
                </c:pt>
                <c:pt idx="514">
                  <c:v>2.9600864747262534E-2</c:v>
                </c:pt>
                <c:pt idx="515">
                  <c:v>2.2557594761819288E-2</c:v>
                </c:pt>
                <c:pt idx="516">
                  <c:v>2.2463411325936988E-2</c:v>
                </c:pt>
                <c:pt idx="517">
                  <c:v>2.6685284633549244E-2</c:v>
                </c:pt>
                <c:pt idx="518">
                  <c:v>2.122667054650762E-2</c:v>
                </c:pt>
                <c:pt idx="519">
                  <c:v>2.5242007552993329E-2</c:v>
                </c:pt>
                <c:pt idx="520">
                  <c:v>1.922586069248311E-2</c:v>
                </c:pt>
                <c:pt idx="521">
                  <c:v>2.2395601931140874E-2</c:v>
                </c:pt>
                <c:pt idx="522">
                  <c:v>2.9666145144968681E-2</c:v>
                </c:pt>
                <c:pt idx="523">
                  <c:v>2.9385183373349832E-2</c:v>
                </c:pt>
                <c:pt idx="524">
                  <c:v>2.4673387780724809E-2</c:v>
                </c:pt>
                <c:pt idx="525">
                  <c:v>2.6102947192567783E-2</c:v>
                </c:pt>
                <c:pt idx="526">
                  <c:v>2.8670019922179435E-2</c:v>
                </c:pt>
                <c:pt idx="527">
                  <c:v>2.4606823978558623E-2</c:v>
                </c:pt>
                <c:pt idx="528">
                  <c:v>2.4658771231779397E-2</c:v>
                </c:pt>
                <c:pt idx="529">
                  <c:v>2.4567403257421461E-2</c:v>
                </c:pt>
                <c:pt idx="530">
                  <c:v>2.4936362951857305E-2</c:v>
                </c:pt>
                <c:pt idx="531">
                  <c:v>2.9487024821278851E-2</c:v>
                </c:pt>
                <c:pt idx="532">
                  <c:v>2.2706701490264436E-2</c:v>
                </c:pt>
                <c:pt idx="533">
                  <c:v>2.4869406177565168E-2</c:v>
                </c:pt>
                <c:pt idx="534">
                  <c:v>2.4212776792451152E-2</c:v>
                </c:pt>
                <c:pt idx="535">
                  <c:v>1.4717614003075141E-2</c:v>
                </c:pt>
                <c:pt idx="536">
                  <c:v>1.8157022805741718E-2</c:v>
                </c:pt>
                <c:pt idx="537">
                  <c:v>1.8941385014844769E-2</c:v>
                </c:pt>
                <c:pt idx="538">
                  <c:v>2.6901294597660552E-2</c:v>
                </c:pt>
                <c:pt idx="539">
                  <c:v>2.5683799267303797E-2</c:v>
                </c:pt>
                <c:pt idx="540">
                  <c:v>2.3104485779491313E-2</c:v>
                </c:pt>
                <c:pt idx="541">
                  <c:v>1.8537238272747558E-2</c:v>
                </c:pt>
                <c:pt idx="542">
                  <c:v>3.3869126908030012E-2</c:v>
                </c:pt>
                <c:pt idx="543">
                  <c:v>2.4041197280720183E-2</c:v>
                </c:pt>
                <c:pt idx="544">
                  <c:v>3.1070364984127963E-2</c:v>
                </c:pt>
                <c:pt idx="545">
                  <c:v>2.3498803249040634E-2</c:v>
                </c:pt>
                <c:pt idx="546">
                  <c:v>2.3224781991714849E-2</c:v>
                </c:pt>
                <c:pt idx="547">
                  <c:v>2.6323160151777714E-2</c:v>
                </c:pt>
                <c:pt idx="548">
                  <c:v>2.2475942846449826E-2</c:v>
                </c:pt>
                <c:pt idx="549">
                  <c:v>1.6693293074100168E-2</c:v>
                </c:pt>
                <c:pt idx="550">
                  <c:v>2.0659659259333552E-2</c:v>
                </c:pt>
                <c:pt idx="551">
                  <c:v>1.9442661699519803E-2</c:v>
                </c:pt>
                <c:pt idx="552">
                  <c:v>2.1689033548044634E-2</c:v>
                </c:pt>
                <c:pt idx="553">
                  <c:v>1.3111367999771417E-2</c:v>
                </c:pt>
                <c:pt idx="554">
                  <c:v>2.6233281243230877E-2</c:v>
                </c:pt>
                <c:pt idx="555">
                  <c:v>2.7570204265691345E-2</c:v>
                </c:pt>
                <c:pt idx="556">
                  <c:v>2.9571197536304439E-2</c:v>
                </c:pt>
                <c:pt idx="557">
                  <c:v>2.569302663051154E-2</c:v>
                </c:pt>
                <c:pt idx="558">
                  <c:v>2.2868362093619865E-2</c:v>
                </c:pt>
                <c:pt idx="559">
                  <c:v>1.9753953286983261E-2</c:v>
                </c:pt>
                <c:pt idx="560">
                  <c:v>2.2545369463705001E-2</c:v>
                </c:pt>
                <c:pt idx="561">
                  <c:v>2.4509322378413856E-2</c:v>
                </c:pt>
                <c:pt idx="562">
                  <c:v>2.4828579835105558E-2</c:v>
                </c:pt>
                <c:pt idx="563">
                  <c:v>2.5716727035907994E-2</c:v>
                </c:pt>
                <c:pt idx="564">
                  <c:v>2.8035976980520516E-2</c:v>
                </c:pt>
                <c:pt idx="565">
                  <c:v>2.6405534720748136E-2</c:v>
                </c:pt>
                <c:pt idx="566">
                  <c:v>2.6277617190080704E-2</c:v>
                </c:pt>
                <c:pt idx="567">
                  <c:v>2.1549087121515598E-2</c:v>
                </c:pt>
                <c:pt idx="568">
                  <c:v>2.0275011897270545E-2</c:v>
                </c:pt>
                <c:pt idx="569">
                  <c:v>1.9337116879750482E-2</c:v>
                </c:pt>
                <c:pt idx="570">
                  <c:v>1.7476857853571559E-2</c:v>
                </c:pt>
                <c:pt idx="571">
                  <c:v>1.654004346417004E-2</c:v>
                </c:pt>
                <c:pt idx="572">
                  <c:v>1.8791962423977182E-2</c:v>
                </c:pt>
                <c:pt idx="573">
                  <c:v>2.0867450678904831E-2</c:v>
                </c:pt>
                <c:pt idx="574">
                  <c:v>2.5414204734767409E-2</c:v>
                </c:pt>
                <c:pt idx="575">
                  <c:v>2.524802856114583E-2</c:v>
                </c:pt>
                <c:pt idx="576">
                  <c:v>2.3085916855219324E-2</c:v>
                </c:pt>
                <c:pt idx="577">
                  <c:v>2.9902411158600373E-2</c:v>
                </c:pt>
                <c:pt idx="578">
                  <c:v>1.9299687117991127E-2</c:v>
                </c:pt>
                <c:pt idx="579">
                  <c:v>1.8421842232212882E-2</c:v>
                </c:pt>
                <c:pt idx="580">
                  <c:v>2.1819131957267146E-2</c:v>
                </c:pt>
                <c:pt idx="581">
                  <c:v>2.4053185933075483E-2</c:v>
                </c:pt>
                <c:pt idx="582">
                  <c:v>2.1741276827896172E-2</c:v>
                </c:pt>
                <c:pt idx="583">
                  <c:v>2.1518145788954612E-2</c:v>
                </c:pt>
                <c:pt idx="584">
                  <c:v>1.9585820109188745E-2</c:v>
                </c:pt>
                <c:pt idx="585">
                  <c:v>1.9424769478112225E-2</c:v>
                </c:pt>
                <c:pt idx="586">
                  <c:v>2.1118325219344314E-2</c:v>
                </c:pt>
                <c:pt idx="587">
                  <c:v>1.9698970193406495E-2</c:v>
                </c:pt>
                <c:pt idx="588">
                  <c:v>2.5351006537071896E-2</c:v>
                </c:pt>
                <c:pt idx="589">
                  <c:v>2.2182404016742652E-2</c:v>
                </c:pt>
                <c:pt idx="590">
                  <c:v>2.3725797662555337E-2</c:v>
                </c:pt>
                <c:pt idx="591">
                  <c:v>3.0575054468064522E-2</c:v>
                </c:pt>
                <c:pt idx="592">
                  <c:v>2.4726657132481122E-2</c:v>
                </c:pt>
                <c:pt idx="593">
                  <c:v>1.2766414278511107E-2</c:v>
                </c:pt>
                <c:pt idx="594">
                  <c:v>2.2588836845958582E-2</c:v>
                </c:pt>
                <c:pt idx="595">
                  <c:v>2.8369047734100761E-2</c:v>
                </c:pt>
                <c:pt idx="596">
                  <c:v>2.5333814158219781E-2</c:v>
                </c:pt>
                <c:pt idx="597">
                  <c:v>1.8196959462152051E-2</c:v>
                </c:pt>
                <c:pt idx="598">
                  <c:v>2.5829995831454511E-2</c:v>
                </c:pt>
                <c:pt idx="599">
                  <c:v>3.1464356770374735E-2</c:v>
                </c:pt>
                <c:pt idx="600">
                  <c:v>1.869747553420531E-2</c:v>
                </c:pt>
                <c:pt idx="601">
                  <c:v>2.3834654692397095E-2</c:v>
                </c:pt>
                <c:pt idx="602">
                  <c:v>2.6384054718537442E-2</c:v>
                </c:pt>
                <c:pt idx="603">
                  <c:v>1.9352877105413668E-2</c:v>
                </c:pt>
                <c:pt idx="604">
                  <c:v>2.9663050704401783E-2</c:v>
                </c:pt>
                <c:pt idx="605">
                  <c:v>1.9169267443576388E-2</c:v>
                </c:pt>
                <c:pt idx="606">
                  <c:v>2.5605669163203615E-2</c:v>
                </c:pt>
                <c:pt idx="607">
                  <c:v>2.0433415371138963E-2</c:v>
                </c:pt>
                <c:pt idx="608">
                  <c:v>2.4822045162430584E-2</c:v>
                </c:pt>
                <c:pt idx="609">
                  <c:v>2.7436416201368274E-2</c:v>
                </c:pt>
                <c:pt idx="610">
                  <c:v>2.2080009007920509E-2</c:v>
                </c:pt>
                <c:pt idx="611">
                  <c:v>3.1000594372425638E-2</c:v>
                </c:pt>
                <c:pt idx="612">
                  <c:v>2.6305644970880948E-2</c:v>
                </c:pt>
                <c:pt idx="613">
                  <c:v>2.620791773640363E-2</c:v>
                </c:pt>
                <c:pt idx="614">
                  <c:v>2.0420245159296968E-2</c:v>
                </c:pt>
                <c:pt idx="615">
                  <c:v>1.9734879665442406E-2</c:v>
                </c:pt>
                <c:pt idx="616">
                  <c:v>2.5674270338615912E-2</c:v>
                </c:pt>
                <c:pt idx="617">
                  <c:v>1.9671151005896448E-2</c:v>
                </c:pt>
                <c:pt idx="618">
                  <c:v>1.8815388580993186E-2</c:v>
                </c:pt>
                <c:pt idx="619">
                  <c:v>2.7908801310285725E-2</c:v>
                </c:pt>
                <c:pt idx="620">
                  <c:v>2.1605323553036015E-2</c:v>
                </c:pt>
                <c:pt idx="621">
                  <c:v>2.5309549416499877E-2</c:v>
                </c:pt>
                <c:pt idx="622">
                  <c:v>2.1806536680642807E-2</c:v>
                </c:pt>
                <c:pt idx="623">
                  <c:v>1.9996368489151095E-2</c:v>
                </c:pt>
                <c:pt idx="624">
                  <c:v>1.7367721094110777E-2</c:v>
                </c:pt>
                <c:pt idx="625">
                  <c:v>2.7687588136691588E-2</c:v>
                </c:pt>
                <c:pt idx="626">
                  <c:v>2.0216032934333938E-2</c:v>
                </c:pt>
                <c:pt idx="627">
                  <c:v>2.2283384016821728E-2</c:v>
                </c:pt>
                <c:pt idx="628">
                  <c:v>2.1389752576325805E-2</c:v>
                </c:pt>
                <c:pt idx="629">
                  <c:v>1.5146908122270375E-2</c:v>
                </c:pt>
                <c:pt idx="630">
                  <c:v>2.1070568009376345E-2</c:v>
                </c:pt>
                <c:pt idx="631">
                  <c:v>1.8198836368906512E-2</c:v>
                </c:pt>
                <c:pt idx="632">
                  <c:v>1.7987418533618182E-2</c:v>
                </c:pt>
                <c:pt idx="633">
                  <c:v>1.8123948350618591E-2</c:v>
                </c:pt>
                <c:pt idx="634">
                  <c:v>2.2685564981822282E-2</c:v>
                </c:pt>
                <c:pt idx="635">
                  <c:v>2.1813231918105913E-2</c:v>
                </c:pt>
                <c:pt idx="636">
                  <c:v>2.2060163024613999E-2</c:v>
                </c:pt>
                <c:pt idx="637">
                  <c:v>2.8290566897805292E-2</c:v>
                </c:pt>
                <c:pt idx="638">
                  <c:v>1.9643357750600998E-2</c:v>
                </c:pt>
                <c:pt idx="639">
                  <c:v>1.7342393280404877E-2</c:v>
                </c:pt>
                <c:pt idx="640">
                  <c:v>2.8708317269062533E-2</c:v>
                </c:pt>
                <c:pt idx="641">
                  <c:v>2.74015604948179E-2</c:v>
                </c:pt>
                <c:pt idx="642">
                  <c:v>1.8661137452703258E-2</c:v>
                </c:pt>
                <c:pt idx="643">
                  <c:v>2.1983553123588351E-2</c:v>
                </c:pt>
                <c:pt idx="644">
                  <c:v>2.5167609828073978E-2</c:v>
                </c:pt>
                <c:pt idx="645">
                  <c:v>2.5208724441506902E-2</c:v>
                </c:pt>
                <c:pt idx="646">
                  <c:v>2.3978010236890057E-2</c:v>
                </c:pt>
                <c:pt idx="647">
                  <c:v>2.3629086429574286E-2</c:v>
                </c:pt>
                <c:pt idx="648">
                  <c:v>1.7690399732879669E-2</c:v>
                </c:pt>
                <c:pt idx="649">
                  <c:v>2.1930471605108082E-2</c:v>
                </c:pt>
                <c:pt idx="650">
                  <c:v>2.2213677488785777E-2</c:v>
                </c:pt>
                <c:pt idx="651">
                  <c:v>1.7583790798699539E-2</c:v>
                </c:pt>
                <c:pt idx="652">
                  <c:v>2.2021913964755058E-2</c:v>
                </c:pt>
                <c:pt idx="653">
                  <c:v>2.1342687952056849E-2</c:v>
                </c:pt>
                <c:pt idx="654">
                  <c:v>1.4771223831822056E-2</c:v>
                </c:pt>
                <c:pt idx="655">
                  <c:v>2.1868472934748695E-2</c:v>
                </c:pt>
                <c:pt idx="656">
                  <c:v>2.8644153677340967E-2</c:v>
                </c:pt>
                <c:pt idx="657">
                  <c:v>1.6834782810851934E-2</c:v>
                </c:pt>
                <c:pt idx="658">
                  <c:v>2.2608769133059425E-2</c:v>
                </c:pt>
                <c:pt idx="659">
                  <c:v>2.3123773890580068E-2</c:v>
                </c:pt>
                <c:pt idx="660">
                  <c:v>1.6534039774050768E-2</c:v>
                </c:pt>
                <c:pt idx="661">
                  <c:v>2.1879758419631301E-2</c:v>
                </c:pt>
                <c:pt idx="662">
                  <c:v>1.9190716689793774E-2</c:v>
                </c:pt>
                <c:pt idx="663">
                  <c:v>1.9793020916337056E-2</c:v>
                </c:pt>
                <c:pt idx="664">
                  <c:v>2.8068550531090253E-2</c:v>
                </c:pt>
                <c:pt idx="665">
                  <c:v>2.8838286650254119E-2</c:v>
                </c:pt>
                <c:pt idx="666">
                  <c:v>1.8672015566842504E-2</c:v>
                </c:pt>
                <c:pt idx="667">
                  <c:v>2.6643209945929058E-2</c:v>
                </c:pt>
                <c:pt idx="668">
                  <c:v>2.1585227877011448E-2</c:v>
                </c:pt>
                <c:pt idx="669">
                  <c:v>1.9471086258997516E-2</c:v>
                </c:pt>
                <c:pt idx="670">
                  <c:v>3.3081201976880692E-2</c:v>
                </c:pt>
                <c:pt idx="671">
                  <c:v>2.9702060960083543E-2</c:v>
                </c:pt>
                <c:pt idx="672">
                  <c:v>1.7170513541142185E-2</c:v>
                </c:pt>
                <c:pt idx="673">
                  <c:v>2.5052537746477199E-2</c:v>
                </c:pt>
                <c:pt idx="674">
                  <c:v>2.5032745648676524E-2</c:v>
                </c:pt>
                <c:pt idx="675">
                  <c:v>2.4025558963712612E-2</c:v>
                </c:pt>
                <c:pt idx="676">
                  <c:v>2.1683196197480825E-2</c:v>
                </c:pt>
                <c:pt idx="677">
                  <c:v>2.401240611284905E-2</c:v>
                </c:pt>
                <c:pt idx="678">
                  <c:v>2.1153881345107095E-2</c:v>
                </c:pt>
                <c:pt idx="679">
                  <c:v>2.5857320783055471E-2</c:v>
                </c:pt>
                <c:pt idx="680">
                  <c:v>2.2158811401633116E-2</c:v>
                </c:pt>
                <c:pt idx="681">
                  <c:v>2.9187440755693572E-2</c:v>
                </c:pt>
                <c:pt idx="682">
                  <c:v>2.8195478057924106E-2</c:v>
                </c:pt>
                <c:pt idx="683">
                  <c:v>1.731807349754888E-2</c:v>
                </c:pt>
                <c:pt idx="684">
                  <c:v>2.6958712914774807E-2</c:v>
                </c:pt>
                <c:pt idx="685">
                  <c:v>2.077277894215257E-2</c:v>
                </c:pt>
                <c:pt idx="686">
                  <c:v>3.0775270929996879E-2</c:v>
                </c:pt>
                <c:pt idx="687">
                  <c:v>2.0559728093825669E-2</c:v>
                </c:pt>
                <c:pt idx="688">
                  <c:v>2.7255687202966783E-2</c:v>
                </c:pt>
                <c:pt idx="689">
                  <c:v>2.2901171310374835E-2</c:v>
                </c:pt>
                <c:pt idx="690">
                  <c:v>1.8592549820331428E-2</c:v>
                </c:pt>
                <c:pt idx="691">
                  <c:v>2.4149523098959236E-2</c:v>
                </c:pt>
                <c:pt idx="692">
                  <c:v>1.7677481157470254E-2</c:v>
                </c:pt>
                <c:pt idx="693">
                  <c:v>2.3829172480043681E-2</c:v>
                </c:pt>
                <c:pt idx="694">
                  <c:v>2.6794242619001096E-2</c:v>
                </c:pt>
                <c:pt idx="695">
                  <c:v>2.5236319451627409E-2</c:v>
                </c:pt>
                <c:pt idx="696">
                  <c:v>2.0566290254304675E-2</c:v>
                </c:pt>
                <c:pt idx="697">
                  <c:v>2.5696785677979506E-2</c:v>
                </c:pt>
                <c:pt idx="698">
                  <c:v>1.9986885709885271E-2</c:v>
                </c:pt>
                <c:pt idx="699">
                  <c:v>2.4490322289615563E-2</c:v>
                </c:pt>
                <c:pt idx="700">
                  <c:v>2.8815750404918461E-2</c:v>
                </c:pt>
                <c:pt idx="701">
                  <c:v>2.1293138978050408E-2</c:v>
                </c:pt>
                <c:pt idx="702">
                  <c:v>2.2242894510302591E-2</c:v>
                </c:pt>
                <c:pt idx="703">
                  <c:v>1.3324623755236686E-2</c:v>
                </c:pt>
                <c:pt idx="704">
                  <c:v>3.0858218188921427E-2</c:v>
                </c:pt>
                <c:pt idx="705">
                  <c:v>2.5857686268953017E-2</c:v>
                </c:pt>
                <c:pt idx="706">
                  <c:v>2.0304978038408805E-2</c:v>
                </c:pt>
                <c:pt idx="707">
                  <c:v>2.3268210702257264E-2</c:v>
                </c:pt>
                <c:pt idx="708">
                  <c:v>3.5809588587980556E-2</c:v>
                </c:pt>
                <c:pt idx="709">
                  <c:v>2.364929456892817E-2</c:v>
                </c:pt>
                <c:pt idx="710">
                  <c:v>2.8096626043685902E-2</c:v>
                </c:pt>
                <c:pt idx="711">
                  <c:v>2.3788533995130479E-2</c:v>
                </c:pt>
                <c:pt idx="712">
                  <c:v>1.9244166165757193E-2</c:v>
                </c:pt>
                <c:pt idx="713">
                  <c:v>2.9304367700525802E-2</c:v>
                </c:pt>
                <c:pt idx="714">
                  <c:v>2.2683520445760053E-2</c:v>
                </c:pt>
                <c:pt idx="715">
                  <c:v>3.1000145781744592E-2</c:v>
                </c:pt>
                <c:pt idx="716">
                  <c:v>1.9575789200036553E-2</c:v>
                </c:pt>
                <c:pt idx="717">
                  <c:v>2.833508740505053E-2</c:v>
                </c:pt>
                <c:pt idx="718">
                  <c:v>1.8330469979021657E-2</c:v>
                </c:pt>
                <c:pt idx="719">
                  <c:v>2.4868085520163064E-2</c:v>
                </c:pt>
                <c:pt idx="720">
                  <c:v>2.2611569461281178E-2</c:v>
                </c:pt>
                <c:pt idx="721">
                  <c:v>2.1297642369169978E-2</c:v>
                </c:pt>
                <c:pt idx="722">
                  <c:v>1.7963234731164235E-2</c:v>
                </c:pt>
                <c:pt idx="723">
                  <c:v>3.1124848845328401E-2</c:v>
                </c:pt>
                <c:pt idx="724">
                  <c:v>3.0220294818040117E-2</c:v>
                </c:pt>
                <c:pt idx="725">
                  <c:v>2.2574954782133005E-2</c:v>
                </c:pt>
                <c:pt idx="726">
                  <c:v>2.3726650561178175E-2</c:v>
                </c:pt>
                <c:pt idx="727">
                  <c:v>1.9597011288364996E-2</c:v>
                </c:pt>
                <c:pt idx="728">
                  <c:v>2.3204804288182501E-2</c:v>
                </c:pt>
                <c:pt idx="729">
                  <c:v>2.4711102910199401E-2</c:v>
                </c:pt>
                <c:pt idx="730">
                  <c:v>2.8145134985221532E-2</c:v>
                </c:pt>
                <c:pt idx="731">
                  <c:v>2.4796428622163802E-2</c:v>
                </c:pt>
                <c:pt idx="732">
                  <c:v>3.1028093383365984E-2</c:v>
                </c:pt>
                <c:pt idx="733">
                  <c:v>2.8541795455931052E-2</c:v>
                </c:pt>
                <c:pt idx="734">
                  <c:v>2.1433968107334778E-2</c:v>
                </c:pt>
                <c:pt idx="735">
                  <c:v>2.155444925419836E-2</c:v>
                </c:pt>
                <c:pt idx="736">
                  <c:v>2.9956555720445976E-2</c:v>
                </c:pt>
                <c:pt idx="737">
                  <c:v>1.4696555355717678E-2</c:v>
                </c:pt>
                <c:pt idx="738">
                  <c:v>3.3702585992871903E-2</c:v>
                </c:pt>
                <c:pt idx="739">
                  <c:v>1.990025100612236E-2</c:v>
                </c:pt>
                <c:pt idx="740">
                  <c:v>2.4067802606802857E-2</c:v>
                </c:pt>
                <c:pt idx="741">
                  <c:v>2.7834517291234206E-2</c:v>
                </c:pt>
                <c:pt idx="742">
                  <c:v>2.645458405324419E-2</c:v>
                </c:pt>
                <c:pt idx="743">
                  <c:v>2.1106819303128077E-2</c:v>
                </c:pt>
                <c:pt idx="744">
                  <c:v>2.6563394285833652E-2</c:v>
                </c:pt>
                <c:pt idx="745">
                  <c:v>2.5491359487242349E-2</c:v>
                </c:pt>
                <c:pt idx="746">
                  <c:v>2.5643903272877466E-2</c:v>
                </c:pt>
                <c:pt idx="747">
                  <c:v>1.9510521498190769E-2</c:v>
                </c:pt>
                <c:pt idx="748">
                  <c:v>2.3500628331881046E-2</c:v>
                </c:pt>
                <c:pt idx="749">
                  <c:v>1.8212017736065178E-2</c:v>
                </c:pt>
                <c:pt idx="750">
                  <c:v>2.0100118239502862E-2</c:v>
                </c:pt>
                <c:pt idx="751">
                  <c:v>2.4733624615610239E-2</c:v>
                </c:pt>
                <c:pt idx="752">
                  <c:v>2.3544611251137937E-2</c:v>
                </c:pt>
                <c:pt idx="753">
                  <c:v>3.4138606017679152E-2</c:v>
                </c:pt>
                <c:pt idx="754">
                  <c:v>2.7671274533986434E-2</c:v>
                </c:pt>
                <c:pt idx="755">
                  <c:v>2.2742127714010962E-2</c:v>
                </c:pt>
                <c:pt idx="756">
                  <c:v>2.6892877555416916E-2</c:v>
                </c:pt>
                <c:pt idx="757">
                  <c:v>2.4543551828333676E-2</c:v>
                </c:pt>
                <c:pt idx="758">
                  <c:v>1.3699737934004474E-2</c:v>
                </c:pt>
                <c:pt idx="759">
                  <c:v>1.6197179348429458E-2</c:v>
                </c:pt>
                <c:pt idx="760">
                  <c:v>2.203029819741964E-2</c:v>
                </c:pt>
                <c:pt idx="761">
                  <c:v>2.1855908365518317E-2</c:v>
                </c:pt>
                <c:pt idx="762">
                  <c:v>1.6577174585741261E-2</c:v>
                </c:pt>
                <c:pt idx="763">
                  <c:v>2.9952135359199161E-2</c:v>
                </c:pt>
                <c:pt idx="764">
                  <c:v>1.9094829145963388E-2</c:v>
                </c:pt>
                <c:pt idx="765">
                  <c:v>1.472962398658062E-2</c:v>
                </c:pt>
                <c:pt idx="766">
                  <c:v>2.9774933775923884E-2</c:v>
                </c:pt>
                <c:pt idx="767">
                  <c:v>2.0394587421083799E-2</c:v>
                </c:pt>
                <c:pt idx="768">
                  <c:v>2.3427408125138882E-2</c:v>
                </c:pt>
                <c:pt idx="769">
                  <c:v>2.6709793579300367E-2</c:v>
                </c:pt>
                <c:pt idx="770">
                  <c:v>2.6548169776287267E-2</c:v>
                </c:pt>
                <c:pt idx="771">
                  <c:v>2.7562640182811293E-2</c:v>
                </c:pt>
                <c:pt idx="772">
                  <c:v>1.5638058815826028E-2</c:v>
                </c:pt>
                <c:pt idx="773">
                  <c:v>1.7495736232168824E-2</c:v>
                </c:pt>
                <c:pt idx="774">
                  <c:v>3.1003260577612934E-2</c:v>
                </c:pt>
                <c:pt idx="775">
                  <c:v>1.9377202774508717E-2</c:v>
                </c:pt>
                <c:pt idx="776">
                  <c:v>1.8156076112026298E-2</c:v>
                </c:pt>
                <c:pt idx="777">
                  <c:v>2.8279501439602228E-2</c:v>
                </c:pt>
                <c:pt idx="778">
                  <c:v>2.2023323523843175E-2</c:v>
                </c:pt>
                <c:pt idx="779">
                  <c:v>2.3242764470024824E-2</c:v>
                </c:pt>
                <c:pt idx="780">
                  <c:v>2.3379710747544635E-2</c:v>
                </c:pt>
                <c:pt idx="781">
                  <c:v>2.0529250207172112E-2</c:v>
                </c:pt>
                <c:pt idx="782">
                  <c:v>1.88435693761555E-2</c:v>
                </c:pt>
                <c:pt idx="783">
                  <c:v>2.0180374083160757E-2</c:v>
                </c:pt>
                <c:pt idx="784">
                  <c:v>2.2571515578269086E-2</c:v>
                </c:pt>
                <c:pt idx="785">
                  <c:v>2.9079888219866845E-2</c:v>
                </c:pt>
                <c:pt idx="786">
                  <c:v>2.2389201070813769E-2</c:v>
                </c:pt>
                <c:pt idx="787">
                  <c:v>2.9414165084043375E-2</c:v>
                </c:pt>
                <c:pt idx="788">
                  <c:v>2.3007219168233561E-2</c:v>
                </c:pt>
                <c:pt idx="789">
                  <c:v>2.2731724749714743E-2</c:v>
                </c:pt>
                <c:pt idx="790">
                  <c:v>2.70469741556294E-2</c:v>
                </c:pt>
                <c:pt idx="791">
                  <c:v>3.1364017654135878E-2</c:v>
                </c:pt>
                <c:pt idx="792">
                  <c:v>2.8309572783587811E-2</c:v>
                </c:pt>
                <c:pt idx="793">
                  <c:v>2.5669375275542805E-2</c:v>
                </c:pt>
                <c:pt idx="794">
                  <c:v>2.1568121167430121E-2</c:v>
                </c:pt>
                <c:pt idx="795">
                  <c:v>1.7181672161743933E-2</c:v>
                </c:pt>
                <c:pt idx="796">
                  <c:v>2.0017529618982621E-2</c:v>
                </c:pt>
                <c:pt idx="797">
                  <c:v>2.1130547095749463E-2</c:v>
                </c:pt>
                <c:pt idx="798">
                  <c:v>2.8265249423927941E-2</c:v>
                </c:pt>
                <c:pt idx="799">
                  <c:v>3.326197053043245E-2</c:v>
                </c:pt>
                <c:pt idx="800">
                  <c:v>3.1173047453796343E-2</c:v>
                </c:pt>
                <c:pt idx="801">
                  <c:v>1.0593106995322898E-2</c:v>
                </c:pt>
                <c:pt idx="802">
                  <c:v>1.6761818348269841E-2</c:v>
                </c:pt>
                <c:pt idx="803">
                  <c:v>2.3358109728610188E-2</c:v>
                </c:pt>
                <c:pt idx="804">
                  <c:v>1.3861840392694447E-2</c:v>
                </c:pt>
                <c:pt idx="805">
                  <c:v>1.8318840228566557E-2</c:v>
                </c:pt>
                <c:pt idx="806">
                  <c:v>2.452703514694754E-2</c:v>
                </c:pt>
                <c:pt idx="807">
                  <c:v>1.9628353170276114E-2</c:v>
                </c:pt>
                <c:pt idx="808">
                  <c:v>2.0819920144843351E-2</c:v>
                </c:pt>
                <c:pt idx="809">
                  <c:v>1.2299821690426427E-2</c:v>
                </c:pt>
                <c:pt idx="810">
                  <c:v>1.6141696738941391E-2</c:v>
                </c:pt>
                <c:pt idx="811">
                  <c:v>2.7501846883362546E-2</c:v>
                </c:pt>
                <c:pt idx="812">
                  <c:v>2.3555657434769728E-2</c:v>
                </c:pt>
                <c:pt idx="813">
                  <c:v>1.6471423053506129E-2</c:v>
                </c:pt>
                <c:pt idx="814">
                  <c:v>2.4525355523168813E-2</c:v>
                </c:pt>
                <c:pt idx="815">
                  <c:v>2.5916973842905477E-2</c:v>
                </c:pt>
                <c:pt idx="816">
                  <c:v>2.2646070595515155E-2</c:v>
                </c:pt>
                <c:pt idx="817">
                  <c:v>1.8654243786238922E-2</c:v>
                </c:pt>
                <c:pt idx="818">
                  <c:v>1.8676226675063745E-2</c:v>
                </c:pt>
                <c:pt idx="819">
                  <c:v>2.0527920390488674E-2</c:v>
                </c:pt>
                <c:pt idx="820">
                  <c:v>1.8767404993660364E-2</c:v>
                </c:pt>
                <c:pt idx="821">
                  <c:v>1.6602956188613405E-2</c:v>
                </c:pt>
                <c:pt idx="822">
                  <c:v>2.7241036375853511E-2</c:v>
                </c:pt>
                <c:pt idx="823">
                  <c:v>2.1402035640596395E-2</c:v>
                </c:pt>
                <c:pt idx="824">
                  <c:v>2.5577786878281827E-2</c:v>
                </c:pt>
                <c:pt idx="825">
                  <c:v>2.0936651535791384E-2</c:v>
                </c:pt>
                <c:pt idx="826">
                  <c:v>2.6375196684702118E-2</c:v>
                </c:pt>
                <c:pt idx="827">
                  <c:v>3.2902547443647734E-2</c:v>
                </c:pt>
                <c:pt idx="828">
                  <c:v>2.7138151168417224E-2</c:v>
                </c:pt>
                <c:pt idx="829">
                  <c:v>2.5142227787387839E-2</c:v>
                </c:pt>
                <c:pt idx="830">
                  <c:v>2.0577721051212805E-2</c:v>
                </c:pt>
                <c:pt idx="831">
                  <c:v>2.1380349430089041E-2</c:v>
                </c:pt>
                <c:pt idx="832">
                  <c:v>2.8271341119534554E-2</c:v>
                </c:pt>
                <c:pt idx="833">
                  <c:v>2.8806763902645471E-2</c:v>
                </c:pt>
                <c:pt idx="834">
                  <c:v>2.1375782647050201E-2</c:v>
                </c:pt>
                <c:pt idx="835">
                  <c:v>2.149742870827609E-2</c:v>
                </c:pt>
                <c:pt idx="836">
                  <c:v>2.2559380029504084E-2</c:v>
                </c:pt>
                <c:pt idx="837">
                  <c:v>2.848322560272365E-2</c:v>
                </c:pt>
                <c:pt idx="838">
                  <c:v>2.8279676603281345E-2</c:v>
                </c:pt>
                <c:pt idx="839">
                  <c:v>2.7191661868483763E-2</c:v>
                </c:pt>
                <c:pt idx="840">
                  <c:v>2.3254081998912213E-2</c:v>
                </c:pt>
                <c:pt idx="841">
                  <c:v>2.8376114006562148E-2</c:v>
                </c:pt>
                <c:pt idx="842">
                  <c:v>2.2825572243277747E-2</c:v>
                </c:pt>
                <c:pt idx="843">
                  <c:v>1.8616929890189482E-2</c:v>
                </c:pt>
                <c:pt idx="844">
                  <c:v>2.3773801749449319E-2</c:v>
                </c:pt>
                <c:pt idx="845">
                  <c:v>1.9768861579350983E-2</c:v>
                </c:pt>
                <c:pt idx="846">
                  <c:v>2.6205726025837706E-2</c:v>
                </c:pt>
                <c:pt idx="847">
                  <c:v>2.4932190512700458E-2</c:v>
                </c:pt>
                <c:pt idx="848">
                  <c:v>2.2520971921048627E-2</c:v>
                </c:pt>
                <c:pt idx="849">
                  <c:v>2.3523310422794097E-2</c:v>
                </c:pt>
                <c:pt idx="850">
                  <c:v>2.6699471870117009E-2</c:v>
                </c:pt>
                <c:pt idx="851">
                  <c:v>2.1899331781767728E-2</c:v>
                </c:pt>
                <c:pt idx="852">
                  <c:v>2.5865897884711941E-2</c:v>
                </c:pt>
                <c:pt idx="853">
                  <c:v>2.2622356534224508E-2</c:v>
                </c:pt>
                <c:pt idx="854">
                  <c:v>2.8228676522232377E-2</c:v>
                </c:pt>
                <c:pt idx="855">
                  <c:v>2.0155507910917692E-2</c:v>
                </c:pt>
                <c:pt idx="856">
                  <c:v>2.0300275143013025E-2</c:v>
                </c:pt>
                <c:pt idx="857">
                  <c:v>2.4412241784061095E-2</c:v>
                </c:pt>
                <c:pt idx="858">
                  <c:v>2.0302322289619923E-2</c:v>
                </c:pt>
                <c:pt idx="859">
                  <c:v>1.8463583762057922E-2</c:v>
                </c:pt>
                <c:pt idx="860">
                  <c:v>2.5779569071396224E-2</c:v>
                </c:pt>
                <c:pt idx="861">
                  <c:v>2.8192607022981875E-2</c:v>
                </c:pt>
                <c:pt idx="862">
                  <c:v>2.7293378051997053E-2</c:v>
                </c:pt>
                <c:pt idx="863">
                  <c:v>2.2759614126281136E-2</c:v>
                </c:pt>
                <c:pt idx="864">
                  <c:v>2.2329252655545417E-2</c:v>
                </c:pt>
                <c:pt idx="865">
                  <c:v>2.8788318289379333E-2</c:v>
                </c:pt>
                <c:pt idx="866">
                  <c:v>2.2857074822624668E-2</c:v>
                </c:pt>
                <c:pt idx="867">
                  <c:v>2.5244243771766151E-2</c:v>
                </c:pt>
                <c:pt idx="868">
                  <c:v>2.7114476576040047E-2</c:v>
                </c:pt>
                <c:pt idx="869">
                  <c:v>2.3388820669161703E-2</c:v>
                </c:pt>
                <c:pt idx="870">
                  <c:v>2.3975348590596468E-2</c:v>
                </c:pt>
                <c:pt idx="871">
                  <c:v>2.4693303361111418E-2</c:v>
                </c:pt>
                <c:pt idx="872">
                  <c:v>2.0545680132435962E-2</c:v>
                </c:pt>
                <c:pt idx="873">
                  <c:v>2.20216127090751E-2</c:v>
                </c:pt>
                <c:pt idx="874">
                  <c:v>2.1471810006431724E-2</c:v>
                </c:pt>
                <c:pt idx="875">
                  <c:v>1.8897193463963902E-2</c:v>
                </c:pt>
                <c:pt idx="876">
                  <c:v>1.7813107095996372E-2</c:v>
                </c:pt>
                <c:pt idx="877">
                  <c:v>1.9733175769394151E-2</c:v>
                </c:pt>
                <c:pt idx="878">
                  <c:v>2.7651132335471118E-2</c:v>
                </c:pt>
                <c:pt idx="879">
                  <c:v>2.842881973215583E-2</c:v>
                </c:pt>
                <c:pt idx="880">
                  <c:v>1.5833276089903592E-2</c:v>
                </c:pt>
                <c:pt idx="881">
                  <c:v>3.0203795712534287E-2</c:v>
                </c:pt>
                <c:pt idx="882">
                  <c:v>3.0500435014689131E-2</c:v>
                </c:pt>
                <c:pt idx="883">
                  <c:v>1.6905051498961043E-2</c:v>
                </c:pt>
                <c:pt idx="884">
                  <c:v>2.1258224527354486E-2</c:v>
                </c:pt>
                <c:pt idx="885">
                  <c:v>2.1939033930634011E-2</c:v>
                </c:pt>
                <c:pt idx="886">
                  <c:v>2.3713285155576358E-2</c:v>
                </c:pt>
                <c:pt idx="887">
                  <c:v>2.233100111379116E-2</c:v>
                </c:pt>
                <c:pt idx="888">
                  <c:v>2.166824699536285E-2</c:v>
                </c:pt>
                <c:pt idx="889">
                  <c:v>2.1607409065163452E-2</c:v>
                </c:pt>
                <c:pt idx="890">
                  <c:v>2.8546214724899599E-2</c:v>
                </c:pt>
                <c:pt idx="891">
                  <c:v>2.2656825483284848E-2</c:v>
                </c:pt>
                <c:pt idx="892">
                  <c:v>2.0483684120776502E-2</c:v>
                </c:pt>
                <c:pt idx="893">
                  <c:v>1.9484292564987626E-2</c:v>
                </c:pt>
                <c:pt idx="894">
                  <c:v>2.4132555024349855E-2</c:v>
                </c:pt>
                <c:pt idx="895">
                  <c:v>1.9478537309845834E-2</c:v>
                </c:pt>
                <c:pt idx="896">
                  <c:v>2.7106060544042521E-2</c:v>
                </c:pt>
                <c:pt idx="897">
                  <c:v>2.3194378367387358E-2</c:v>
                </c:pt>
                <c:pt idx="898">
                  <c:v>2.1682958286181275E-2</c:v>
                </c:pt>
                <c:pt idx="899">
                  <c:v>2.8050218283649286E-2</c:v>
                </c:pt>
                <c:pt idx="900">
                  <c:v>2.4202817517293695E-2</c:v>
                </c:pt>
                <c:pt idx="901">
                  <c:v>2.3236331104300234E-2</c:v>
                </c:pt>
                <c:pt idx="902">
                  <c:v>2.2824217930487833E-2</c:v>
                </c:pt>
                <c:pt idx="903">
                  <c:v>2.657927967908158E-2</c:v>
                </c:pt>
                <c:pt idx="904">
                  <c:v>2.091595197544116E-2</c:v>
                </c:pt>
                <c:pt idx="905">
                  <c:v>2.2016591017216314E-2</c:v>
                </c:pt>
                <c:pt idx="906">
                  <c:v>2.6882072659395462E-2</c:v>
                </c:pt>
                <c:pt idx="907">
                  <c:v>2.0074663284852079E-2</c:v>
                </c:pt>
                <c:pt idx="908">
                  <c:v>2.1803887123917676E-2</c:v>
                </c:pt>
                <c:pt idx="909">
                  <c:v>1.9339968772762006E-2</c:v>
                </c:pt>
                <c:pt idx="910">
                  <c:v>2.0990717973145223E-2</c:v>
                </c:pt>
                <c:pt idx="911">
                  <c:v>2.4228871387810713E-2</c:v>
                </c:pt>
                <c:pt idx="912">
                  <c:v>2.5336868170256821E-2</c:v>
                </c:pt>
                <c:pt idx="913">
                  <c:v>2.3467561775502688E-2</c:v>
                </c:pt>
                <c:pt idx="914">
                  <c:v>2.0638751777443787E-2</c:v>
                </c:pt>
                <c:pt idx="915">
                  <c:v>1.3846700528324263E-2</c:v>
                </c:pt>
                <c:pt idx="916">
                  <c:v>2.1675776316401496E-2</c:v>
                </c:pt>
                <c:pt idx="917">
                  <c:v>2.5629898049333022E-2</c:v>
                </c:pt>
                <c:pt idx="918">
                  <c:v>2.020175934686641E-2</c:v>
                </c:pt>
                <c:pt idx="919">
                  <c:v>2.850698039443067E-2</c:v>
                </c:pt>
                <c:pt idx="920">
                  <c:v>2.5880708897954463E-2</c:v>
                </c:pt>
                <c:pt idx="921">
                  <c:v>2.3591973180760561E-2</c:v>
                </c:pt>
                <c:pt idx="922">
                  <c:v>2.5890249814541022E-2</c:v>
                </c:pt>
                <c:pt idx="923">
                  <c:v>2.7348539669754146E-2</c:v>
                </c:pt>
                <c:pt idx="924">
                  <c:v>2.5033276413624961E-2</c:v>
                </c:pt>
                <c:pt idx="925">
                  <c:v>2.3991191247549892E-2</c:v>
                </c:pt>
                <c:pt idx="926">
                  <c:v>1.9651491165252111E-2</c:v>
                </c:pt>
                <c:pt idx="927">
                  <c:v>1.625085720717756E-2</c:v>
                </c:pt>
                <c:pt idx="928">
                  <c:v>2.8511694040950886E-2</c:v>
                </c:pt>
                <c:pt idx="929">
                  <c:v>1.2435562488573026E-2</c:v>
                </c:pt>
                <c:pt idx="930">
                  <c:v>2.7922524337299137E-2</c:v>
                </c:pt>
                <c:pt idx="931">
                  <c:v>2.4612863369306126E-2</c:v>
                </c:pt>
                <c:pt idx="932">
                  <c:v>2.1711643556143301E-2</c:v>
                </c:pt>
                <c:pt idx="933">
                  <c:v>1.686254949704491E-2</c:v>
                </c:pt>
                <c:pt idx="934">
                  <c:v>1.6872346455384601E-2</c:v>
                </c:pt>
                <c:pt idx="935">
                  <c:v>1.9112038278763066E-2</c:v>
                </c:pt>
                <c:pt idx="936">
                  <c:v>2.0315561495612755E-2</c:v>
                </c:pt>
                <c:pt idx="937">
                  <c:v>3.138637725197313E-2</c:v>
                </c:pt>
                <c:pt idx="938">
                  <c:v>2.0734151455672034E-2</c:v>
                </c:pt>
                <c:pt idx="939">
                  <c:v>1.9166262508038656E-2</c:v>
                </c:pt>
                <c:pt idx="940">
                  <c:v>1.7690342056036812E-2</c:v>
                </c:pt>
                <c:pt idx="941">
                  <c:v>1.7924314456241319E-2</c:v>
                </c:pt>
                <c:pt idx="942">
                  <c:v>2.7581715440650356E-2</c:v>
                </c:pt>
                <c:pt idx="943">
                  <c:v>1.8938731743093129E-2</c:v>
                </c:pt>
                <c:pt idx="944">
                  <c:v>2.3456382866413605E-2</c:v>
                </c:pt>
                <c:pt idx="945">
                  <c:v>2.6650383643804787E-2</c:v>
                </c:pt>
                <c:pt idx="946">
                  <c:v>1.6962108084284111E-2</c:v>
                </c:pt>
                <c:pt idx="947">
                  <c:v>2.3427511780443666E-2</c:v>
                </c:pt>
                <c:pt idx="948">
                  <c:v>2.2415033480278623E-2</c:v>
                </c:pt>
                <c:pt idx="949">
                  <c:v>2.6422194036783253E-2</c:v>
                </c:pt>
                <c:pt idx="950">
                  <c:v>1.9666857800624271E-2</c:v>
                </c:pt>
                <c:pt idx="951">
                  <c:v>2.5291306994001062E-2</c:v>
                </c:pt>
                <c:pt idx="952">
                  <c:v>2.7015222729909638E-2</c:v>
                </c:pt>
                <c:pt idx="953">
                  <c:v>2.1975170616009621E-2</c:v>
                </c:pt>
                <c:pt idx="954">
                  <c:v>2.1283656975349174E-2</c:v>
                </c:pt>
                <c:pt idx="955">
                  <c:v>2.0192388960008856E-2</c:v>
                </c:pt>
                <c:pt idx="956">
                  <c:v>2.5861682869118496E-2</c:v>
                </c:pt>
                <c:pt idx="957">
                  <c:v>2.4098538700997096E-2</c:v>
                </c:pt>
                <c:pt idx="958">
                  <c:v>1.7356949132986799E-2</c:v>
                </c:pt>
                <c:pt idx="959">
                  <c:v>1.6938083492343381E-2</c:v>
                </c:pt>
                <c:pt idx="960">
                  <c:v>2.2708211806680367E-2</c:v>
                </c:pt>
                <c:pt idx="961">
                  <c:v>1.8577442108917097E-2</c:v>
                </c:pt>
                <c:pt idx="962">
                  <c:v>2.7578474006178411E-2</c:v>
                </c:pt>
                <c:pt idx="963">
                  <c:v>2.3910041768875345E-2</c:v>
                </c:pt>
                <c:pt idx="964">
                  <c:v>2.5731713578162285E-2</c:v>
                </c:pt>
                <c:pt idx="965">
                  <c:v>2.6846020828402928E-2</c:v>
                </c:pt>
                <c:pt idx="966">
                  <c:v>2.1580166277896495E-2</c:v>
                </c:pt>
                <c:pt idx="967">
                  <c:v>2.1155502089301947E-2</c:v>
                </c:pt>
                <c:pt idx="968">
                  <c:v>2.2578232427026279E-2</c:v>
                </c:pt>
                <c:pt idx="969">
                  <c:v>1.6648595227193752E-2</c:v>
                </c:pt>
                <c:pt idx="970">
                  <c:v>2.2336170028138369E-2</c:v>
                </c:pt>
                <c:pt idx="971">
                  <c:v>2.0797416834422933E-2</c:v>
                </c:pt>
                <c:pt idx="972">
                  <c:v>1.5029067288322651E-2</c:v>
                </c:pt>
                <c:pt idx="973">
                  <c:v>2.7418573119328826E-2</c:v>
                </c:pt>
                <c:pt idx="974">
                  <c:v>1.8825429843042585E-2</c:v>
                </c:pt>
                <c:pt idx="975">
                  <c:v>2.1710989096863642E-2</c:v>
                </c:pt>
                <c:pt idx="976">
                  <c:v>1.9063379759741039E-2</c:v>
                </c:pt>
                <c:pt idx="977">
                  <c:v>2.2727697893502707E-2</c:v>
                </c:pt>
                <c:pt idx="978">
                  <c:v>2.4170656813785385E-2</c:v>
                </c:pt>
                <c:pt idx="979">
                  <c:v>2.6680373560177273E-2</c:v>
                </c:pt>
                <c:pt idx="980">
                  <c:v>2.7055008566010841E-2</c:v>
                </c:pt>
                <c:pt idx="981">
                  <c:v>3.1710054846868729E-2</c:v>
                </c:pt>
                <c:pt idx="982">
                  <c:v>1.7380104845122091E-2</c:v>
                </c:pt>
                <c:pt idx="983">
                  <c:v>2.4625732852406657E-2</c:v>
                </c:pt>
                <c:pt idx="984">
                  <c:v>2.6710472010016417E-2</c:v>
                </c:pt>
                <c:pt idx="985">
                  <c:v>3.464281417042514E-2</c:v>
                </c:pt>
                <c:pt idx="986">
                  <c:v>3.196039891045821E-2</c:v>
                </c:pt>
                <c:pt idx="987">
                  <c:v>2.4325080663174958E-2</c:v>
                </c:pt>
                <c:pt idx="988">
                  <c:v>2.872094179011242E-2</c:v>
                </c:pt>
                <c:pt idx="989">
                  <c:v>2.5192205780664167E-2</c:v>
                </c:pt>
                <c:pt idx="990">
                  <c:v>2.3057630831178955E-2</c:v>
                </c:pt>
                <c:pt idx="991">
                  <c:v>1.8707504709047029E-2</c:v>
                </c:pt>
                <c:pt idx="992">
                  <c:v>1.7604471360705531E-2</c:v>
                </c:pt>
                <c:pt idx="993">
                  <c:v>2.941512891078446E-2</c:v>
                </c:pt>
                <c:pt idx="994">
                  <c:v>2.4905575374857492E-2</c:v>
                </c:pt>
                <c:pt idx="995">
                  <c:v>1.8963105581482509E-2</c:v>
                </c:pt>
                <c:pt idx="996">
                  <c:v>2.3707186313950857E-2</c:v>
                </c:pt>
                <c:pt idx="997">
                  <c:v>2.056398718291419E-2</c:v>
                </c:pt>
                <c:pt idx="998">
                  <c:v>3.1253554258215743E-2</c:v>
                </c:pt>
                <c:pt idx="999">
                  <c:v>2.1649907267832447E-2</c:v>
                </c:pt>
              </c:numCache>
            </c:numRef>
          </c:xVal>
          <c:yVal>
            <c:numRef>
              <c:f>'PSA results'!$X$26:$X$5026</c:f>
              <c:numCache>
                <c:formatCode>0.00</c:formatCode>
                <c:ptCount val="5001"/>
                <c:pt idx="0">
                  <c:v>674.09047746864735</c:v>
                </c:pt>
                <c:pt idx="1">
                  <c:v>679.85846731937204</c:v>
                </c:pt>
                <c:pt idx="2">
                  <c:v>675.61314426665285</c:v>
                </c:pt>
                <c:pt idx="3">
                  <c:v>627.18037006185455</c:v>
                </c:pt>
                <c:pt idx="4">
                  <c:v>699.39278823117911</c:v>
                </c:pt>
                <c:pt idx="5">
                  <c:v>610.36234409089707</c:v>
                </c:pt>
                <c:pt idx="6">
                  <c:v>684.09842101246772</c:v>
                </c:pt>
                <c:pt idx="7">
                  <c:v>652.2498130347908</c:v>
                </c:pt>
                <c:pt idx="8">
                  <c:v>718.53005737473131</c:v>
                </c:pt>
                <c:pt idx="9">
                  <c:v>678.41049592384229</c:v>
                </c:pt>
                <c:pt idx="10">
                  <c:v>705.05543136808183</c:v>
                </c:pt>
                <c:pt idx="11">
                  <c:v>718.86669992110114</c:v>
                </c:pt>
                <c:pt idx="12">
                  <c:v>640.19533369697251</c:v>
                </c:pt>
                <c:pt idx="13">
                  <c:v>614.08622445783135</c:v>
                </c:pt>
                <c:pt idx="14">
                  <c:v>668.12089141595402</c:v>
                </c:pt>
                <c:pt idx="15">
                  <c:v>664.04465872610012</c:v>
                </c:pt>
                <c:pt idx="16">
                  <c:v>604.15028830218944</c:v>
                </c:pt>
                <c:pt idx="17">
                  <c:v>698.84389731037891</c:v>
                </c:pt>
                <c:pt idx="18">
                  <c:v>645.70415014631408</c:v>
                </c:pt>
                <c:pt idx="19">
                  <c:v>647.43381376728507</c:v>
                </c:pt>
                <c:pt idx="20">
                  <c:v>669.44208453119927</c:v>
                </c:pt>
                <c:pt idx="21">
                  <c:v>691.07654019705365</c:v>
                </c:pt>
                <c:pt idx="22">
                  <c:v>653.94837801399603</c:v>
                </c:pt>
                <c:pt idx="23">
                  <c:v>665.87643492899815</c:v>
                </c:pt>
                <c:pt idx="24">
                  <c:v>637.74988609802699</c:v>
                </c:pt>
                <c:pt idx="25">
                  <c:v>665.79373516952001</c:v>
                </c:pt>
                <c:pt idx="26">
                  <c:v>692.25665907212647</c:v>
                </c:pt>
                <c:pt idx="27">
                  <c:v>663.93522160644329</c:v>
                </c:pt>
                <c:pt idx="28">
                  <c:v>726.7879070034237</c:v>
                </c:pt>
                <c:pt idx="29">
                  <c:v>655.88589955853945</c:v>
                </c:pt>
                <c:pt idx="30">
                  <c:v>652.0444344626269</c:v>
                </c:pt>
                <c:pt idx="31">
                  <c:v>730.57374864391795</c:v>
                </c:pt>
                <c:pt idx="32">
                  <c:v>641.55608733590429</c:v>
                </c:pt>
                <c:pt idx="33">
                  <c:v>618.3029685158981</c:v>
                </c:pt>
                <c:pt idx="34">
                  <c:v>682.79168391990152</c:v>
                </c:pt>
                <c:pt idx="35">
                  <c:v>701.66474032665701</c:v>
                </c:pt>
                <c:pt idx="36">
                  <c:v>700.52777613268813</c:v>
                </c:pt>
                <c:pt idx="37">
                  <c:v>691.14779223277401</c:v>
                </c:pt>
                <c:pt idx="38">
                  <c:v>662.83767187509329</c:v>
                </c:pt>
                <c:pt idx="39">
                  <c:v>638.82814822287992</c:v>
                </c:pt>
                <c:pt idx="40">
                  <c:v>685.84957491005252</c:v>
                </c:pt>
                <c:pt idx="41">
                  <c:v>668.71876755985818</c:v>
                </c:pt>
                <c:pt idx="42">
                  <c:v>693.83711141283788</c:v>
                </c:pt>
                <c:pt idx="43">
                  <c:v>666.91444435799349</c:v>
                </c:pt>
                <c:pt idx="44">
                  <c:v>679.80294323227008</c:v>
                </c:pt>
                <c:pt idx="45">
                  <c:v>628.33947189630044</c:v>
                </c:pt>
                <c:pt idx="46">
                  <c:v>676.03861643619643</c:v>
                </c:pt>
                <c:pt idx="47">
                  <c:v>701.30600073449432</c:v>
                </c:pt>
                <c:pt idx="48">
                  <c:v>672.74852302452564</c:v>
                </c:pt>
                <c:pt idx="49">
                  <c:v>679.00526492428162</c:v>
                </c:pt>
                <c:pt idx="50">
                  <c:v>695.31528986794501</c:v>
                </c:pt>
                <c:pt idx="51">
                  <c:v>625.83285972071417</c:v>
                </c:pt>
                <c:pt idx="52">
                  <c:v>689.51923167222412</c:v>
                </c:pt>
                <c:pt idx="53">
                  <c:v>703.45376826606662</c:v>
                </c:pt>
                <c:pt idx="54">
                  <c:v>688.39460546906457</c:v>
                </c:pt>
                <c:pt idx="55">
                  <c:v>720.30138187762418</c:v>
                </c:pt>
                <c:pt idx="56">
                  <c:v>685.15967577947822</c:v>
                </c:pt>
                <c:pt idx="57">
                  <c:v>695.68689158404868</c:v>
                </c:pt>
                <c:pt idx="58">
                  <c:v>698.42830312489696</c:v>
                </c:pt>
                <c:pt idx="59">
                  <c:v>690.24835220426326</c:v>
                </c:pt>
                <c:pt idx="60">
                  <c:v>682.4552460058419</c:v>
                </c:pt>
                <c:pt idx="61">
                  <c:v>746.50146905046404</c:v>
                </c:pt>
                <c:pt idx="62">
                  <c:v>740.22685294247663</c:v>
                </c:pt>
                <c:pt idx="63">
                  <c:v>682.48028505412526</c:v>
                </c:pt>
                <c:pt idx="64">
                  <c:v>658.82802015762445</c:v>
                </c:pt>
                <c:pt idx="65">
                  <c:v>699.50922108181521</c:v>
                </c:pt>
                <c:pt idx="66">
                  <c:v>671.29710913666918</c:v>
                </c:pt>
                <c:pt idx="67">
                  <c:v>687.06983798163378</c:v>
                </c:pt>
                <c:pt idx="68">
                  <c:v>610.94679077119395</c:v>
                </c:pt>
                <c:pt idx="69">
                  <c:v>690.96380007930088</c:v>
                </c:pt>
                <c:pt idx="70">
                  <c:v>642.97151291417367</c:v>
                </c:pt>
                <c:pt idx="71">
                  <c:v>647.27221300343331</c:v>
                </c:pt>
                <c:pt idx="72">
                  <c:v>651.50870022055824</c:v>
                </c:pt>
                <c:pt idx="73">
                  <c:v>687.2166215846396</c:v>
                </c:pt>
                <c:pt idx="74">
                  <c:v>667.10865493043161</c:v>
                </c:pt>
                <c:pt idx="75">
                  <c:v>665.0301114182148</c:v>
                </c:pt>
                <c:pt idx="76">
                  <c:v>626.08624088082388</c:v>
                </c:pt>
                <c:pt idx="77">
                  <c:v>683.78405309589652</c:v>
                </c:pt>
                <c:pt idx="78">
                  <c:v>653.1408263150247</c:v>
                </c:pt>
                <c:pt idx="79">
                  <c:v>670.62623649773536</c:v>
                </c:pt>
                <c:pt idx="80">
                  <c:v>704.13232167179376</c:v>
                </c:pt>
                <c:pt idx="81">
                  <c:v>688.13849995840064</c:v>
                </c:pt>
                <c:pt idx="82">
                  <c:v>653.36617993454729</c:v>
                </c:pt>
                <c:pt idx="83">
                  <c:v>660.89894486328376</c:v>
                </c:pt>
                <c:pt idx="84">
                  <c:v>637.11476063965006</c:v>
                </c:pt>
                <c:pt idx="85">
                  <c:v>687.22672731034208</c:v>
                </c:pt>
                <c:pt idx="86">
                  <c:v>715.10776014042608</c:v>
                </c:pt>
                <c:pt idx="87">
                  <c:v>634.28476695449126</c:v>
                </c:pt>
                <c:pt idx="88">
                  <c:v>693.98003500364212</c:v>
                </c:pt>
                <c:pt idx="89">
                  <c:v>687.36317521920978</c:v>
                </c:pt>
                <c:pt idx="90">
                  <c:v>682.90623705224539</c:v>
                </c:pt>
                <c:pt idx="91">
                  <c:v>651.48159521078401</c:v>
                </c:pt>
                <c:pt idx="92">
                  <c:v>657.73733613683294</c:v>
                </c:pt>
                <c:pt idx="93">
                  <c:v>608.85741465193905</c:v>
                </c:pt>
                <c:pt idx="94">
                  <c:v>637.30142316979618</c:v>
                </c:pt>
                <c:pt idx="95">
                  <c:v>689.1220014009964</c:v>
                </c:pt>
                <c:pt idx="96">
                  <c:v>696.18842011098377</c:v>
                </c:pt>
                <c:pt idx="97">
                  <c:v>649.33006939290294</c:v>
                </c:pt>
                <c:pt idx="98">
                  <c:v>712.16889852689837</c:v>
                </c:pt>
                <c:pt idx="99">
                  <c:v>637.99400748154949</c:v>
                </c:pt>
                <c:pt idx="100">
                  <c:v>688.39729228759211</c:v>
                </c:pt>
                <c:pt idx="101">
                  <c:v>680.78648506419927</c:v>
                </c:pt>
                <c:pt idx="102">
                  <c:v>697.85807306134666</c:v>
                </c:pt>
                <c:pt idx="103">
                  <c:v>646.84019943021349</c:v>
                </c:pt>
                <c:pt idx="104">
                  <c:v>691.67501898049227</c:v>
                </c:pt>
                <c:pt idx="105">
                  <c:v>645.64521250134635</c:v>
                </c:pt>
                <c:pt idx="106">
                  <c:v>682.73735588670888</c:v>
                </c:pt>
                <c:pt idx="107">
                  <c:v>679.94090468890272</c:v>
                </c:pt>
                <c:pt idx="108">
                  <c:v>706.9724476503427</c:v>
                </c:pt>
                <c:pt idx="109">
                  <c:v>746.82494104708667</c:v>
                </c:pt>
                <c:pt idx="110">
                  <c:v>694.18850004354204</c:v>
                </c:pt>
                <c:pt idx="111">
                  <c:v>713.79286657503985</c:v>
                </c:pt>
                <c:pt idx="112">
                  <c:v>738.15221649638306</c:v>
                </c:pt>
                <c:pt idx="113">
                  <c:v>691.03736858239313</c:v>
                </c:pt>
                <c:pt idx="114">
                  <c:v>620.87923199840429</c:v>
                </c:pt>
                <c:pt idx="115">
                  <c:v>642.51172480720243</c:v>
                </c:pt>
                <c:pt idx="116">
                  <c:v>683.77462868919338</c:v>
                </c:pt>
                <c:pt idx="117">
                  <c:v>705.03134637019548</c:v>
                </c:pt>
                <c:pt idx="118">
                  <c:v>686.57525886559893</c:v>
                </c:pt>
                <c:pt idx="119">
                  <c:v>679.51058507908169</c:v>
                </c:pt>
                <c:pt idx="120">
                  <c:v>666.80974714724425</c:v>
                </c:pt>
                <c:pt idx="121">
                  <c:v>688.91658587837651</c:v>
                </c:pt>
                <c:pt idx="122">
                  <c:v>649.08948486244276</c:v>
                </c:pt>
                <c:pt idx="123">
                  <c:v>715.82077691869199</c:v>
                </c:pt>
                <c:pt idx="124">
                  <c:v>669.8331463702807</c:v>
                </c:pt>
                <c:pt idx="125">
                  <c:v>745.31655758558782</c:v>
                </c:pt>
                <c:pt idx="126">
                  <c:v>630.70327425288951</c:v>
                </c:pt>
                <c:pt idx="127">
                  <c:v>652.11947589759393</c:v>
                </c:pt>
                <c:pt idx="128">
                  <c:v>668.56437840919966</c:v>
                </c:pt>
                <c:pt idx="129">
                  <c:v>672.86665146431142</c:v>
                </c:pt>
                <c:pt idx="130">
                  <c:v>674.81156144068814</c:v>
                </c:pt>
                <c:pt idx="131">
                  <c:v>682.13251148906693</c:v>
                </c:pt>
                <c:pt idx="132">
                  <c:v>665.74303826155096</c:v>
                </c:pt>
                <c:pt idx="133">
                  <c:v>666.06172757473746</c:v>
                </c:pt>
                <c:pt idx="134">
                  <c:v>709.77520907638359</c:v>
                </c:pt>
                <c:pt idx="135">
                  <c:v>674.3219303288854</c:v>
                </c:pt>
                <c:pt idx="136">
                  <c:v>660.96160668499715</c:v>
                </c:pt>
                <c:pt idx="137">
                  <c:v>677.45733643738845</c:v>
                </c:pt>
                <c:pt idx="138">
                  <c:v>684.41923783911466</c:v>
                </c:pt>
                <c:pt idx="139">
                  <c:v>684.12938230507325</c:v>
                </c:pt>
                <c:pt idx="140">
                  <c:v>696.4017050574007</c:v>
                </c:pt>
                <c:pt idx="141">
                  <c:v>686.35668917205589</c:v>
                </c:pt>
                <c:pt idx="142">
                  <c:v>694.00171060651405</c:v>
                </c:pt>
                <c:pt idx="143">
                  <c:v>671.87429308776268</c:v>
                </c:pt>
                <c:pt idx="144">
                  <c:v>620.80026467783932</c:v>
                </c:pt>
                <c:pt idx="145">
                  <c:v>707.85732549099248</c:v>
                </c:pt>
                <c:pt idx="146">
                  <c:v>693.1093119282491</c:v>
                </c:pt>
                <c:pt idx="147">
                  <c:v>708.26214133127996</c:v>
                </c:pt>
                <c:pt idx="148">
                  <c:v>649.32303136118958</c:v>
                </c:pt>
                <c:pt idx="149">
                  <c:v>686.57369920916994</c:v>
                </c:pt>
                <c:pt idx="150">
                  <c:v>602.2846195508007</c:v>
                </c:pt>
                <c:pt idx="151">
                  <c:v>642.25328618789013</c:v>
                </c:pt>
                <c:pt idx="152">
                  <c:v>633.43349311158636</c:v>
                </c:pt>
                <c:pt idx="153">
                  <c:v>692.53340835209519</c:v>
                </c:pt>
                <c:pt idx="154">
                  <c:v>695.69427843665903</c:v>
                </c:pt>
                <c:pt idx="155">
                  <c:v>643.70428054539229</c:v>
                </c:pt>
                <c:pt idx="156">
                  <c:v>657.92768630645992</c:v>
                </c:pt>
                <c:pt idx="157">
                  <c:v>609.28525294681481</c:v>
                </c:pt>
                <c:pt idx="158">
                  <c:v>672.06621383602169</c:v>
                </c:pt>
                <c:pt idx="159">
                  <c:v>666.84741294584956</c:v>
                </c:pt>
                <c:pt idx="160">
                  <c:v>740.81971279235108</c:v>
                </c:pt>
                <c:pt idx="161">
                  <c:v>633.59956711103223</c:v>
                </c:pt>
                <c:pt idx="162">
                  <c:v>697.78182609493092</c:v>
                </c:pt>
                <c:pt idx="163">
                  <c:v>708.80441799429241</c:v>
                </c:pt>
                <c:pt idx="164">
                  <c:v>656.19418192141893</c:v>
                </c:pt>
                <c:pt idx="165">
                  <c:v>606.63280345026305</c:v>
                </c:pt>
                <c:pt idx="166">
                  <c:v>757.18200166578458</c:v>
                </c:pt>
                <c:pt idx="167">
                  <c:v>680.59610771361304</c:v>
                </c:pt>
                <c:pt idx="168">
                  <c:v>733.75747857931856</c:v>
                </c:pt>
                <c:pt idx="169">
                  <c:v>623.9304678262356</c:v>
                </c:pt>
                <c:pt idx="170">
                  <c:v>659.80199540262652</c:v>
                </c:pt>
                <c:pt idx="171">
                  <c:v>655.9957290785942</c:v>
                </c:pt>
                <c:pt idx="172">
                  <c:v>639.70917882266599</c:v>
                </c:pt>
                <c:pt idx="173">
                  <c:v>735.01678797968634</c:v>
                </c:pt>
                <c:pt idx="174">
                  <c:v>641.48113300099408</c:v>
                </c:pt>
                <c:pt idx="175">
                  <c:v>635.84931200546521</c:v>
                </c:pt>
                <c:pt idx="176">
                  <c:v>672.76271553052538</c:v>
                </c:pt>
                <c:pt idx="177">
                  <c:v>668.57272150101608</c:v>
                </c:pt>
                <c:pt idx="178">
                  <c:v>698.04516187891909</c:v>
                </c:pt>
                <c:pt idx="179">
                  <c:v>665.78498044427511</c:v>
                </c:pt>
                <c:pt idx="180">
                  <c:v>716.27816519372959</c:v>
                </c:pt>
                <c:pt idx="181">
                  <c:v>670.44577836970939</c:v>
                </c:pt>
                <c:pt idx="182">
                  <c:v>714.48405080456496</c:v>
                </c:pt>
                <c:pt idx="183">
                  <c:v>685.36701998747981</c:v>
                </c:pt>
                <c:pt idx="184">
                  <c:v>691.29678291352775</c:v>
                </c:pt>
                <c:pt idx="185">
                  <c:v>650.70031816113533</c:v>
                </c:pt>
                <c:pt idx="186">
                  <c:v>687.52615618914842</c:v>
                </c:pt>
                <c:pt idx="187">
                  <c:v>684.25870983202935</c:v>
                </c:pt>
                <c:pt idx="188">
                  <c:v>601.31099162885766</c:v>
                </c:pt>
                <c:pt idx="189">
                  <c:v>662.42885596006522</c:v>
                </c:pt>
                <c:pt idx="190">
                  <c:v>718.34360736910617</c:v>
                </c:pt>
                <c:pt idx="191">
                  <c:v>706.40930863568292</c:v>
                </c:pt>
                <c:pt idx="192">
                  <c:v>706.48916360075259</c:v>
                </c:pt>
                <c:pt idx="193">
                  <c:v>691.0043365839806</c:v>
                </c:pt>
                <c:pt idx="194">
                  <c:v>685.17073573601306</c:v>
                </c:pt>
                <c:pt idx="195">
                  <c:v>653.42508713295274</c:v>
                </c:pt>
                <c:pt idx="196">
                  <c:v>676.95114015816307</c:v>
                </c:pt>
                <c:pt idx="197">
                  <c:v>658.97537534124194</c:v>
                </c:pt>
                <c:pt idx="198">
                  <c:v>727.56498200284204</c:v>
                </c:pt>
                <c:pt idx="199">
                  <c:v>661.99555678986962</c:v>
                </c:pt>
                <c:pt idx="200">
                  <c:v>632.86057819858115</c:v>
                </c:pt>
                <c:pt idx="201">
                  <c:v>681.20324380840816</c:v>
                </c:pt>
                <c:pt idx="202">
                  <c:v>657.34482174952132</c:v>
                </c:pt>
                <c:pt idx="203">
                  <c:v>753.61529667962964</c:v>
                </c:pt>
                <c:pt idx="204">
                  <c:v>637.01150537788703</c:v>
                </c:pt>
                <c:pt idx="205">
                  <c:v>673.86228809924569</c:v>
                </c:pt>
                <c:pt idx="206">
                  <c:v>707.13045501127931</c:v>
                </c:pt>
                <c:pt idx="207">
                  <c:v>626.48477580009171</c:v>
                </c:pt>
                <c:pt idx="208">
                  <c:v>651.49136430983503</c:v>
                </c:pt>
                <c:pt idx="209">
                  <c:v>742.39010025720086</c:v>
                </c:pt>
                <c:pt idx="210">
                  <c:v>731.45470123735231</c:v>
                </c:pt>
                <c:pt idx="211">
                  <c:v>640.45408372827569</c:v>
                </c:pt>
                <c:pt idx="212">
                  <c:v>660.74422643658545</c:v>
                </c:pt>
                <c:pt idx="213">
                  <c:v>686.86875947277622</c:v>
                </c:pt>
                <c:pt idx="214">
                  <c:v>678.31925515482976</c:v>
                </c:pt>
                <c:pt idx="215">
                  <c:v>701.08804407555567</c:v>
                </c:pt>
                <c:pt idx="216">
                  <c:v>629.05065965677522</c:v>
                </c:pt>
                <c:pt idx="217">
                  <c:v>642.22994355397964</c:v>
                </c:pt>
                <c:pt idx="218">
                  <c:v>667.47009835517656</c:v>
                </c:pt>
                <c:pt idx="219">
                  <c:v>705.0985802683856</c:v>
                </c:pt>
                <c:pt idx="220">
                  <c:v>642.5364281412094</c:v>
                </c:pt>
                <c:pt idx="221">
                  <c:v>708.55576419739668</c:v>
                </c:pt>
                <c:pt idx="222">
                  <c:v>677.09893631016394</c:v>
                </c:pt>
                <c:pt idx="223">
                  <c:v>681.16474409562602</c:v>
                </c:pt>
                <c:pt idx="224">
                  <c:v>613.70080953618549</c:v>
                </c:pt>
                <c:pt idx="225">
                  <c:v>719.85294102523881</c:v>
                </c:pt>
                <c:pt idx="226">
                  <c:v>644.87845276333678</c:v>
                </c:pt>
                <c:pt idx="227">
                  <c:v>680.8246813552048</c:v>
                </c:pt>
                <c:pt idx="228">
                  <c:v>652.60044599657203</c:v>
                </c:pt>
                <c:pt idx="229">
                  <c:v>706.10571339222133</c:v>
                </c:pt>
                <c:pt idx="230">
                  <c:v>673.57309394527419</c:v>
                </c:pt>
                <c:pt idx="231">
                  <c:v>674.4572223450773</c:v>
                </c:pt>
                <c:pt idx="232">
                  <c:v>606.27959162287448</c:v>
                </c:pt>
                <c:pt idx="233">
                  <c:v>687.12937975801083</c:v>
                </c:pt>
                <c:pt idx="234">
                  <c:v>647.66617878330862</c:v>
                </c:pt>
                <c:pt idx="235">
                  <c:v>599.86310389046048</c:v>
                </c:pt>
                <c:pt idx="236">
                  <c:v>673.94533670435612</c:v>
                </c:pt>
                <c:pt idx="237">
                  <c:v>699.72163159375373</c:v>
                </c:pt>
                <c:pt idx="238">
                  <c:v>681.73451383669408</c:v>
                </c:pt>
                <c:pt idx="239">
                  <c:v>632.05948574563467</c:v>
                </c:pt>
                <c:pt idx="240">
                  <c:v>700.37772114058316</c:v>
                </c:pt>
                <c:pt idx="241">
                  <c:v>668.27476444020635</c:v>
                </c:pt>
                <c:pt idx="242">
                  <c:v>688.85798683602525</c:v>
                </c:pt>
                <c:pt idx="243">
                  <c:v>694.35727242294161</c:v>
                </c:pt>
                <c:pt idx="244">
                  <c:v>634.29914583001641</c:v>
                </c:pt>
                <c:pt idx="245">
                  <c:v>683.80203431469749</c:v>
                </c:pt>
                <c:pt idx="246">
                  <c:v>628.0902352574019</c:v>
                </c:pt>
                <c:pt idx="247">
                  <c:v>660.22945511181865</c:v>
                </c:pt>
                <c:pt idx="248">
                  <c:v>675.55785903840865</c:v>
                </c:pt>
                <c:pt idx="249">
                  <c:v>649.38125626176043</c:v>
                </c:pt>
                <c:pt idx="250">
                  <c:v>682.76343133800901</c:v>
                </c:pt>
                <c:pt idx="251">
                  <c:v>711.60511238471713</c:v>
                </c:pt>
                <c:pt idx="252">
                  <c:v>605.97677717292027</c:v>
                </c:pt>
                <c:pt idx="253">
                  <c:v>688.62015089143347</c:v>
                </c:pt>
                <c:pt idx="254">
                  <c:v>676.12651123314322</c:v>
                </c:pt>
                <c:pt idx="255">
                  <c:v>702.50679355223338</c:v>
                </c:pt>
                <c:pt idx="256">
                  <c:v>673.02593773979311</c:v>
                </c:pt>
                <c:pt idx="257">
                  <c:v>646.49117601494208</c:v>
                </c:pt>
                <c:pt idx="258">
                  <c:v>639.82896125434695</c:v>
                </c:pt>
                <c:pt idx="259">
                  <c:v>676.62839437459161</c:v>
                </c:pt>
                <c:pt idx="260">
                  <c:v>618.02748912718357</c:v>
                </c:pt>
                <c:pt idx="261">
                  <c:v>666.26447772693336</c:v>
                </c:pt>
                <c:pt idx="262">
                  <c:v>629.41258490887117</c:v>
                </c:pt>
                <c:pt idx="263">
                  <c:v>623.32866531703826</c:v>
                </c:pt>
                <c:pt idx="264">
                  <c:v>660.84010010930319</c:v>
                </c:pt>
                <c:pt idx="265">
                  <c:v>640.57461135143831</c:v>
                </c:pt>
                <c:pt idx="266">
                  <c:v>624.4093599966543</c:v>
                </c:pt>
                <c:pt idx="267">
                  <c:v>680.24934046447288</c:v>
                </c:pt>
                <c:pt idx="268">
                  <c:v>655.2010416249766</c:v>
                </c:pt>
                <c:pt idx="269">
                  <c:v>705.01335135952695</c:v>
                </c:pt>
                <c:pt idx="270">
                  <c:v>692.0158325216421</c:v>
                </c:pt>
                <c:pt idx="271">
                  <c:v>633.95437034193105</c:v>
                </c:pt>
                <c:pt idx="272">
                  <c:v>662.99167776334411</c:v>
                </c:pt>
                <c:pt idx="273">
                  <c:v>639.3258214957541</c:v>
                </c:pt>
                <c:pt idx="274">
                  <c:v>644.817040382286</c:v>
                </c:pt>
                <c:pt idx="275">
                  <c:v>626.1683834720709</c:v>
                </c:pt>
                <c:pt idx="276">
                  <c:v>617.89668644496987</c:v>
                </c:pt>
                <c:pt idx="277">
                  <c:v>704.42361302402082</c:v>
                </c:pt>
                <c:pt idx="278">
                  <c:v>645.88632523643491</c:v>
                </c:pt>
                <c:pt idx="279">
                  <c:v>712.20989248071783</c:v>
                </c:pt>
                <c:pt idx="280">
                  <c:v>661.4960048035764</c:v>
                </c:pt>
                <c:pt idx="281">
                  <c:v>710.86560487455222</c:v>
                </c:pt>
                <c:pt idx="282">
                  <c:v>699.73336882895387</c:v>
                </c:pt>
                <c:pt idx="283">
                  <c:v>646.49284979503432</c:v>
                </c:pt>
                <c:pt idx="284">
                  <c:v>630.36621130936123</c:v>
                </c:pt>
                <c:pt idx="285">
                  <c:v>704.86585311379827</c:v>
                </c:pt>
                <c:pt idx="286">
                  <c:v>679.64498154048692</c:v>
                </c:pt>
                <c:pt idx="287">
                  <c:v>714.44376286616557</c:v>
                </c:pt>
                <c:pt idx="288">
                  <c:v>727.46697558115716</c:v>
                </c:pt>
                <c:pt idx="289">
                  <c:v>625.8622980742623</c:v>
                </c:pt>
                <c:pt idx="290">
                  <c:v>674.9236725681385</c:v>
                </c:pt>
                <c:pt idx="291">
                  <c:v>658.88137424961496</c:v>
                </c:pt>
                <c:pt idx="292">
                  <c:v>655.28376581638508</c:v>
                </c:pt>
                <c:pt idx="293">
                  <c:v>664.64914116158343</c:v>
                </c:pt>
                <c:pt idx="294">
                  <c:v>627.58575241323251</c:v>
                </c:pt>
                <c:pt idx="295">
                  <c:v>653.86672868296137</c:v>
                </c:pt>
                <c:pt idx="296">
                  <c:v>714.45590080173861</c:v>
                </c:pt>
                <c:pt idx="297">
                  <c:v>717.74109739618848</c:v>
                </c:pt>
                <c:pt idx="298">
                  <c:v>685.9663907906945</c:v>
                </c:pt>
                <c:pt idx="299">
                  <c:v>679.06617258630422</c:v>
                </c:pt>
                <c:pt idx="300">
                  <c:v>671.63107501727018</c:v>
                </c:pt>
                <c:pt idx="301">
                  <c:v>631.8318501392032</c:v>
                </c:pt>
                <c:pt idx="302">
                  <c:v>625.64867977046538</c:v>
                </c:pt>
                <c:pt idx="303">
                  <c:v>677.3767146205746</c:v>
                </c:pt>
                <c:pt idx="304">
                  <c:v>658.84684340836475</c:v>
                </c:pt>
                <c:pt idx="305">
                  <c:v>624.62269996452324</c:v>
                </c:pt>
                <c:pt idx="306">
                  <c:v>708.71729283691502</c:v>
                </c:pt>
                <c:pt idx="307">
                  <c:v>672.46433890961794</c:v>
                </c:pt>
                <c:pt idx="308">
                  <c:v>696.63639410700102</c:v>
                </c:pt>
                <c:pt idx="309">
                  <c:v>630.80390662280365</c:v>
                </c:pt>
                <c:pt idx="310">
                  <c:v>703.97294790047704</c:v>
                </c:pt>
                <c:pt idx="311">
                  <c:v>691.08316692178687</c:v>
                </c:pt>
                <c:pt idx="312">
                  <c:v>648.95114532959133</c:v>
                </c:pt>
                <c:pt idx="313">
                  <c:v>657.23991245961452</c:v>
                </c:pt>
                <c:pt idx="314">
                  <c:v>667.50943052411071</c:v>
                </c:pt>
                <c:pt idx="315">
                  <c:v>694.50623799668574</c:v>
                </c:pt>
                <c:pt idx="316">
                  <c:v>679.5179742776063</c:v>
                </c:pt>
                <c:pt idx="317">
                  <c:v>659.19123660398463</c:v>
                </c:pt>
                <c:pt idx="318">
                  <c:v>682.72025401120504</c:v>
                </c:pt>
                <c:pt idx="319">
                  <c:v>663.53522984314577</c:v>
                </c:pt>
                <c:pt idx="320">
                  <c:v>687.65609892094631</c:v>
                </c:pt>
                <c:pt idx="321">
                  <c:v>712.30796156517135</c:v>
                </c:pt>
                <c:pt idx="322">
                  <c:v>631.13816527833524</c:v>
                </c:pt>
                <c:pt idx="323">
                  <c:v>670.99412720476789</c:v>
                </c:pt>
                <c:pt idx="324">
                  <c:v>674.25707271914189</c:v>
                </c:pt>
                <c:pt idx="325">
                  <c:v>610.71963979385669</c:v>
                </c:pt>
                <c:pt idx="326">
                  <c:v>604.01496839071046</c:v>
                </c:pt>
                <c:pt idx="327">
                  <c:v>725.23131108793814</c:v>
                </c:pt>
                <c:pt idx="328">
                  <c:v>695.72262458402633</c:v>
                </c:pt>
                <c:pt idx="329">
                  <c:v>662.36663882513267</c:v>
                </c:pt>
                <c:pt idx="330">
                  <c:v>687.4128950468978</c:v>
                </c:pt>
                <c:pt idx="331">
                  <c:v>625.66584587614125</c:v>
                </c:pt>
                <c:pt idx="332">
                  <c:v>658.18772824854659</c:v>
                </c:pt>
                <c:pt idx="333">
                  <c:v>659.91532586285257</c:v>
                </c:pt>
                <c:pt idx="334">
                  <c:v>619.89717319727561</c:v>
                </c:pt>
                <c:pt idx="335">
                  <c:v>682.37121628479167</c:v>
                </c:pt>
                <c:pt idx="336">
                  <c:v>729.30570860256239</c:v>
                </c:pt>
                <c:pt idx="337">
                  <c:v>643.48200639351626</c:v>
                </c:pt>
                <c:pt idx="338">
                  <c:v>724.94954393190528</c:v>
                </c:pt>
                <c:pt idx="339">
                  <c:v>669.11254608514218</c:v>
                </c:pt>
                <c:pt idx="340">
                  <c:v>644.50591384006202</c:v>
                </c:pt>
                <c:pt idx="341">
                  <c:v>676.79692558752663</c:v>
                </c:pt>
                <c:pt idx="342">
                  <c:v>654.87118550430137</c:v>
                </c:pt>
                <c:pt idx="343">
                  <c:v>627.09321324840221</c:v>
                </c:pt>
                <c:pt idx="344">
                  <c:v>668.08087000844625</c:v>
                </c:pt>
                <c:pt idx="345">
                  <c:v>668.84762742980433</c:v>
                </c:pt>
                <c:pt idx="346">
                  <c:v>665.29319494384868</c:v>
                </c:pt>
                <c:pt idx="347">
                  <c:v>617.97257866477321</c:v>
                </c:pt>
                <c:pt idx="348">
                  <c:v>669.7012603013477</c:v>
                </c:pt>
                <c:pt idx="349">
                  <c:v>656.15273158400441</c:v>
                </c:pt>
                <c:pt idx="350">
                  <c:v>656.47118179801919</c:v>
                </c:pt>
                <c:pt idx="351">
                  <c:v>704.14674504227628</c:v>
                </c:pt>
                <c:pt idx="352">
                  <c:v>736.26766486528027</c:v>
                </c:pt>
                <c:pt idx="353">
                  <c:v>694.82086007308772</c:v>
                </c:pt>
                <c:pt idx="354">
                  <c:v>660.88675667205598</c:v>
                </c:pt>
                <c:pt idx="355">
                  <c:v>682.04304416079253</c:v>
                </c:pt>
                <c:pt idx="356">
                  <c:v>703.44760589943166</c:v>
                </c:pt>
                <c:pt idx="357">
                  <c:v>628.31885565123935</c:v>
                </c:pt>
                <c:pt idx="358">
                  <c:v>665.09976190402654</c:v>
                </c:pt>
                <c:pt idx="359">
                  <c:v>662.88161083173873</c:v>
                </c:pt>
                <c:pt idx="360">
                  <c:v>718.41283545779447</c:v>
                </c:pt>
                <c:pt idx="361">
                  <c:v>728.10812746781335</c:v>
                </c:pt>
                <c:pt idx="362">
                  <c:v>622.5957834927226</c:v>
                </c:pt>
                <c:pt idx="363">
                  <c:v>622.54929346384438</c:v>
                </c:pt>
                <c:pt idx="364">
                  <c:v>665.42493460802621</c:v>
                </c:pt>
                <c:pt idx="365">
                  <c:v>665.83168705770458</c:v>
                </c:pt>
                <c:pt idx="366">
                  <c:v>680.27341942227577</c:v>
                </c:pt>
                <c:pt idx="367">
                  <c:v>601.71877579591455</c:v>
                </c:pt>
                <c:pt idx="368">
                  <c:v>665.89779712822587</c:v>
                </c:pt>
                <c:pt idx="369">
                  <c:v>678.60651449331635</c:v>
                </c:pt>
                <c:pt idx="370">
                  <c:v>646.87532142214013</c:v>
                </c:pt>
                <c:pt idx="371">
                  <c:v>652.4503158615812</c:v>
                </c:pt>
                <c:pt idx="372">
                  <c:v>617.14718442620551</c:v>
                </c:pt>
                <c:pt idx="373">
                  <c:v>635.5296007697375</c:v>
                </c:pt>
                <c:pt idx="374">
                  <c:v>681.75594287810054</c:v>
                </c:pt>
                <c:pt idx="375">
                  <c:v>711.08057456224719</c:v>
                </c:pt>
                <c:pt idx="376">
                  <c:v>615.80537893485757</c:v>
                </c:pt>
                <c:pt idx="377">
                  <c:v>705.34120373930796</c:v>
                </c:pt>
                <c:pt idx="378">
                  <c:v>723.29274021264337</c:v>
                </c:pt>
                <c:pt idx="379">
                  <c:v>664.00652132913592</c:v>
                </c:pt>
                <c:pt idx="380">
                  <c:v>663.93965323116367</c:v>
                </c:pt>
                <c:pt idx="381">
                  <c:v>592.39508692010054</c:v>
                </c:pt>
                <c:pt idx="382">
                  <c:v>664.2212213409482</c:v>
                </c:pt>
                <c:pt idx="383">
                  <c:v>688.25608191528067</c:v>
                </c:pt>
                <c:pt idx="384">
                  <c:v>671.38286280448165</c:v>
                </c:pt>
                <c:pt idx="385">
                  <c:v>685.68315235100658</c:v>
                </c:pt>
                <c:pt idx="386">
                  <c:v>640.38426277679537</c:v>
                </c:pt>
                <c:pt idx="387">
                  <c:v>704.24798638125208</c:v>
                </c:pt>
                <c:pt idx="388">
                  <c:v>715.17607157068323</c:v>
                </c:pt>
                <c:pt idx="389">
                  <c:v>624.16281641413684</c:v>
                </c:pt>
                <c:pt idx="390">
                  <c:v>645.45738110770162</c:v>
                </c:pt>
                <c:pt idx="391">
                  <c:v>692.04132849728217</c:v>
                </c:pt>
                <c:pt idx="392">
                  <c:v>589.26821712553146</c:v>
                </c:pt>
                <c:pt idx="393">
                  <c:v>736.65293622120134</c:v>
                </c:pt>
                <c:pt idx="394">
                  <c:v>661.99914038338807</c:v>
                </c:pt>
                <c:pt idx="395">
                  <c:v>652.22186717486852</c:v>
                </c:pt>
                <c:pt idx="396">
                  <c:v>716.52405120828712</c:v>
                </c:pt>
                <c:pt idx="397">
                  <c:v>653.15194944663926</c:v>
                </c:pt>
                <c:pt idx="398">
                  <c:v>691.34730322048949</c:v>
                </c:pt>
                <c:pt idx="399">
                  <c:v>662.71120557873428</c:v>
                </c:pt>
                <c:pt idx="400">
                  <c:v>656.33200741577548</c:v>
                </c:pt>
                <c:pt idx="401">
                  <c:v>686.05024991212395</c:v>
                </c:pt>
                <c:pt idx="402">
                  <c:v>645.41184910689412</c:v>
                </c:pt>
                <c:pt idx="403">
                  <c:v>667.05874007239572</c:v>
                </c:pt>
                <c:pt idx="404">
                  <c:v>697.26115466816464</c:v>
                </c:pt>
                <c:pt idx="405">
                  <c:v>740.87602521204985</c:v>
                </c:pt>
                <c:pt idx="406">
                  <c:v>707.81086617105007</c:v>
                </c:pt>
                <c:pt idx="407">
                  <c:v>670.78672416949598</c:v>
                </c:pt>
                <c:pt idx="408">
                  <c:v>674.99570265498824</c:v>
                </c:pt>
                <c:pt idx="409">
                  <c:v>697.73098440803733</c:v>
                </c:pt>
                <c:pt idx="410">
                  <c:v>666.31768121614505</c:v>
                </c:pt>
                <c:pt idx="411">
                  <c:v>659.36866464833679</c:v>
                </c:pt>
                <c:pt idx="412">
                  <c:v>703.00822955032186</c:v>
                </c:pt>
                <c:pt idx="413">
                  <c:v>681.162176387503</c:v>
                </c:pt>
                <c:pt idx="414">
                  <c:v>681.30816869496903</c:v>
                </c:pt>
                <c:pt idx="415">
                  <c:v>668.31922999897211</c:v>
                </c:pt>
                <c:pt idx="416">
                  <c:v>640.90481518519323</c:v>
                </c:pt>
                <c:pt idx="417">
                  <c:v>675.77250343356127</c:v>
                </c:pt>
                <c:pt idx="418">
                  <c:v>702.69565895644087</c:v>
                </c:pt>
                <c:pt idx="419">
                  <c:v>675.17901841352227</c:v>
                </c:pt>
                <c:pt idx="420">
                  <c:v>644.10893753121491</c:v>
                </c:pt>
                <c:pt idx="421">
                  <c:v>633.85406434315837</c:v>
                </c:pt>
                <c:pt idx="422">
                  <c:v>694.36192703846814</c:v>
                </c:pt>
                <c:pt idx="423">
                  <c:v>680.66890768385724</c:v>
                </c:pt>
                <c:pt idx="424">
                  <c:v>672.4664968445511</c:v>
                </c:pt>
                <c:pt idx="425">
                  <c:v>666.04210813470218</c:v>
                </c:pt>
                <c:pt idx="426">
                  <c:v>696.14184193513506</c:v>
                </c:pt>
                <c:pt idx="427">
                  <c:v>635.85839211368784</c:v>
                </c:pt>
                <c:pt idx="428">
                  <c:v>642.72595877368462</c:v>
                </c:pt>
                <c:pt idx="429">
                  <c:v>672.65514777816406</c:v>
                </c:pt>
                <c:pt idx="430">
                  <c:v>668.23269957017624</c:v>
                </c:pt>
                <c:pt idx="431">
                  <c:v>709.57445456783103</c:v>
                </c:pt>
                <c:pt idx="432">
                  <c:v>662.10797909609573</c:v>
                </c:pt>
                <c:pt idx="433">
                  <c:v>634.93189051073705</c:v>
                </c:pt>
                <c:pt idx="434">
                  <c:v>625.34021041178221</c:v>
                </c:pt>
                <c:pt idx="435">
                  <c:v>692.56513294827391</c:v>
                </c:pt>
                <c:pt idx="436">
                  <c:v>579.19744641118132</c:v>
                </c:pt>
                <c:pt idx="437">
                  <c:v>634.92628235504571</c:v>
                </c:pt>
                <c:pt idx="438">
                  <c:v>645.30660017394325</c:v>
                </c:pt>
                <c:pt idx="439">
                  <c:v>623.56160509989331</c:v>
                </c:pt>
                <c:pt idx="440">
                  <c:v>662.79824420088676</c:v>
                </c:pt>
                <c:pt idx="441">
                  <c:v>669.92293988096344</c:v>
                </c:pt>
                <c:pt idx="442">
                  <c:v>669.61110166218964</c:v>
                </c:pt>
                <c:pt idx="443">
                  <c:v>662.29761076869181</c:v>
                </c:pt>
                <c:pt idx="444">
                  <c:v>682.87998743405979</c:v>
                </c:pt>
                <c:pt idx="445">
                  <c:v>651.83349611401286</c:v>
                </c:pt>
                <c:pt idx="446">
                  <c:v>717.94419246881944</c:v>
                </c:pt>
                <c:pt idx="447">
                  <c:v>701.46799371432257</c:v>
                </c:pt>
                <c:pt idx="448">
                  <c:v>662.17430174359174</c:v>
                </c:pt>
                <c:pt idx="449">
                  <c:v>669.62773914697027</c:v>
                </c:pt>
                <c:pt idx="450">
                  <c:v>752.46683015746839</c:v>
                </c:pt>
                <c:pt idx="451">
                  <c:v>653.07630732920688</c:v>
                </c:pt>
                <c:pt idx="452">
                  <c:v>688.12855395860265</c:v>
                </c:pt>
                <c:pt idx="453">
                  <c:v>674.26936084390013</c:v>
                </c:pt>
                <c:pt idx="454">
                  <c:v>577.37772115725556</c:v>
                </c:pt>
                <c:pt idx="455">
                  <c:v>694.12814162687005</c:v>
                </c:pt>
                <c:pt idx="456">
                  <c:v>614.56947765548057</c:v>
                </c:pt>
                <c:pt idx="457">
                  <c:v>679.45847078775887</c:v>
                </c:pt>
                <c:pt idx="458">
                  <c:v>637.43424063267571</c:v>
                </c:pt>
                <c:pt idx="459">
                  <c:v>657.88095385307884</c:v>
                </c:pt>
                <c:pt idx="460">
                  <c:v>704.79445689139584</c:v>
                </c:pt>
                <c:pt idx="461">
                  <c:v>678.30075424561414</c:v>
                </c:pt>
                <c:pt idx="462">
                  <c:v>726.48008048915858</c:v>
                </c:pt>
                <c:pt idx="463">
                  <c:v>661.36936952493966</c:v>
                </c:pt>
                <c:pt idx="464">
                  <c:v>688.17123383376497</c:v>
                </c:pt>
                <c:pt idx="465">
                  <c:v>647.43018786719176</c:v>
                </c:pt>
                <c:pt idx="466">
                  <c:v>650.05418057283509</c:v>
                </c:pt>
                <c:pt idx="467">
                  <c:v>661.21601504045861</c:v>
                </c:pt>
                <c:pt idx="468">
                  <c:v>644.83688858738628</c:v>
                </c:pt>
                <c:pt idx="469">
                  <c:v>663.42248723382477</c:v>
                </c:pt>
                <c:pt idx="470">
                  <c:v>678.26855988032457</c:v>
                </c:pt>
                <c:pt idx="471">
                  <c:v>599.9611242720091</c:v>
                </c:pt>
                <c:pt idx="472">
                  <c:v>699.51382137477867</c:v>
                </c:pt>
                <c:pt idx="473">
                  <c:v>646.47095965726749</c:v>
                </c:pt>
                <c:pt idx="474">
                  <c:v>705.56033245246226</c:v>
                </c:pt>
                <c:pt idx="475">
                  <c:v>670.64896227440977</c:v>
                </c:pt>
                <c:pt idx="476">
                  <c:v>721.3845273530776</c:v>
                </c:pt>
                <c:pt idx="477">
                  <c:v>709.29557399828605</c:v>
                </c:pt>
                <c:pt idx="478">
                  <c:v>663.15150632213522</c:v>
                </c:pt>
                <c:pt idx="479">
                  <c:v>654.50126971848408</c:v>
                </c:pt>
                <c:pt idx="480">
                  <c:v>659.19391330295093</c:v>
                </c:pt>
                <c:pt idx="481">
                  <c:v>653.26295780326132</c:v>
                </c:pt>
                <c:pt idx="482">
                  <c:v>651.34163222505845</c:v>
                </c:pt>
                <c:pt idx="483">
                  <c:v>681.28538405929248</c:v>
                </c:pt>
                <c:pt idx="484">
                  <c:v>717.64012185557999</c:v>
                </c:pt>
                <c:pt idx="485">
                  <c:v>628.02864048066886</c:v>
                </c:pt>
                <c:pt idx="486">
                  <c:v>651.85626545982791</c:v>
                </c:pt>
                <c:pt idx="487">
                  <c:v>691.30343866489989</c:v>
                </c:pt>
                <c:pt idx="488">
                  <c:v>681.1410107674667</c:v>
                </c:pt>
                <c:pt idx="489">
                  <c:v>724.34305953991907</c:v>
                </c:pt>
                <c:pt idx="490">
                  <c:v>721.65961945932645</c:v>
                </c:pt>
                <c:pt idx="491">
                  <c:v>632.34587480776122</c:v>
                </c:pt>
                <c:pt idx="492">
                  <c:v>679.75655991044732</c:v>
                </c:pt>
                <c:pt idx="493">
                  <c:v>691.69260972238476</c:v>
                </c:pt>
                <c:pt idx="494">
                  <c:v>676.93173898826944</c:v>
                </c:pt>
                <c:pt idx="495">
                  <c:v>673.65462647056142</c:v>
                </c:pt>
                <c:pt idx="496">
                  <c:v>659.91827245048671</c:v>
                </c:pt>
                <c:pt idx="497">
                  <c:v>672.58014887843729</c:v>
                </c:pt>
                <c:pt idx="498">
                  <c:v>669.38988118657721</c:v>
                </c:pt>
                <c:pt idx="499">
                  <c:v>692.22630715558557</c:v>
                </c:pt>
                <c:pt idx="500">
                  <c:v>675.946945763332</c:v>
                </c:pt>
                <c:pt idx="501">
                  <c:v>706.1925857617066</c:v>
                </c:pt>
                <c:pt idx="502">
                  <c:v>682.54588313594763</c:v>
                </c:pt>
                <c:pt idx="503">
                  <c:v>628.43897302047685</c:v>
                </c:pt>
                <c:pt idx="504">
                  <c:v>717.40859359453816</c:v>
                </c:pt>
                <c:pt idx="505">
                  <c:v>674.07081378510497</c:v>
                </c:pt>
                <c:pt idx="506">
                  <c:v>672.86012612495074</c:v>
                </c:pt>
                <c:pt idx="507">
                  <c:v>665.48566167764102</c:v>
                </c:pt>
                <c:pt idx="508">
                  <c:v>710.15745270426532</c:v>
                </c:pt>
                <c:pt idx="509">
                  <c:v>645.30818473517684</c:v>
                </c:pt>
                <c:pt idx="510">
                  <c:v>667.80191847188053</c:v>
                </c:pt>
                <c:pt idx="511">
                  <c:v>717.17161596564756</c:v>
                </c:pt>
                <c:pt idx="512">
                  <c:v>650.27202591612127</c:v>
                </c:pt>
                <c:pt idx="513">
                  <c:v>635.13965544588223</c:v>
                </c:pt>
                <c:pt idx="514">
                  <c:v>614.8790997414917</c:v>
                </c:pt>
                <c:pt idx="515">
                  <c:v>684.85042553776725</c:v>
                </c:pt>
                <c:pt idx="516">
                  <c:v>678.6413354523238</c:v>
                </c:pt>
                <c:pt idx="517">
                  <c:v>661.43621129827852</c:v>
                </c:pt>
                <c:pt idx="518">
                  <c:v>688.41548870680708</c:v>
                </c:pt>
                <c:pt idx="519">
                  <c:v>659.10678663640056</c:v>
                </c:pt>
                <c:pt idx="520">
                  <c:v>706.64631802717258</c:v>
                </c:pt>
                <c:pt idx="521">
                  <c:v>680.72212979066671</c:v>
                </c:pt>
                <c:pt idx="522">
                  <c:v>628.40128892881216</c:v>
                </c:pt>
                <c:pt idx="523">
                  <c:v>626.41062471593523</c:v>
                </c:pt>
                <c:pt idx="524">
                  <c:v>654.21135821082635</c:v>
                </c:pt>
                <c:pt idx="525">
                  <c:v>652.71585758717401</c:v>
                </c:pt>
                <c:pt idx="526">
                  <c:v>639.64972236989843</c:v>
                </c:pt>
                <c:pt idx="527">
                  <c:v>658.37826391789622</c:v>
                </c:pt>
                <c:pt idx="528">
                  <c:v>672.40566406587232</c:v>
                </c:pt>
                <c:pt idx="529">
                  <c:v>662.13931738901488</c:v>
                </c:pt>
                <c:pt idx="530">
                  <c:v>649.56900134243915</c:v>
                </c:pt>
                <c:pt idx="531">
                  <c:v>617.33973105998393</c:v>
                </c:pt>
                <c:pt idx="532">
                  <c:v>659.88175710113342</c:v>
                </c:pt>
                <c:pt idx="533">
                  <c:v>667.02380603158031</c:v>
                </c:pt>
                <c:pt idx="534">
                  <c:v>658.10025041646145</c:v>
                </c:pt>
                <c:pt idx="535">
                  <c:v>731.95184658169296</c:v>
                </c:pt>
                <c:pt idx="536">
                  <c:v>708.27609735139572</c:v>
                </c:pt>
                <c:pt idx="537">
                  <c:v>695.66358670532099</c:v>
                </c:pt>
                <c:pt idx="538">
                  <c:v>648.21350894898205</c:v>
                </c:pt>
                <c:pt idx="539">
                  <c:v>665.12981443173589</c:v>
                </c:pt>
                <c:pt idx="540">
                  <c:v>679.0104244798863</c:v>
                </c:pt>
                <c:pt idx="541">
                  <c:v>688.21413075861301</c:v>
                </c:pt>
                <c:pt idx="542">
                  <c:v>612.7985717452932</c:v>
                </c:pt>
                <c:pt idx="543">
                  <c:v>668.25357083550489</c:v>
                </c:pt>
                <c:pt idx="544">
                  <c:v>641.13642572526169</c:v>
                </c:pt>
                <c:pt idx="545">
                  <c:v>660.82779568298497</c:v>
                </c:pt>
                <c:pt idx="546">
                  <c:v>670.22174011403217</c:v>
                </c:pt>
                <c:pt idx="547">
                  <c:v>653.22392388883645</c:v>
                </c:pt>
                <c:pt idx="548">
                  <c:v>660.55304968459745</c:v>
                </c:pt>
                <c:pt idx="549">
                  <c:v>720.24700643929805</c:v>
                </c:pt>
                <c:pt idx="550">
                  <c:v>686.79917564100629</c:v>
                </c:pt>
                <c:pt idx="551">
                  <c:v>699.83807409987276</c:v>
                </c:pt>
                <c:pt idx="552">
                  <c:v>681.6278580631606</c:v>
                </c:pt>
                <c:pt idx="553">
                  <c:v>739.64840643240655</c:v>
                </c:pt>
                <c:pt idx="554">
                  <c:v>646.31426324341442</c:v>
                </c:pt>
                <c:pt idx="555">
                  <c:v>631.43458749982415</c:v>
                </c:pt>
                <c:pt idx="556">
                  <c:v>616.10745920119098</c:v>
                </c:pt>
                <c:pt idx="557">
                  <c:v>658.15351118556009</c:v>
                </c:pt>
                <c:pt idx="558">
                  <c:v>678.02460062382852</c:v>
                </c:pt>
                <c:pt idx="559">
                  <c:v>694.20743522049861</c:v>
                </c:pt>
                <c:pt idx="560">
                  <c:v>664.8218759206602</c:v>
                </c:pt>
                <c:pt idx="561">
                  <c:v>654.75717652867183</c:v>
                </c:pt>
                <c:pt idx="562">
                  <c:v>667.91317925226258</c:v>
                </c:pt>
                <c:pt idx="563">
                  <c:v>644.96059812695194</c:v>
                </c:pt>
                <c:pt idx="564">
                  <c:v>634.18277696508721</c:v>
                </c:pt>
                <c:pt idx="565">
                  <c:v>645.08964781649706</c:v>
                </c:pt>
                <c:pt idx="566">
                  <c:v>650.85711610542489</c:v>
                </c:pt>
                <c:pt idx="567">
                  <c:v>680.078364045238</c:v>
                </c:pt>
                <c:pt idx="568">
                  <c:v>701.16280489285509</c:v>
                </c:pt>
                <c:pt idx="569">
                  <c:v>705.99192176963538</c:v>
                </c:pt>
                <c:pt idx="570">
                  <c:v>719.00337099985904</c:v>
                </c:pt>
                <c:pt idx="571">
                  <c:v>719.28808097746514</c:v>
                </c:pt>
                <c:pt idx="572">
                  <c:v>705.06690059008201</c:v>
                </c:pt>
                <c:pt idx="573">
                  <c:v>697.47360749448558</c:v>
                </c:pt>
                <c:pt idx="574">
                  <c:v>644.25089013850788</c:v>
                </c:pt>
                <c:pt idx="575">
                  <c:v>651.51044381926795</c:v>
                </c:pt>
                <c:pt idx="576">
                  <c:v>684.71391718084715</c:v>
                </c:pt>
                <c:pt idx="577">
                  <c:v>626.40956129289725</c:v>
                </c:pt>
                <c:pt idx="578">
                  <c:v>704.11616878807922</c:v>
                </c:pt>
                <c:pt idx="579">
                  <c:v>715.50191006756518</c:v>
                </c:pt>
                <c:pt idx="580">
                  <c:v>681.85873648524785</c:v>
                </c:pt>
                <c:pt idx="581">
                  <c:v>655.86063629621458</c:v>
                </c:pt>
                <c:pt idx="582">
                  <c:v>672.48334975121065</c:v>
                </c:pt>
                <c:pt idx="583">
                  <c:v>696.72600444743875</c:v>
                </c:pt>
                <c:pt idx="584">
                  <c:v>696.60282807131125</c:v>
                </c:pt>
                <c:pt idx="585">
                  <c:v>702.47403337866263</c:v>
                </c:pt>
                <c:pt idx="586">
                  <c:v>695.04802267555647</c:v>
                </c:pt>
                <c:pt idx="587">
                  <c:v>701.97806551308327</c:v>
                </c:pt>
                <c:pt idx="588">
                  <c:v>656.57170611345532</c:v>
                </c:pt>
                <c:pt idx="589">
                  <c:v>669.73259867433353</c:v>
                </c:pt>
                <c:pt idx="590">
                  <c:v>660.9828840112084</c:v>
                </c:pt>
                <c:pt idx="591">
                  <c:v>630.63494851664746</c:v>
                </c:pt>
                <c:pt idx="592">
                  <c:v>659.44526592820534</c:v>
                </c:pt>
                <c:pt idx="593">
                  <c:v>754.44462030154227</c:v>
                </c:pt>
                <c:pt idx="594">
                  <c:v>673.94737579852062</c:v>
                </c:pt>
                <c:pt idx="595">
                  <c:v>639.3603630906548</c:v>
                </c:pt>
                <c:pt idx="596">
                  <c:v>645.54556803387277</c:v>
                </c:pt>
                <c:pt idx="597">
                  <c:v>719.47304390850672</c:v>
                </c:pt>
                <c:pt idx="598">
                  <c:v>669.35755109834804</c:v>
                </c:pt>
                <c:pt idx="599">
                  <c:v>621.57740648638128</c:v>
                </c:pt>
                <c:pt idx="600">
                  <c:v>714.62631719352771</c:v>
                </c:pt>
                <c:pt idx="601">
                  <c:v>682.83416251513768</c:v>
                </c:pt>
                <c:pt idx="602">
                  <c:v>659.47416760568058</c:v>
                </c:pt>
                <c:pt idx="603">
                  <c:v>699.46517731376616</c:v>
                </c:pt>
                <c:pt idx="604">
                  <c:v>640.84763930375175</c:v>
                </c:pt>
                <c:pt idx="605">
                  <c:v>703.13481614728812</c:v>
                </c:pt>
                <c:pt idx="606">
                  <c:v>671.60113827359442</c:v>
                </c:pt>
                <c:pt idx="607">
                  <c:v>679.67893640567604</c:v>
                </c:pt>
                <c:pt idx="608">
                  <c:v>661.240195700193</c:v>
                </c:pt>
                <c:pt idx="609">
                  <c:v>649.85527922006372</c:v>
                </c:pt>
                <c:pt idx="610">
                  <c:v>690.09608123810858</c:v>
                </c:pt>
                <c:pt idx="611">
                  <c:v>624.79746683426742</c:v>
                </c:pt>
                <c:pt idx="612">
                  <c:v>668.27598580852168</c:v>
                </c:pt>
                <c:pt idx="613">
                  <c:v>655.83425783010352</c:v>
                </c:pt>
                <c:pt idx="614">
                  <c:v>675.94731804921116</c:v>
                </c:pt>
                <c:pt idx="615">
                  <c:v>705.42961522045971</c:v>
                </c:pt>
                <c:pt idx="616">
                  <c:v>646.53804506942242</c:v>
                </c:pt>
                <c:pt idx="617">
                  <c:v>688.78457605371682</c:v>
                </c:pt>
                <c:pt idx="618">
                  <c:v>713.454612665995</c:v>
                </c:pt>
                <c:pt idx="619">
                  <c:v>637.46050639511668</c:v>
                </c:pt>
                <c:pt idx="620">
                  <c:v>681.35180876089748</c:v>
                </c:pt>
                <c:pt idx="621">
                  <c:v>660.96205942681831</c:v>
                </c:pt>
                <c:pt idx="622">
                  <c:v>685.52708701315805</c:v>
                </c:pt>
                <c:pt idx="623">
                  <c:v>697.58666143380196</c:v>
                </c:pt>
                <c:pt idx="624">
                  <c:v>712.24128305082604</c:v>
                </c:pt>
                <c:pt idx="625">
                  <c:v>639.64789506737839</c:v>
                </c:pt>
                <c:pt idx="626">
                  <c:v>693.34660703793679</c:v>
                </c:pt>
                <c:pt idx="627">
                  <c:v>676.79528801978267</c:v>
                </c:pt>
                <c:pt idx="628">
                  <c:v>683.28860066471088</c:v>
                </c:pt>
                <c:pt idx="629">
                  <c:v>717.65365131115209</c:v>
                </c:pt>
                <c:pt idx="630">
                  <c:v>689.5259222550967</c:v>
                </c:pt>
                <c:pt idx="631">
                  <c:v>720.52619896852866</c:v>
                </c:pt>
                <c:pt idx="632">
                  <c:v>717.21621400699269</c:v>
                </c:pt>
                <c:pt idx="633">
                  <c:v>705.35521709043496</c:v>
                </c:pt>
                <c:pt idx="634">
                  <c:v>670.59691525822564</c:v>
                </c:pt>
                <c:pt idx="635">
                  <c:v>686.77329809769003</c:v>
                </c:pt>
                <c:pt idx="636">
                  <c:v>690.06771287966399</c:v>
                </c:pt>
                <c:pt idx="637">
                  <c:v>641.1762410797985</c:v>
                </c:pt>
                <c:pt idx="638">
                  <c:v>699.93370953899398</c:v>
                </c:pt>
                <c:pt idx="639">
                  <c:v>723.81397907985252</c:v>
                </c:pt>
                <c:pt idx="640">
                  <c:v>630.40696225074316</c:v>
                </c:pt>
                <c:pt idx="641">
                  <c:v>646.32650631168781</c:v>
                </c:pt>
                <c:pt idx="642">
                  <c:v>709.84625251636112</c:v>
                </c:pt>
                <c:pt idx="643">
                  <c:v>684.80706519652222</c:v>
                </c:pt>
                <c:pt idx="644">
                  <c:v>650.33697949110069</c:v>
                </c:pt>
                <c:pt idx="645">
                  <c:v>653.2616010573206</c:v>
                </c:pt>
                <c:pt idx="646">
                  <c:v>670.34927101991457</c:v>
                </c:pt>
                <c:pt idx="647">
                  <c:v>676.60417008179252</c:v>
                </c:pt>
                <c:pt idx="648">
                  <c:v>703.05389385968533</c:v>
                </c:pt>
                <c:pt idx="649">
                  <c:v>676.82152387877886</c:v>
                </c:pt>
                <c:pt idx="650">
                  <c:v>684.07923842752257</c:v>
                </c:pt>
                <c:pt idx="651">
                  <c:v>716.85334529611578</c:v>
                </c:pt>
                <c:pt idx="652">
                  <c:v>674.61303423086565</c:v>
                </c:pt>
                <c:pt idx="653">
                  <c:v>674.48962374186317</c:v>
                </c:pt>
                <c:pt idx="654">
                  <c:v>729.24802837487914</c:v>
                </c:pt>
                <c:pt idx="655">
                  <c:v>685.18233557484405</c:v>
                </c:pt>
                <c:pt idx="656">
                  <c:v>640.14055876843872</c:v>
                </c:pt>
                <c:pt idx="657">
                  <c:v>715.18927486068878</c:v>
                </c:pt>
                <c:pt idx="658">
                  <c:v>670.01839557637777</c:v>
                </c:pt>
                <c:pt idx="659">
                  <c:v>647.11560693790989</c:v>
                </c:pt>
                <c:pt idx="660">
                  <c:v>711.96118084714976</c:v>
                </c:pt>
                <c:pt idx="661">
                  <c:v>689.82717516459275</c:v>
                </c:pt>
                <c:pt idx="662">
                  <c:v>696.18875679673511</c:v>
                </c:pt>
                <c:pt idx="663">
                  <c:v>699.31109247303129</c:v>
                </c:pt>
                <c:pt idx="664">
                  <c:v>635.93922375787542</c:v>
                </c:pt>
                <c:pt idx="665">
                  <c:v>638.85308570943994</c:v>
                </c:pt>
                <c:pt idx="666">
                  <c:v>694.86984488263192</c:v>
                </c:pt>
                <c:pt idx="667">
                  <c:v>654.35370036545874</c:v>
                </c:pt>
                <c:pt idx="668">
                  <c:v>679.50174398876402</c:v>
                </c:pt>
                <c:pt idx="669">
                  <c:v>696.13231302904296</c:v>
                </c:pt>
                <c:pt idx="670">
                  <c:v>600.44178520395326</c:v>
                </c:pt>
                <c:pt idx="671">
                  <c:v>629.30641420964685</c:v>
                </c:pt>
                <c:pt idx="672">
                  <c:v>713.30328566119306</c:v>
                </c:pt>
                <c:pt idx="673">
                  <c:v>659.9084723883509</c:v>
                </c:pt>
                <c:pt idx="674">
                  <c:v>660.70244047643928</c:v>
                </c:pt>
                <c:pt idx="675">
                  <c:v>673.57050495927774</c:v>
                </c:pt>
                <c:pt idx="676">
                  <c:v>678.68550867747126</c:v>
                </c:pt>
                <c:pt idx="677">
                  <c:v>669.68864748730311</c:v>
                </c:pt>
                <c:pt idx="678">
                  <c:v>699.88899712165266</c:v>
                </c:pt>
                <c:pt idx="679">
                  <c:v>654.38499571900888</c:v>
                </c:pt>
                <c:pt idx="680">
                  <c:v>693.06164440830207</c:v>
                </c:pt>
                <c:pt idx="681">
                  <c:v>626.20279587601726</c:v>
                </c:pt>
                <c:pt idx="682">
                  <c:v>638.41301569348161</c:v>
                </c:pt>
                <c:pt idx="683">
                  <c:v>702.46386846503947</c:v>
                </c:pt>
                <c:pt idx="684">
                  <c:v>628.50088954069656</c:v>
                </c:pt>
                <c:pt idx="685">
                  <c:v>688.91383070171901</c:v>
                </c:pt>
                <c:pt idx="686">
                  <c:v>615.65107229246973</c:v>
                </c:pt>
                <c:pt idx="687">
                  <c:v>694.12118773256338</c:v>
                </c:pt>
                <c:pt idx="688">
                  <c:v>637.112941427446</c:v>
                </c:pt>
                <c:pt idx="689">
                  <c:v>671.79041142409801</c:v>
                </c:pt>
                <c:pt idx="690">
                  <c:v>704.26106636670102</c:v>
                </c:pt>
                <c:pt idx="691">
                  <c:v>663.93853150087534</c:v>
                </c:pt>
                <c:pt idx="692">
                  <c:v>710.594838840482</c:v>
                </c:pt>
                <c:pt idx="693">
                  <c:v>673.40956979121029</c:v>
                </c:pt>
                <c:pt idx="694">
                  <c:v>639.25806374577064</c:v>
                </c:pt>
                <c:pt idx="695">
                  <c:v>666.4608068382563</c:v>
                </c:pt>
                <c:pt idx="696">
                  <c:v>681.10053863055555</c:v>
                </c:pt>
                <c:pt idx="697">
                  <c:v>661.15030539491272</c:v>
                </c:pt>
                <c:pt idx="698">
                  <c:v>698.71696942129779</c:v>
                </c:pt>
                <c:pt idx="699">
                  <c:v>668.76944122796931</c:v>
                </c:pt>
                <c:pt idx="700">
                  <c:v>648.06004549996555</c:v>
                </c:pt>
                <c:pt idx="701">
                  <c:v>671.74626037686562</c:v>
                </c:pt>
                <c:pt idx="702">
                  <c:v>683.35283116853907</c:v>
                </c:pt>
                <c:pt idx="703">
                  <c:v>748.48200764473609</c:v>
                </c:pt>
                <c:pt idx="704">
                  <c:v>627.95042680546089</c:v>
                </c:pt>
                <c:pt idx="705">
                  <c:v>653.11367558705365</c:v>
                </c:pt>
                <c:pt idx="706">
                  <c:v>698.84259071778706</c:v>
                </c:pt>
                <c:pt idx="707">
                  <c:v>677.52572833316708</c:v>
                </c:pt>
                <c:pt idx="708">
                  <c:v>600.36763121170293</c:v>
                </c:pt>
                <c:pt idx="709">
                  <c:v>664.73674952203942</c:v>
                </c:pt>
                <c:pt idx="710">
                  <c:v>640.18411360076789</c:v>
                </c:pt>
                <c:pt idx="711">
                  <c:v>664.89046983871367</c:v>
                </c:pt>
                <c:pt idx="712">
                  <c:v>701.87740103983356</c:v>
                </c:pt>
                <c:pt idx="713">
                  <c:v>633.99053034430017</c:v>
                </c:pt>
                <c:pt idx="714">
                  <c:v>687.27055366440686</c:v>
                </c:pt>
                <c:pt idx="715">
                  <c:v>627.7999846562418</c:v>
                </c:pt>
                <c:pt idx="716">
                  <c:v>695.5257559837903</c:v>
                </c:pt>
                <c:pt idx="717">
                  <c:v>627.12410000460272</c:v>
                </c:pt>
                <c:pt idx="718">
                  <c:v>691.08552624730896</c:v>
                </c:pt>
                <c:pt idx="719">
                  <c:v>652.78777183127181</c:v>
                </c:pt>
                <c:pt idx="720">
                  <c:v>681.67872953962956</c:v>
                </c:pt>
                <c:pt idx="721">
                  <c:v>685.0291162867461</c:v>
                </c:pt>
                <c:pt idx="722">
                  <c:v>708.96184602674202</c:v>
                </c:pt>
                <c:pt idx="723">
                  <c:v>604.19239449421593</c:v>
                </c:pt>
                <c:pt idx="724">
                  <c:v>650.16006667733427</c:v>
                </c:pt>
                <c:pt idx="725">
                  <c:v>667.38862213900347</c:v>
                </c:pt>
                <c:pt idx="726">
                  <c:v>665.15713125173147</c:v>
                </c:pt>
                <c:pt idx="727">
                  <c:v>698.66361903048369</c:v>
                </c:pt>
                <c:pt idx="728">
                  <c:v>659.78302494549939</c:v>
                </c:pt>
                <c:pt idx="729">
                  <c:v>661.48792846043671</c:v>
                </c:pt>
                <c:pt idx="730">
                  <c:v>644.43008826119694</c:v>
                </c:pt>
                <c:pt idx="731">
                  <c:v>666.87766211351163</c:v>
                </c:pt>
                <c:pt idx="732">
                  <c:v>625.58477063960686</c:v>
                </c:pt>
                <c:pt idx="733">
                  <c:v>630.04482262033753</c:v>
                </c:pt>
                <c:pt idx="734">
                  <c:v>683.28600991004419</c:v>
                </c:pt>
                <c:pt idx="735">
                  <c:v>683.60586023619953</c:v>
                </c:pt>
                <c:pt idx="736">
                  <c:v>630.74662341382464</c:v>
                </c:pt>
                <c:pt idx="737">
                  <c:v>734.04503395349843</c:v>
                </c:pt>
                <c:pt idx="738">
                  <c:v>612.89561664658549</c:v>
                </c:pt>
                <c:pt idx="739">
                  <c:v>696.60049977959261</c:v>
                </c:pt>
                <c:pt idx="740">
                  <c:v>672.55874887483947</c:v>
                </c:pt>
                <c:pt idx="741">
                  <c:v>643.78913213257147</c:v>
                </c:pt>
                <c:pt idx="742">
                  <c:v>646.50750850684017</c:v>
                </c:pt>
                <c:pt idx="743">
                  <c:v>678.66211421170169</c:v>
                </c:pt>
                <c:pt idx="744">
                  <c:v>642.9479681153357</c:v>
                </c:pt>
                <c:pt idx="745">
                  <c:v>649.21218718933528</c:v>
                </c:pt>
                <c:pt idx="746">
                  <c:v>671.01169092869077</c:v>
                </c:pt>
                <c:pt idx="747">
                  <c:v>694.74870266086918</c:v>
                </c:pt>
                <c:pt idx="748">
                  <c:v>659.99563419099627</c:v>
                </c:pt>
                <c:pt idx="749">
                  <c:v>697.85278748403971</c:v>
                </c:pt>
                <c:pt idx="750">
                  <c:v>691.70129300210397</c:v>
                </c:pt>
                <c:pt idx="751">
                  <c:v>649.41878616167082</c:v>
                </c:pt>
                <c:pt idx="752">
                  <c:v>674.13190064789001</c:v>
                </c:pt>
                <c:pt idx="753">
                  <c:v>584.40080315790874</c:v>
                </c:pt>
                <c:pt idx="754">
                  <c:v>634.64701383642387</c:v>
                </c:pt>
                <c:pt idx="755">
                  <c:v>673.33865128453522</c:v>
                </c:pt>
                <c:pt idx="756">
                  <c:v>666.66489979218022</c:v>
                </c:pt>
                <c:pt idx="757">
                  <c:v>645.58531347651501</c:v>
                </c:pt>
                <c:pt idx="758">
                  <c:v>739.81938899093075</c:v>
                </c:pt>
                <c:pt idx="759">
                  <c:v>723.43433614467608</c:v>
                </c:pt>
                <c:pt idx="760">
                  <c:v>669.81815650900899</c:v>
                </c:pt>
                <c:pt idx="761">
                  <c:v>693.34671730743366</c:v>
                </c:pt>
                <c:pt idx="762">
                  <c:v>719.70678155527457</c:v>
                </c:pt>
                <c:pt idx="763">
                  <c:v>631.49145686519228</c:v>
                </c:pt>
                <c:pt idx="764">
                  <c:v>701.4904122017972</c:v>
                </c:pt>
                <c:pt idx="765">
                  <c:v>736.42536781994022</c:v>
                </c:pt>
                <c:pt idx="766">
                  <c:v>625.33065952470452</c:v>
                </c:pt>
                <c:pt idx="767">
                  <c:v>689.59774088064864</c:v>
                </c:pt>
                <c:pt idx="768">
                  <c:v>667.01044455046804</c:v>
                </c:pt>
                <c:pt idx="769">
                  <c:v>654.29953425430722</c:v>
                </c:pt>
                <c:pt idx="770">
                  <c:v>650.08346378644455</c:v>
                </c:pt>
                <c:pt idx="771">
                  <c:v>632.29389836062546</c:v>
                </c:pt>
                <c:pt idx="772">
                  <c:v>726.41670662055344</c:v>
                </c:pt>
                <c:pt idx="773">
                  <c:v>710.41458214182103</c:v>
                </c:pt>
                <c:pt idx="774">
                  <c:v>620.62057650331053</c:v>
                </c:pt>
                <c:pt idx="775">
                  <c:v>694.26018890407704</c:v>
                </c:pt>
                <c:pt idx="776">
                  <c:v>709.49175372640707</c:v>
                </c:pt>
                <c:pt idx="777">
                  <c:v>632.06185827962668</c:v>
                </c:pt>
                <c:pt idx="778">
                  <c:v>669.00392556200427</c:v>
                </c:pt>
                <c:pt idx="779">
                  <c:v>666.46751397203752</c:v>
                </c:pt>
                <c:pt idx="780">
                  <c:v>663.36917793912744</c:v>
                </c:pt>
                <c:pt idx="781">
                  <c:v>694.91422732426668</c:v>
                </c:pt>
                <c:pt idx="782">
                  <c:v>702.93304986706244</c:v>
                </c:pt>
                <c:pt idx="783">
                  <c:v>694.50087064538343</c:v>
                </c:pt>
                <c:pt idx="784">
                  <c:v>679.16293204794601</c:v>
                </c:pt>
                <c:pt idx="785">
                  <c:v>630.67287847035459</c:v>
                </c:pt>
                <c:pt idx="786">
                  <c:v>674.05245789163064</c:v>
                </c:pt>
                <c:pt idx="787">
                  <c:v>630.80102890170383</c:v>
                </c:pt>
                <c:pt idx="788">
                  <c:v>676.15317255818627</c:v>
                </c:pt>
                <c:pt idx="789">
                  <c:v>662.91563273659472</c:v>
                </c:pt>
                <c:pt idx="790">
                  <c:v>636.38510500775647</c:v>
                </c:pt>
                <c:pt idx="791">
                  <c:v>626.30666910726609</c:v>
                </c:pt>
                <c:pt idx="792">
                  <c:v>635.49213052373057</c:v>
                </c:pt>
                <c:pt idx="793">
                  <c:v>662.70368021495369</c:v>
                </c:pt>
                <c:pt idx="794">
                  <c:v>685.55823640527842</c:v>
                </c:pt>
                <c:pt idx="795">
                  <c:v>718.18065775163495</c:v>
                </c:pt>
                <c:pt idx="796">
                  <c:v>691.09840375604699</c:v>
                </c:pt>
                <c:pt idx="797">
                  <c:v>685.49833690576111</c:v>
                </c:pt>
                <c:pt idx="798">
                  <c:v>637.00372000899915</c:v>
                </c:pt>
                <c:pt idx="799">
                  <c:v>587.60035981396572</c:v>
                </c:pt>
                <c:pt idx="800">
                  <c:v>623.76275313936731</c:v>
                </c:pt>
                <c:pt idx="801">
                  <c:v>761.9403701511626</c:v>
                </c:pt>
                <c:pt idx="802">
                  <c:v>722.52271679502383</c:v>
                </c:pt>
                <c:pt idx="803">
                  <c:v>666.92306606505576</c:v>
                </c:pt>
                <c:pt idx="804">
                  <c:v>741.03308586741264</c:v>
                </c:pt>
                <c:pt idx="805">
                  <c:v>709.4888112113772</c:v>
                </c:pt>
                <c:pt idx="806">
                  <c:v>666.38253672672477</c:v>
                </c:pt>
                <c:pt idx="807">
                  <c:v>690.90052561136122</c:v>
                </c:pt>
                <c:pt idx="808">
                  <c:v>677.76063442637519</c:v>
                </c:pt>
                <c:pt idx="809">
                  <c:v>743.40188393875769</c:v>
                </c:pt>
                <c:pt idx="810">
                  <c:v>729.67991205686121</c:v>
                </c:pt>
                <c:pt idx="811">
                  <c:v>654.88563519257855</c:v>
                </c:pt>
                <c:pt idx="812">
                  <c:v>671.96736023815788</c:v>
                </c:pt>
                <c:pt idx="813">
                  <c:v>717.24115947440441</c:v>
                </c:pt>
                <c:pt idx="814">
                  <c:v>680.46371604941805</c:v>
                </c:pt>
                <c:pt idx="815">
                  <c:v>647.05197605700164</c:v>
                </c:pt>
                <c:pt idx="816">
                  <c:v>661.45414456333106</c:v>
                </c:pt>
                <c:pt idx="817">
                  <c:v>694.50575992948143</c:v>
                </c:pt>
                <c:pt idx="818">
                  <c:v>700.94949208370213</c:v>
                </c:pt>
                <c:pt idx="819">
                  <c:v>689.03538803959032</c:v>
                </c:pt>
                <c:pt idx="820">
                  <c:v>697.07253148996938</c:v>
                </c:pt>
                <c:pt idx="821">
                  <c:v>723.44976986447068</c:v>
                </c:pt>
                <c:pt idx="822">
                  <c:v>638.99084645731796</c:v>
                </c:pt>
                <c:pt idx="823">
                  <c:v>681.27692766281166</c:v>
                </c:pt>
                <c:pt idx="824">
                  <c:v>657.95041135489532</c:v>
                </c:pt>
                <c:pt idx="825">
                  <c:v>685.08160249595539</c:v>
                </c:pt>
                <c:pt idx="826">
                  <c:v>647.81498922562218</c:v>
                </c:pt>
                <c:pt idx="827">
                  <c:v>597.32742485163112</c:v>
                </c:pt>
                <c:pt idx="828">
                  <c:v>649.98616471664377</c:v>
                </c:pt>
                <c:pt idx="829">
                  <c:v>664.60514862722789</c:v>
                </c:pt>
                <c:pt idx="830">
                  <c:v>683.68956935100687</c:v>
                </c:pt>
                <c:pt idx="831">
                  <c:v>669.50073834181376</c:v>
                </c:pt>
                <c:pt idx="832">
                  <c:v>630.27250646388779</c:v>
                </c:pt>
                <c:pt idx="833">
                  <c:v>638.42885011671933</c:v>
                </c:pt>
                <c:pt idx="834">
                  <c:v>689.81659512459964</c:v>
                </c:pt>
                <c:pt idx="835">
                  <c:v>689.78387394810716</c:v>
                </c:pt>
                <c:pt idx="836">
                  <c:v>684.20907744705482</c:v>
                </c:pt>
                <c:pt idx="837">
                  <c:v>642.16314812021756</c:v>
                </c:pt>
                <c:pt idx="838">
                  <c:v>629.33400540737534</c:v>
                </c:pt>
                <c:pt idx="839">
                  <c:v>654.40699839565946</c:v>
                </c:pt>
                <c:pt idx="840">
                  <c:v>677.12746659915933</c:v>
                </c:pt>
                <c:pt idx="841">
                  <c:v>636.3701724389357</c:v>
                </c:pt>
                <c:pt idx="842">
                  <c:v>666.98670531416815</c:v>
                </c:pt>
                <c:pt idx="843">
                  <c:v>701.96015331144963</c:v>
                </c:pt>
                <c:pt idx="844">
                  <c:v>654.56739987210449</c:v>
                </c:pt>
                <c:pt idx="845">
                  <c:v>698.87949015596178</c:v>
                </c:pt>
                <c:pt idx="846">
                  <c:v>650.97158637842836</c:v>
                </c:pt>
                <c:pt idx="847">
                  <c:v>660.72944394963633</c:v>
                </c:pt>
                <c:pt idx="848">
                  <c:v>677.70367409496907</c:v>
                </c:pt>
                <c:pt idx="849">
                  <c:v>676.89844699545415</c:v>
                </c:pt>
                <c:pt idx="850">
                  <c:v>659.52051066243075</c:v>
                </c:pt>
                <c:pt idx="851">
                  <c:v>679.45160074662772</c:v>
                </c:pt>
                <c:pt idx="852">
                  <c:v>655.40648447758122</c:v>
                </c:pt>
                <c:pt idx="853">
                  <c:v>671.3339517490158</c:v>
                </c:pt>
                <c:pt idx="854">
                  <c:v>638.92494243666579</c:v>
                </c:pt>
                <c:pt idx="855">
                  <c:v>703.37152147479605</c:v>
                </c:pt>
                <c:pt idx="856">
                  <c:v>688.60344447627335</c:v>
                </c:pt>
                <c:pt idx="857">
                  <c:v>658.52728448465609</c:v>
                </c:pt>
                <c:pt idx="858">
                  <c:v>695.30759407950768</c:v>
                </c:pt>
                <c:pt idx="859">
                  <c:v>704.7797664981872</c:v>
                </c:pt>
                <c:pt idx="860">
                  <c:v>659.4194339146477</c:v>
                </c:pt>
                <c:pt idx="861">
                  <c:v>648.70325681932172</c:v>
                </c:pt>
                <c:pt idx="862">
                  <c:v>630.90069678731743</c:v>
                </c:pt>
                <c:pt idx="863">
                  <c:v>685.99097617874281</c:v>
                </c:pt>
                <c:pt idx="864">
                  <c:v>654.8122224688957</c:v>
                </c:pt>
                <c:pt idx="865">
                  <c:v>622.42481867022548</c:v>
                </c:pt>
                <c:pt idx="866">
                  <c:v>670.11361621449896</c:v>
                </c:pt>
                <c:pt idx="867">
                  <c:v>652.61000109633665</c:v>
                </c:pt>
                <c:pt idx="868">
                  <c:v>647.73375329511828</c:v>
                </c:pt>
                <c:pt idx="869">
                  <c:v>677.04307951847113</c:v>
                </c:pt>
                <c:pt idx="870">
                  <c:v>671.42153298121093</c:v>
                </c:pt>
                <c:pt idx="871">
                  <c:v>665.90555181642299</c:v>
                </c:pt>
                <c:pt idx="872">
                  <c:v>696.25076168224314</c:v>
                </c:pt>
                <c:pt idx="873">
                  <c:v>673.82069382039185</c:v>
                </c:pt>
                <c:pt idx="874">
                  <c:v>697.4934003658766</c:v>
                </c:pt>
                <c:pt idx="875">
                  <c:v>701.90137079709984</c:v>
                </c:pt>
                <c:pt idx="876">
                  <c:v>712.56045635211422</c:v>
                </c:pt>
                <c:pt idx="877">
                  <c:v>703.71770742496233</c:v>
                </c:pt>
                <c:pt idx="878">
                  <c:v>638.29472611027609</c:v>
                </c:pt>
                <c:pt idx="879">
                  <c:v>641.95575881323816</c:v>
                </c:pt>
                <c:pt idx="880">
                  <c:v>726.92950785743164</c:v>
                </c:pt>
                <c:pt idx="881">
                  <c:v>634.43316717799439</c:v>
                </c:pt>
                <c:pt idx="882">
                  <c:v>610.30684572473456</c:v>
                </c:pt>
                <c:pt idx="883">
                  <c:v>715.04737050017252</c:v>
                </c:pt>
                <c:pt idx="884">
                  <c:v>696.31577317191636</c:v>
                </c:pt>
                <c:pt idx="885">
                  <c:v>684.51674302862011</c:v>
                </c:pt>
                <c:pt idx="886">
                  <c:v>668.28608728254494</c:v>
                </c:pt>
                <c:pt idx="887">
                  <c:v>681.67830796944168</c:v>
                </c:pt>
                <c:pt idx="888">
                  <c:v>681.03214011327668</c:v>
                </c:pt>
                <c:pt idx="889">
                  <c:v>687.19808198367059</c:v>
                </c:pt>
                <c:pt idx="890">
                  <c:v>613.38979769723278</c:v>
                </c:pt>
                <c:pt idx="891">
                  <c:v>652.69980266463517</c:v>
                </c:pt>
                <c:pt idx="892">
                  <c:v>699.01902209301056</c:v>
                </c:pt>
                <c:pt idx="893">
                  <c:v>701.63515780297485</c:v>
                </c:pt>
                <c:pt idx="894">
                  <c:v>660.12455607167954</c:v>
                </c:pt>
                <c:pt idx="895">
                  <c:v>687.64380507389274</c:v>
                </c:pt>
                <c:pt idx="896">
                  <c:v>625.09834898495501</c:v>
                </c:pt>
                <c:pt idx="897">
                  <c:v>667.63893559580083</c:v>
                </c:pt>
                <c:pt idx="898">
                  <c:v>688.580367188624</c:v>
                </c:pt>
                <c:pt idx="899">
                  <c:v>632.15204626854484</c:v>
                </c:pt>
                <c:pt idx="900">
                  <c:v>675.08487337162364</c:v>
                </c:pt>
                <c:pt idx="901">
                  <c:v>678.64559329593635</c:v>
                </c:pt>
                <c:pt idx="902">
                  <c:v>661.2825838451854</c:v>
                </c:pt>
                <c:pt idx="903">
                  <c:v>651.28287227190208</c:v>
                </c:pt>
                <c:pt idx="904">
                  <c:v>686.74777755014702</c:v>
                </c:pt>
                <c:pt idx="905">
                  <c:v>681.32219510295954</c:v>
                </c:pt>
                <c:pt idx="906">
                  <c:v>655.78257801384734</c:v>
                </c:pt>
                <c:pt idx="907">
                  <c:v>696.67923440039726</c:v>
                </c:pt>
                <c:pt idx="908">
                  <c:v>674.43390798775977</c:v>
                </c:pt>
                <c:pt idx="909">
                  <c:v>701.67007246510548</c:v>
                </c:pt>
                <c:pt idx="910">
                  <c:v>685.56423869510581</c:v>
                </c:pt>
                <c:pt idx="911">
                  <c:v>668.31000574547693</c:v>
                </c:pt>
                <c:pt idx="912">
                  <c:v>665.80146801120054</c:v>
                </c:pt>
                <c:pt idx="913">
                  <c:v>673.59179174928886</c:v>
                </c:pt>
                <c:pt idx="914">
                  <c:v>702.96963277555847</c:v>
                </c:pt>
                <c:pt idx="915">
                  <c:v>735.29023025686706</c:v>
                </c:pt>
                <c:pt idx="916">
                  <c:v>683.66301036297568</c:v>
                </c:pt>
                <c:pt idx="917">
                  <c:v>660.70024697477334</c:v>
                </c:pt>
                <c:pt idx="918">
                  <c:v>692.25866102547661</c:v>
                </c:pt>
                <c:pt idx="919">
                  <c:v>639.55119916334593</c:v>
                </c:pt>
                <c:pt idx="920">
                  <c:v>651.20673340903318</c:v>
                </c:pt>
                <c:pt idx="921">
                  <c:v>653.3366293183758</c:v>
                </c:pt>
                <c:pt idx="922">
                  <c:v>644.8324091336101</c:v>
                </c:pt>
                <c:pt idx="923">
                  <c:v>646.17859647836872</c:v>
                </c:pt>
                <c:pt idx="924">
                  <c:v>648.3423661402669</c:v>
                </c:pt>
                <c:pt idx="925">
                  <c:v>658.01968943900397</c:v>
                </c:pt>
                <c:pt idx="926">
                  <c:v>709.25058182185194</c:v>
                </c:pt>
                <c:pt idx="927">
                  <c:v>714.40662996163087</c:v>
                </c:pt>
                <c:pt idx="928">
                  <c:v>643.50459498176315</c:v>
                </c:pt>
                <c:pt idx="929">
                  <c:v>751.85017254314926</c:v>
                </c:pt>
                <c:pt idx="930">
                  <c:v>631.81282670314977</c:v>
                </c:pt>
                <c:pt idx="931">
                  <c:v>672.33260309142543</c:v>
                </c:pt>
                <c:pt idx="932">
                  <c:v>688.02633541796013</c:v>
                </c:pt>
                <c:pt idx="933">
                  <c:v>704.66380530730498</c:v>
                </c:pt>
                <c:pt idx="934">
                  <c:v>725.74676483018493</c:v>
                </c:pt>
                <c:pt idx="935">
                  <c:v>696.03012465303095</c:v>
                </c:pt>
                <c:pt idx="936">
                  <c:v>685.51532821283831</c:v>
                </c:pt>
                <c:pt idx="937">
                  <c:v>629.98035860292271</c:v>
                </c:pt>
                <c:pt idx="938">
                  <c:v>688.84305594689772</c:v>
                </c:pt>
                <c:pt idx="939">
                  <c:v>691.27422638313124</c:v>
                </c:pt>
                <c:pt idx="940">
                  <c:v>712.84476325565356</c:v>
                </c:pt>
                <c:pt idx="941">
                  <c:v>708.96996827670728</c:v>
                </c:pt>
                <c:pt idx="942">
                  <c:v>641.99389975320628</c:v>
                </c:pt>
                <c:pt idx="943">
                  <c:v>704.68143216582303</c:v>
                </c:pt>
                <c:pt idx="944">
                  <c:v>662.38785621015245</c:v>
                </c:pt>
                <c:pt idx="945">
                  <c:v>656.68556940248936</c:v>
                </c:pt>
                <c:pt idx="946">
                  <c:v>714.10426720810142</c:v>
                </c:pt>
                <c:pt idx="947">
                  <c:v>671.26506164506873</c:v>
                </c:pt>
                <c:pt idx="948">
                  <c:v>676.66180379783395</c:v>
                </c:pt>
                <c:pt idx="949">
                  <c:v>649.17237737583469</c:v>
                </c:pt>
                <c:pt idx="950">
                  <c:v>707.01686852626563</c:v>
                </c:pt>
                <c:pt idx="951">
                  <c:v>660.03856105157365</c:v>
                </c:pt>
                <c:pt idx="952">
                  <c:v>630.97476429455992</c:v>
                </c:pt>
                <c:pt idx="953">
                  <c:v>670.80803674455115</c:v>
                </c:pt>
                <c:pt idx="954">
                  <c:v>677.17337542703353</c:v>
                </c:pt>
                <c:pt idx="955">
                  <c:v>699.71655629257612</c:v>
                </c:pt>
                <c:pt idx="956">
                  <c:v>657.49622654202062</c:v>
                </c:pt>
                <c:pt idx="957">
                  <c:v>668.30399263954678</c:v>
                </c:pt>
                <c:pt idx="958">
                  <c:v>719.77468741538064</c:v>
                </c:pt>
                <c:pt idx="959">
                  <c:v>716.49263567626122</c:v>
                </c:pt>
                <c:pt idx="960">
                  <c:v>654.1348265333886</c:v>
                </c:pt>
                <c:pt idx="961">
                  <c:v>707.39646724266777</c:v>
                </c:pt>
                <c:pt idx="962">
                  <c:v>635.35800001731127</c:v>
                </c:pt>
                <c:pt idx="963">
                  <c:v>674.34582187340925</c:v>
                </c:pt>
                <c:pt idx="964">
                  <c:v>652.48432467137786</c:v>
                </c:pt>
                <c:pt idx="965">
                  <c:v>645.16986785756512</c:v>
                </c:pt>
                <c:pt idx="966">
                  <c:v>685.53774799257803</c:v>
                </c:pt>
                <c:pt idx="967">
                  <c:v>680.93583769218162</c:v>
                </c:pt>
                <c:pt idx="968">
                  <c:v>673.46043947973908</c:v>
                </c:pt>
                <c:pt idx="969">
                  <c:v>726.03251737009373</c:v>
                </c:pt>
                <c:pt idx="970">
                  <c:v>675.11788586040257</c:v>
                </c:pt>
                <c:pt idx="971">
                  <c:v>684.520979736139</c:v>
                </c:pt>
                <c:pt idx="972">
                  <c:v>713.78688081509699</c:v>
                </c:pt>
                <c:pt idx="973">
                  <c:v>639.5009524884365</c:v>
                </c:pt>
                <c:pt idx="974">
                  <c:v>708.15025632258312</c:v>
                </c:pt>
                <c:pt idx="975">
                  <c:v>668.94307406357802</c:v>
                </c:pt>
                <c:pt idx="976">
                  <c:v>702.34915477717936</c:v>
                </c:pt>
                <c:pt idx="977">
                  <c:v>676.05806722667535</c:v>
                </c:pt>
                <c:pt idx="978">
                  <c:v>669.24034856389812</c:v>
                </c:pt>
                <c:pt idx="979">
                  <c:v>655.85559825795167</c:v>
                </c:pt>
                <c:pt idx="980">
                  <c:v>635.45883037327599</c:v>
                </c:pt>
                <c:pt idx="981">
                  <c:v>611.42800279095013</c:v>
                </c:pt>
                <c:pt idx="982">
                  <c:v>711.625816780891</c:v>
                </c:pt>
                <c:pt idx="983">
                  <c:v>661.45792731311531</c:v>
                </c:pt>
                <c:pt idx="984">
                  <c:v>639.79374310398111</c:v>
                </c:pt>
                <c:pt idx="985">
                  <c:v>610.94483989043988</c:v>
                </c:pt>
                <c:pt idx="986">
                  <c:v>612.81664886766089</c:v>
                </c:pt>
                <c:pt idx="987">
                  <c:v>666.93890119893081</c:v>
                </c:pt>
                <c:pt idx="988">
                  <c:v>620.62393421796651</c:v>
                </c:pt>
                <c:pt idx="989">
                  <c:v>652.48110736473473</c:v>
                </c:pt>
                <c:pt idx="990">
                  <c:v>684.52126191082652</c:v>
                </c:pt>
                <c:pt idx="991">
                  <c:v>705.93328212162987</c:v>
                </c:pt>
                <c:pt idx="992">
                  <c:v>709.41392148772707</c:v>
                </c:pt>
                <c:pt idx="993">
                  <c:v>636.02048831637762</c:v>
                </c:pt>
                <c:pt idx="994">
                  <c:v>668.62103887560875</c:v>
                </c:pt>
                <c:pt idx="995">
                  <c:v>705.7310422672067</c:v>
                </c:pt>
                <c:pt idx="996">
                  <c:v>668.05570327489295</c:v>
                </c:pt>
                <c:pt idx="997">
                  <c:v>690.13448647866358</c:v>
                </c:pt>
                <c:pt idx="998">
                  <c:v>622.24708455543669</c:v>
                </c:pt>
                <c:pt idx="999">
                  <c:v>685.0803204305812</c:v>
                </c:pt>
              </c:numCache>
            </c:numRef>
          </c:yVal>
          <c:smooth val="0"/>
          <c:extLst>
            <c:ext xmlns:c16="http://schemas.microsoft.com/office/drawing/2014/chart" uri="{C3380CC4-5D6E-409C-BE32-E72D297353CC}">
              <c16:uniqueId val="{00000005-FFF1-47AB-8570-6301231A6A16}"/>
            </c:ext>
          </c:extLst>
        </c:ser>
        <c:ser>
          <c:idx val="4"/>
          <c:order val="4"/>
          <c:tx>
            <c:strRef>
              <c:f>'PSA results'!$AA$19:$AA$20</c:f>
              <c:strCache>
                <c:ptCount val="2"/>
                <c:pt idx="0">
                  <c:v>Cemented</c:v>
                </c:pt>
                <c:pt idx="1">
                  <c:v>vs Reverse hybrid</c:v>
                </c:pt>
              </c:strCache>
            </c:strRef>
          </c:tx>
          <c:spPr>
            <a:ln w="25400" cap="rnd">
              <a:noFill/>
              <a:round/>
            </a:ln>
            <a:effectLst/>
          </c:spPr>
          <c:marker>
            <c:symbol val="circle"/>
            <c:size val="5"/>
            <c:spPr>
              <a:solidFill>
                <a:schemeClr val="accent5"/>
              </a:solidFill>
              <a:ln w="9525">
                <a:solidFill>
                  <a:schemeClr val="accent5"/>
                </a:solidFill>
              </a:ln>
              <a:effectLst/>
            </c:spPr>
          </c:marker>
          <c:xVal>
            <c:numRef>
              <c:f>'PSA results'!$AB$26:$AB$5026</c:f>
              <c:numCache>
                <c:formatCode>0.00</c:formatCode>
                <c:ptCount val="5001"/>
                <c:pt idx="0">
                  <c:v>1.2672095437842756E-2</c:v>
                </c:pt>
                <c:pt idx="1">
                  <c:v>1.3316867792324771E-2</c:v>
                </c:pt>
                <c:pt idx="2">
                  <c:v>2.0036638526660155E-2</c:v>
                </c:pt>
                <c:pt idx="3">
                  <c:v>1.5305359755069858E-2</c:v>
                </c:pt>
                <c:pt idx="4">
                  <c:v>1.0005588976962798E-2</c:v>
                </c:pt>
                <c:pt idx="5">
                  <c:v>1.8670814490395315E-2</c:v>
                </c:pt>
                <c:pt idx="6">
                  <c:v>1.8965153381490296E-2</c:v>
                </c:pt>
                <c:pt idx="7">
                  <c:v>1.7533136583756104E-2</c:v>
                </c:pt>
                <c:pt idx="8">
                  <c:v>1.4999426354901146E-2</c:v>
                </c:pt>
                <c:pt idx="9">
                  <c:v>1.2701944828718226E-2</c:v>
                </c:pt>
                <c:pt idx="10">
                  <c:v>1.238645881406697E-2</c:v>
                </c:pt>
                <c:pt idx="11">
                  <c:v>1.0533789291788054E-2</c:v>
                </c:pt>
                <c:pt idx="12">
                  <c:v>1.9721900683382643E-2</c:v>
                </c:pt>
                <c:pt idx="13">
                  <c:v>2.4106134275893254E-2</c:v>
                </c:pt>
                <c:pt idx="14">
                  <c:v>1.9163474345299747E-2</c:v>
                </c:pt>
                <c:pt idx="15">
                  <c:v>1.4690804536192203E-2</c:v>
                </c:pt>
                <c:pt idx="16">
                  <c:v>2.0214700487839465E-2</c:v>
                </c:pt>
                <c:pt idx="17">
                  <c:v>8.4873631387907267E-3</c:v>
                </c:pt>
                <c:pt idx="18">
                  <c:v>1.645764916560033E-2</c:v>
                </c:pt>
                <c:pt idx="19">
                  <c:v>1.6127463916749463E-2</c:v>
                </c:pt>
                <c:pt idx="20">
                  <c:v>1.7188408936865684E-2</c:v>
                </c:pt>
                <c:pt idx="21">
                  <c:v>1.48329992651135E-2</c:v>
                </c:pt>
                <c:pt idx="22">
                  <c:v>2.6451893871785259E-2</c:v>
                </c:pt>
                <c:pt idx="23">
                  <c:v>1.5154729219485574E-2</c:v>
                </c:pt>
                <c:pt idx="24">
                  <c:v>1.8296547499833338E-2</c:v>
                </c:pt>
                <c:pt idx="25">
                  <c:v>1.7049485587421032E-2</c:v>
                </c:pt>
                <c:pt idx="26">
                  <c:v>1.384320369747094E-2</c:v>
                </c:pt>
                <c:pt idx="27">
                  <c:v>2.3928230105495274E-2</c:v>
                </c:pt>
                <c:pt idx="28">
                  <c:v>9.4113292839672624E-3</c:v>
                </c:pt>
                <c:pt idx="29">
                  <c:v>1.0450720478635489E-2</c:v>
                </c:pt>
                <c:pt idx="30">
                  <c:v>1.3867958576245343E-2</c:v>
                </c:pt>
                <c:pt idx="31">
                  <c:v>2.0566889713164116E-2</c:v>
                </c:pt>
                <c:pt idx="32">
                  <c:v>1.4577084907177351E-2</c:v>
                </c:pt>
                <c:pt idx="33">
                  <c:v>1.7991032855778855E-2</c:v>
                </c:pt>
                <c:pt idx="34">
                  <c:v>1.6100676821375615E-2</c:v>
                </c:pt>
                <c:pt idx="35">
                  <c:v>1.0658708978208864E-2</c:v>
                </c:pt>
                <c:pt idx="36">
                  <c:v>1.2095302826867993E-2</c:v>
                </c:pt>
                <c:pt idx="37">
                  <c:v>1.0956234249952956E-2</c:v>
                </c:pt>
                <c:pt idx="38">
                  <c:v>1.5971718695041659E-2</c:v>
                </c:pt>
                <c:pt idx="39">
                  <c:v>1.9347983680935599E-2</c:v>
                </c:pt>
                <c:pt idx="40">
                  <c:v>1.6604879816394913E-2</c:v>
                </c:pt>
                <c:pt idx="41">
                  <c:v>2.088944722773256E-2</c:v>
                </c:pt>
                <c:pt idx="42">
                  <c:v>1.5324985930799784E-2</c:v>
                </c:pt>
                <c:pt idx="43">
                  <c:v>1.3296573116310384E-2</c:v>
                </c:pt>
                <c:pt idx="44">
                  <c:v>1.6323576289538622E-2</c:v>
                </c:pt>
                <c:pt idx="45">
                  <c:v>2.5440372110889342E-2</c:v>
                </c:pt>
                <c:pt idx="46">
                  <c:v>1.5937219138081105E-2</c:v>
                </c:pt>
                <c:pt idx="47">
                  <c:v>2.4944168785118848E-2</c:v>
                </c:pt>
                <c:pt idx="48">
                  <c:v>5.3221059180881269E-3</c:v>
                </c:pt>
                <c:pt idx="49">
                  <c:v>2.3011679434185695E-2</c:v>
                </c:pt>
                <c:pt idx="50">
                  <c:v>1.1415686748168952E-2</c:v>
                </c:pt>
                <c:pt idx="51">
                  <c:v>2.1067820733415843E-2</c:v>
                </c:pt>
                <c:pt idx="52">
                  <c:v>1.1519389979795847E-2</c:v>
                </c:pt>
                <c:pt idx="53">
                  <c:v>1.4665228953228748E-2</c:v>
                </c:pt>
                <c:pt idx="54">
                  <c:v>1.236044360007682E-2</c:v>
                </c:pt>
                <c:pt idx="55">
                  <c:v>1.6120340174481385E-2</c:v>
                </c:pt>
                <c:pt idx="56">
                  <c:v>1.1984681519255247E-2</c:v>
                </c:pt>
                <c:pt idx="57">
                  <c:v>1.1117768009411222E-2</c:v>
                </c:pt>
                <c:pt idx="58">
                  <c:v>5.6206110391716635E-3</c:v>
                </c:pt>
                <c:pt idx="59">
                  <c:v>1.7717285115839587E-2</c:v>
                </c:pt>
                <c:pt idx="60">
                  <c:v>1.5468694476632905E-2</c:v>
                </c:pt>
                <c:pt idx="61">
                  <c:v>7.3907737977858545E-3</c:v>
                </c:pt>
                <c:pt idx="62">
                  <c:v>1.6504227898471058E-2</c:v>
                </c:pt>
                <c:pt idx="63">
                  <c:v>1.5273302354191998E-2</c:v>
                </c:pt>
                <c:pt idx="64">
                  <c:v>1.4984799153225481E-2</c:v>
                </c:pt>
                <c:pt idx="65">
                  <c:v>1.2495888537953803E-2</c:v>
                </c:pt>
                <c:pt idx="66">
                  <c:v>1.5977856863170103E-2</c:v>
                </c:pt>
                <c:pt idx="67">
                  <c:v>9.9774655949698143E-3</c:v>
                </c:pt>
                <c:pt idx="68">
                  <c:v>1.4368793931256008E-2</c:v>
                </c:pt>
                <c:pt idx="69">
                  <c:v>1.9704898929115089E-2</c:v>
                </c:pt>
                <c:pt idx="70">
                  <c:v>2.4368556231914695E-2</c:v>
                </c:pt>
                <c:pt idx="71">
                  <c:v>2.0197886355095562E-2</c:v>
                </c:pt>
                <c:pt idx="72">
                  <c:v>1.799570788503857E-2</c:v>
                </c:pt>
                <c:pt idx="73">
                  <c:v>1.8236404878113177E-2</c:v>
                </c:pt>
                <c:pt idx="74">
                  <c:v>1.4886625282603205E-2</c:v>
                </c:pt>
                <c:pt idx="75">
                  <c:v>2.39702249538567E-2</c:v>
                </c:pt>
                <c:pt idx="76">
                  <c:v>1.9664141141392477E-2</c:v>
                </c:pt>
                <c:pt idx="77">
                  <c:v>8.1394580416205287E-3</c:v>
                </c:pt>
                <c:pt idx="78">
                  <c:v>1.9528414592205223E-2</c:v>
                </c:pt>
                <c:pt idx="79">
                  <c:v>1.9877993254260318E-2</c:v>
                </c:pt>
                <c:pt idx="80">
                  <c:v>1.4090398455453013E-2</c:v>
                </c:pt>
                <c:pt idx="81">
                  <c:v>1.4198595028515726E-2</c:v>
                </c:pt>
                <c:pt idx="82">
                  <c:v>1.9460520579384522E-2</c:v>
                </c:pt>
                <c:pt idx="83">
                  <c:v>1.6213097550204836E-2</c:v>
                </c:pt>
                <c:pt idx="84">
                  <c:v>1.4177238459483377E-2</c:v>
                </c:pt>
                <c:pt idx="85">
                  <c:v>1.9351483756462784E-2</c:v>
                </c:pt>
                <c:pt idx="86">
                  <c:v>8.660271843451639E-3</c:v>
                </c:pt>
                <c:pt idx="87">
                  <c:v>2.0805229107008216E-2</c:v>
                </c:pt>
                <c:pt idx="88">
                  <c:v>1.398902540467617E-2</c:v>
                </c:pt>
                <c:pt idx="89">
                  <c:v>1.7225605684224377E-2</c:v>
                </c:pt>
                <c:pt idx="90">
                  <c:v>2.116037488885425E-2</c:v>
                </c:pt>
                <c:pt idx="91">
                  <c:v>2.154141227330264E-2</c:v>
                </c:pt>
                <c:pt idx="92">
                  <c:v>1.2705279211537857E-2</c:v>
                </c:pt>
                <c:pt idx="93">
                  <c:v>2.1308665482047573E-2</c:v>
                </c:pt>
                <c:pt idx="94">
                  <c:v>1.4883973984323617E-2</c:v>
                </c:pt>
                <c:pt idx="95">
                  <c:v>1.6961810434846569E-2</c:v>
                </c:pt>
                <c:pt idx="96">
                  <c:v>1.8633127664537952E-2</c:v>
                </c:pt>
                <c:pt idx="97">
                  <c:v>2.2295224400346925E-2</c:v>
                </c:pt>
                <c:pt idx="98">
                  <c:v>1.5322531236543924E-2</c:v>
                </c:pt>
                <c:pt idx="99">
                  <c:v>2.1013974523178547E-2</c:v>
                </c:pt>
                <c:pt idx="100">
                  <c:v>2.3959691527149829E-2</c:v>
                </c:pt>
                <c:pt idx="101">
                  <c:v>1.5547662584657118E-2</c:v>
                </c:pt>
                <c:pt idx="102">
                  <c:v>1.7241574011713112E-2</c:v>
                </c:pt>
                <c:pt idx="103">
                  <c:v>1.3666351275736233E-2</c:v>
                </c:pt>
                <c:pt idx="104">
                  <c:v>1.5674300406177011E-2</c:v>
                </c:pt>
                <c:pt idx="105">
                  <c:v>1.6664758188019491E-2</c:v>
                </c:pt>
                <c:pt idx="106">
                  <c:v>1.0340496437674318E-2</c:v>
                </c:pt>
                <c:pt idx="107">
                  <c:v>1.9555014298999751E-2</c:v>
                </c:pt>
                <c:pt idx="108">
                  <c:v>1.6017169384369367E-2</c:v>
                </c:pt>
                <c:pt idx="109">
                  <c:v>1.4849472533256858E-2</c:v>
                </c:pt>
                <c:pt idx="110">
                  <c:v>1.0090633190783294E-2</c:v>
                </c:pt>
                <c:pt idx="111">
                  <c:v>1.0652569189153027E-2</c:v>
                </c:pt>
                <c:pt idx="112">
                  <c:v>1.2003929000535152E-2</c:v>
                </c:pt>
                <c:pt idx="113">
                  <c:v>1.8863181683311581E-2</c:v>
                </c:pt>
                <c:pt idx="114">
                  <c:v>2.3355337099882689E-2</c:v>
                </c:pt>
                <c:pt idx="115">
                  <c:v>1.9520590411101324E-2</c:v>
                </c:pt>
                <c:pt idx="116">
                  <c:v>1.2518569704198512E-2</c:v>
                </c:pt>
                <c:pt idx="117">
                  <c:v>9.4272197477902608E-3</c:v>
                </c:pt>
                <c:pt idx="118">
                  <c:v>1.5788726558858102E-2</c:v>
                </c:pt>
                <c:pt idx="119">
                  <c:v>1.9367471106219725E-2</c:v>
                </c:pt>
                <c:pt idx="120">
                  <c:v>2.0078521947691996E-2</c:v>
                </c:pt>
                <c:pt idx="121">
                  <c:v>8.1037435846980088E-3</c:v>
                </c:pt>
                <c:pt idx="122">
                  <c:v>1.592301348840941E-2</c:v>
                </c:pt>
                <c:pt idx="123">
                  <c:v>1.3392783805389996E-2</c:v>
                </c:pt>
                <c:pt idx="124">
                  <c:v>1.2791866586946199E-2</c:v>
                </c:pt>
                <c:pt idx="125">
                  <c:v>1.0235988702524068E-2</c:v>
                </c:pt>
                <c:pt idx="126">
                  <c:v>1.6446031047221865E-2</c:v>
                </c:pt>
                <c:pt idx="127">
                  <c:v>1.679421440170259E-2</c:v>
                </c:pt>
                <c:pt idx="128">
                  <c:v>1.215296836228319E-2</c:v>
                </c:pt>
                <c:pt idx="129">
                  <c:v>1.2022304148439744E-2</c:v>
                </c:pt>
                <c:pt idx="130">
                  <c:v>1.4147439147924601E-2</c:v>
                </c:pt>
                <c:pt idx="131">
                  <c:v>1.8934418516129981E-2</c:v>
                </c:pt>
                <c:pt idx="132">
                  <c:v>1.6135509904895429E-2</c:v>
                </c:pt>
                <c:pt idx="133">
                  <c:v>1.4986237816996706E-2</c:v>
                </c:pt>
                <c:pt idx="134">
                  <c:v>1.5878781982571866E-2</c:v>
                </c:pt>
                <c:pt idx="135">
                  <c:v>1.3434324108709816E-2</c:v>
                </c:pt>
                <c:pt idx="136">
                  <c:v>1.7102118104476816E-2</c:v>
                </c:pt>
                <c:pt idx="137">
                  <c:v>1.491677588830953E-2</c:v>
                </c:pt>
                <c:pt idx="138">
                  <c:v>1.3293717195182353E-2</c:v>
                </c:pt>
                <c:pt idx="139">
                  <c:v>1.7475080342181926E-2</c:v>
                </c:pt>
                <c:pt idx="140">
                  <c:v>2.0637663780625815E-2</c:v>
                </c:pt>
                <c:pt idx="141">
                  <c:v>1.7942205480617091E-2</c:v>
                </c:pt>
                <c:pt idx="142">
                  <c:v>1.7190428207541686E-2</c:v>
                </c:pt>
                <c:pt idx="143">
                  <c:v>1.9981774951451925E-2</c:v>
                </c:pt>
                <c:pt idx="144">
                  <c:v>2.1441785884761089E-2</c:v>
                </c:pt>
                <c:pt idx="145">
                  <c:v>1.1153566678311577E-2</c:v>
                </c:pt>
                <c:pt idx="146">
                  <c:v>1.4244217292411321E-2</c:v>
                </c:pt>
                <c:pt idx="147">
                  <c:v>1.1223629715932049E-2</c:v>
                </c:pt>
                <c:pt idx="148">
                  <c:v>2.0798181367949198E-2</c:v>
                </c:pt>
                <c:pt idx="149">
                  <c:v>9.0355569576754391E-3</c:v>
                </c:pt>
                <c:pt idx="150">
                  <c:v>2.1193802975705722E-2</c:v>
                </c:pt>
                <c:pt idx="151">
                  <c:v>2.0307982238016109E-2</c:v>
                </c:pt>
                <c:pt idx="152">
                  <c:v>1.9911304609740554E-2</c:v>
                </c:pt>
                <c:pt idx="153">
                  <c:v>1.6126942288105184E-2</c:v>
                </c:pt>
                <c:pt idx="154">
                  <c:v>8.2946399005940918E-3</c:v>
                </c:pt>
                <c:pt idx="155">
                  <c:v>1.8524576873865328E-2</c:v>
                </c:pt>
                <c:pt idx="156">
                  <c:v>1.8157572967872682E-2</c:v>
                </c:pt>
                <c:pt idx="157">
                  <c:v>1.7591200036678245E-2</c:v>
                </c:pt>
                <c:pt idx="158">
                  <c:v>1.7881508664013168E-2</c:v>
                </c:pt>
                <c:pt idx="159">
                  <c:v>1.5979132134100738E-2</c:v>
                </c:pt>
                <c:pt idx="160">
                  <c:v>8.1491929943666719E-3</c:v>
                </c:pt>
                <c:pt idx="161">
                  <c:v>1.3698510126568308E-2</c:v>
                </c:pt>
                <c:pt idx="162">
                  <c:v>1.1888672422736946E-2</c:v>
                </c:pt>
                <c:pt idx="163">
                  <c:v>1.2445075283809004E-2</c:v>
                </c:pt>
                <c:pt idx="164">
                  <c:v>1.7903137862093743E-2</c:v>
                </c:pt>
                <c:pt idx="165">
                  <c:v>2.1456925280460837E-2</c:v>
                </c:pt>
                <c:pt idx="166">
                  <c:v>5.6752630858181163E-3</c:v>
                </c:pt>
                <c:pt idx="167">
                  <c:v>1.2073825253274606E-2</c:v>
                </c:pt>
                <c:pt idx="168">
                  <c:v>5.7007053009741071E-3</c:v>
                </c:pt>
                <c:pt idx="169">
                  <c:v>1.6907467484720939E-2</c:v>
                </c:pt>
                <c:pt idx="170">
                  <c:v>1.5885143156861403E-2</c:v>
                </c:pt>
                <c:pt idx="171">
                  <c:v>1.594672896116478E-2</c:v>
                </c:pt>
                <c:pt idx="172">
                  <c:v>1.4491989592213983E-2</c:v>
                </c:pt>
                <c:pt idx="173">
                  <c:v>8.983367118194252E-3</c:v>
                </c:pt>
                <c:pt idx="174">
                  <c:v>1.6187741681035206E-2</c:v>
                </c:pt>
                <c:pt idx="175">
                  <c:v>1.892011281637096E-2</c:v>
                </c:pt>
                <c:pt idx="176">
                  <c:v>1.4084627679126882E-2</c:v>
                </c:pt>
                <c:pt idx="177">
                  <c:v>1.6720088273801892E-2</c:v>
                </c:pt>
                <c:pt idx="178">
                  <c:v>1.0174448655732249E-2</c:v>
                </c:pt>
                <c:pt idx="179">
                  <c:v>1.933454371390475E-2</c:v>
                </c:pt>
                <c:pt idx="180">
                  <c:v>9.2975069403475885E-3</c:v>
                </c:pt>
                <c:pt idx="181">
                  <c:v>1.7068448545062509E-2</c:v>
                </c:pt>
                <c:pt idx="182">
                  <c:v>8.9755576684495963E-3</c:v>
                </c:pt>
                <c:pt idx="183">
                  <c:v>1.2592085426323507E-2</c:v>
                </c:pt>
                <c:pt idx="184">
                  <c:v>1.1463632464943529E-2</c:v>
                </c:pt>
                <c:pt idx="185">
                  <c:v>1.4174287887913195E-2</c:v>
                </c:pt>
                <c:pt idx="186">
                  <c:v>1.4217263105477329E-2</c:v>
                </c:pt>
                <c:pt idx="187">
                  <c:v>1.1585826642340535E-2</c:v>
                </c:pt>
                <c:pt idx="188">
                  <c:v>2.7028390664609603E-2</c:v>
                </c:pt>
                <c:pt idx="189">
                  <c:v>1.0120573350439699E-2</c:v>
                </c:pt>
                <c:pt idx="190">
                  <c:v>1.440705785049623E-2</c:v>
                </c:pt>
                <c:pt idx="191">
                  <c:v>1.4092803272959031E-2</c:v>
                </c:pt>
                <c:pt idx="192">
                  <c:v>1.4209788492321351E-2</c:v>
                </c:pt>
                <c:pt idx="193">
                  <c:v>1.5623847599346874E-2</c:v>
                </c:pt>
                <c:pt idx="194">
                  <c:v>1.7216545619945123E-2</c:v>
                </c:pt>
                <c:pt idx="195">
                  <c:v>1.9469149871095937E-2</c:v>
                </c:pt>
                <c:pt idx="196">
                  <c:v>1.959711995387714E-2</c:v>
                </c:pt>
                <c:pt idx="197">
                  <c:v>1.5529029248124715E-2</c:v>
                </c:pt>
                <c:pt idx="198">
                  <c:v>1.5356729914197231E-2</c:v>
                </c:pt>
                <c:pt idx="199">
                  <c:v>1.3875573579326783E-2</c:v>
                </c:pt>
                <c:pt idx="200">
                  <c:v>2.4665531443412547E-2</c:v>
                </c:pt>
                <c:pt idx="201">
                  <c:v>1.5468885470141913E-2</c:v>
                </c:pt>
                <c:pt idx="202">
                  <c:v>1.6808653364543957E-2</c:v>
                </c:pt>
                <c:pt idx="203">
                  <c:v>1.0601454680601918E-2</c:v>
                </c:pt>
                <c:pt idx="204">
                  <c:v>2.299434050317295E-2</c:v>
                </c:pt>
                <c:pt idx="205">
                  <c:v>1.3315041056543464E-2</c:v>
                </c:pt>
                <c:pt idx="206">
                  <c:v>7.0355299189728271E-3</c:v>
                </c:pt>
                <c:pt idx="207">
                  <c:v>1.5888332109371461E-2</c:v>
                </c:pt>
                <c:pt idx="208">
                  <c:v>1.7376341510423998E-2</c:v>
                </c:pt>
                <c:pt idx="209">
                  <c:v>9.0975287109849035E-3</c:v>
                </c:pt>
                <c:pt idx="210">
                  <c:v>1.0805552082201686E-2</c:v>
                </c:pt>
                <c:pt idx="211">
                  <c:v>1.3262996805320171E-2</c:v>
                </c:pt>
                <c:pt idx="212">
                  <c:v>1.6738397507046088E-2</c:v>
                </c:pt>
                <c:pt idx="213">
                  <c:v>1.0997681873590182E-2</c:v>
                </c:pt>
                <c:pt idx="214">
                  <c:v>1.5700887773528294E-2</c:v>
                </c:pt>
                <c:pt idx="215">
                  <c:v>1.2501366393687263E-2</c:v>
                </c:pt>
                <c:pt idx="216">
                  <c:v>2.0439370455209271E-2</c:v>
                </c:pt>
                <c:pt idx="217">
                  <c:v>1.7693277019597886E-2</c:v>
                </c:pt>
                <c:pt idx="218">
                  <c:v>1.1963636818114409E-2</c:v>
                </c:pt>
                <c:pt idx="219">
                  <c:v>1.075194085335518E-2</c:v>
                </c:pt>
                <c:pt idx="220">
                  <c:v>1.1046745481348097E-2</c:v>
                </c:pt>
                <c:pt idx="221">
                  <c:v>1.4023194890713242E-2</c:v>
                </c:pt>
                <c:pt idx="222">
                  <c:v>1.5927610943345272E-2</c:v>
                </c:pt>
                <c:pt idx="223">
                  <c:v>2.0380895468100846E-2</c:v>
                </c:pt>
                <c:pt idx="224">
                  <c:v>2.3806517138709182E-2</c:v>
                </c:pt>
                <c:pt idx="225">
                  <c:v>1.3343411271367955E-2</c:v>
                </c:pt>
                <c:pt idx="226">
                  <c:v>1.7937913194147725E-2</c:v>
                </c:pt>
                <c:pt idx="227">
                  <c:v>1.9356636693078855E-2</c:v>
                </c:pt>
                <c:pt idx="228">
                  <c:v>1.8323590321532635E-2</c:v>
                </c:pt>
                <c:pt idx="229">
                  <c:v>6.9924916803554282E-3</c:v>
                </c:pt>
                <c:pt idx="230">
                  <c:v>1.9836658058631329E-2</c:v>
                </c:pt>
                <c:pt idx="231">
                  <c:v>1.1586538293890669E-2</c:v>
                </c:pt>
                <c:pt idx="232">
                  <c:v>2.4299689964061955E-2</c:v>
                </c:pt>
                <c:pt idx="233">
                  <c:v>1.198869716061246E-2</c:v>
                </c:pt>
                <c:pt idx="234">
                  <c:v>1.3375361790314955E-2</c:v>
                </c:pt>
                <c:pt idx="235">
                  <c:v>1.9980551516830758E-2</c:v>
                </c:pt>
                <c:pt idx="236">
                  <c:v>1.4935219465581184E-2</c:v>
                </c:pt>
                <c:pt idx="237">
                  <c:v>9.6342656896322154E-3</c:v>
                </c:pt>
                <c:pt idx="238">
                  <c:v>1.4900537809831249E-2</c:v>
                </c:pt>
                <c:pt idx="239">
                  <c:v>1.7756762501910828E-2</c:v>
                </c:pt>
                <c:pt idx="240">
                  <c:v>1.7597306761157228E-2</c:v>
                </c:pt>
                <c:pt idx="241">
                  <c:v>1.5999472106571488E-2</c:v>
                </c:pt>
                <c:pt idx="242">
                  <c:v>1.3934620969607181E-2</c:v>
                </c:pt>
                <c:pt idx="243">
                  <c:v>1.2814618316493664E-2</c:v>
                </c:pt>
                <c:pt idx="244">
                  <c:v>1.4537317135273398E-2</c:v>
                </c:pt>
                <c:pt idx="245">
                  <c:v>6.9692074681437788E-3</c:v>
                </c:pt>
                <c:pt idx="246">
                  <c:v>2.7844339716924793E-2</c:v>
                </c:pt>
                <c:pt idx="247">
                  <c:v>2.1002947524745963E-2</c:v>
                </c:pt>
                <c:pt idx="248">
                  <c:v>1.5833278319082211E-2</c:v>
                </c:pt>
                <c:pt idx="249">
                  <c:v>2.2990679355300969E-2</c:v>
                </c:pt>
                <c:pt idx="250">
                  <c:v>1.3514731920345469E-2</c:v>
                </c:pt>
                <c:pt idx="251">
                  <c:v>1.2697783030859E-2</c:v>
                </c:pt>
                <c:pt idx="252">
                  <c:v>1.9092032005758597E-2</c:v>
                </c:pt>
                <c:pt idx="253">
                  <c:v>9.5388146351442771E-3</c:v>
                </c:pt>
                <c:pt idx="254">
                  <c:v>9.7832602824592385E-3</c:v>
                </c:pt>
                <c:pt idx="255">
                  <c:v>3.1877751519857611E-3</c:v>
                </c:pt>
                <c:pt idx="256">
                  <c:v>1.5610373162354918E-2</c:v>
                </c:pt>
                <c:pt idx="257">
                  <c:v>1.9747784048977479E-2</c:v>
                </c:pt>
                <c:pt idx="258">
                  <c:v>2.0717594021119723E-2</c:v>
                </c:pt>
                <c:pt idx="259">
                  <c:v>1.241385653585958E-2</c:v>
                </c:pt>
                <c:pt idx="260">
                  <c:v>1.8983613395963772E-2</c:v>
                </c:pt>
                <c:pt idx="261">
                  <c:v>1.6433133457303128E-2</c:v>
                </c:pt>
                <c:pt idx="262">
                  <c:v>1.7883281718615862E-2</c:v>
                </c:pt>
                <c:pt idx="263">
                  <c:v>2.1708420283577112E-2</c:v>
                </c:pt>
                <c:pt idx="264">
                  <c:v>2.1168656165412969E-2</c:v>
                </c:pt>
                <c:pt idx="265">
                  <c:v>1.6982312961900448E-2</c:v>
                </c:pt>
                <c:pt idx="266">
                  <c:v>1.5217190112728929E-2</c:v>
                </c:pt>
                <c:pt idx="267">
                  <c:v>1.3923017940740579E-2</c:v>
                </c:pt>
                <c:pt idx="268">
                  <c:v>1.5278683750652888E-2</c:v>
                </c:pt>
                <c:pt idx="269">
                  <c:v>1.1724292201462205E-2</c:v>
                </c:pt>
                <c:pt idx="270">
                  <c:v>2.0457841041109148E-2</c:v>
                </c:pt>
                <c:pt idx="271">
                  <c:v>2.3154973700368231E-2</c:v>
                </c:pt>
                <c:pt idx="272">
                  <c:v>1.776282278926189E-2</c:v>
                </c:pt>
                <c:pt idx="273">
                  <c:v>2.5892291051798466E-2</c:v>
                </c:pt>
                <c:pt idx="274">
                  <c:v>2.1154500587451608E-2</c:v>
                </c:pt>
                <c:pt idx="275">
                  <c:v>1.6421416929073729E-2</c:v>
                </c:pt>
                <c:pt idx="276">
                  <c:v>2.0748152750114102E-2</c:v>
                </c:pt>
                <c:pt idx="277">
                  <c:v>1.5172612478767888E-2</c:v>
                </c:pt>
                <c:pt idx="278">
                  <c:v>1.5960546206134296E-2</c:v>
                </c:pt>
                <c:pt idx="279">
                  <c:v>1.4590753388654676E-2</c:v>
                </c:pt>
                <c:pt idx="280">
                  <c:v>1.2647480607801853E-2</c:v>
                </c:pt>
                <c:pt idx="281">
                  <c:v>1.0226871597845744E-2</c:v>
                </c:pt>
                <c:pt idx="282">
                  <c:v>1.3739061982503742E-2</c:v>
                </c:pt>
                <c:pt idx="283">
                  <c:v>1.5565386821178251E-2</c:v>
                </c:pt>
                <c:pt idx="284">
                  <c:v>1.9479866919724032E-2</c:v>
                </c:pt>
                <c:pt idx="285">
                  <c:v>9.9893693543986473E-3</c:v>
                </c:pt>
                <c:pt idx="286">
                  <c:v>1.1845247085219057E-2</c:v>
                </c:pt>
                <c:pt idx="287">
                  <c:v>1.3349864960964908E-2</c:v>
                </c:pt>
                <c:pt idx="288">
                  <c:v>9.6941497792766285E-3</c:v>
                </c:pt>
                <c:pt idx="289">
                  <c:v>1.99057026076499E-2</c:v>
                </c:pt>
                <c:pt idx="290">
                  <c:v>2.0703893618891911E-2</c:v>
                </c:pt>
                <c:pt idx="291">
                  <c:v>1.6747373596709636E-2</c:v>
                </c:pt>
                <c:pt idx="292">
                  <c:v>1.3074045680237845E-2</c:v>
                </c:pt>
                <c:pt idx="293">
                  <c:v>1.6866436393355499E-2</c:v>
                </c:pt>
                <c:pt idx="294">
                  <c:v>2.0059641518981763E-2</c:v>
                </c:pt>
                <c:pt idx="295">
                  <c:v>1.4704440950865205E-2</c:v>
                </c:pt>
                <c:pt idx="296">
                  <c:v>1.6168233616143723E-2</c:v>
                </c:pt>
                <c:pt idx="297">
                  <c:v>1.4779673831888829E-2</c:v>
                </c:pt>
                <c:pt idx="298">
                  <c:v>1.3447198560673002E-2</c:v>
                </c:pt>
                <c:pt idx="299">
                  <c:v>9.5841240641494352E-3</c:v>
                </c:pt>
                <c:pt idx="300">
                  <c:v>9.391532840016481E-3</c:v>
                </c:pt>
                <c:pt idx="301">
                  <c:v>1.986108143366927E-2</c:v>
                </c:pt>
                <c:pt idx="302">
                  <c:v>2.0087874197402655E-2</c:v>
                </c:pt>
                <c:pt idx="303">
                  <c:v>8.3788092738021902E-3</c:v>
                </c:pt>
                <c:pt idx="304">
                  <c:v>1.855310029920787E-2</c:v>
                </c:pt>
                <c:pt idx="305">
                  <c:v>1.6729172688593863E-2</c:v>
                </c:pt>
                <c:pt idx="306">
                  <c:v>1.4338616563856377E-2</c:v>
                </c:pt>
                <c:pt idx="307">
                  <c:v>1.0499247509983434E-2</c:v>
                </c:pt>
                <c:pt idx="308">
                  <c:v>1.9896565357599982E-2</c:v>
                </c:pt>
                <c:pt idx="309">
                  <c:v>9.9007647829409962E-3</c:v>
                </c:pt>
                <c:pt idx="310">
                  <c:v>8.6022544973438642E-3</c:v>
                </c:pt>
                <c:pt idx="311">
                  <c:v>1.3604946202574908E-2</c:v>
                </c:pt>
                <c:pt idx="312">
                  <c:v>2.3107462421339875E-2</c:v>
                </c:pt>
                <c:pt idx="313">
                  <c:v>1.4035869912223831E-2</c:v>
                </c:pt>
                <c:pt idx="314">
                  <c:v>1.1602549960157305E-2</c:v>
                </c:pt>
                <c:pt idx="315">
                  <c:v>1.2742154562740637E-2</c:v>
                </c:pt>
                <c:pt idx="316">
                  <c:v>1.6331384375025237E-2</c:v>
                </c:pt>
                <c:pt idx="317">
                  <c:v>2.2832524925876285E-2</c:v>
                </c:pt>
                <c:pt idx="318">
                  <c:v>1.1320223522231387E-2</c:v>
                </c:pt>
                <c:pt idx="319">
                  <c:v>1.8361235292099209E-2</c:v>
                </c:pt>
                <c:pt idx="320">
                  <c:v>1.2120869826466318E-2</c:v>
                </c:pt>
                <c:pt idx="321">
                  <c:v>8.992023296249485E-3</c:v>
                </c:pt>
                <c:pt idx="322">
                  <c:v>1.9315956481825935E-2</c:v>
                </c:pt>
                <c:pt idx="323">
                  <c:v>1.6857079324394064E-2</c:v>
                </c:pt>
                <c:pt idx="324">
                  <c:v>1.4634578642539253E-2</c:v>
                </c:pt>
                <c:pt idx="325">
                  <c:v>2.0342429846424537E-2</c:v>
                </c:pt>
                <c:pt idx="326">
                  <c:v>2.4014403936526207E-2</c:v>
                </c:pt>
                <c:pt idx="327">
                  <c:v>1.2416921061866759E-2</c:v>
                </c:pt>
                <c:pt idx="328">
                  <c:v>1.0253580701427012E-2</c:v>
                </c:pt>
                <c:pt idx="329">
                  <c:v>2.0774169116776875E-2</c:v>
                </c:pt>
                <c:pt idx="330">
                  <c:v>1.9041367670549647E-2</c:v>
                </c:pt>
                <c:pt idx="331">
                  <c:v>1.5622894565336054E-2</c:v>
                </c:pt>
                <c:pt idx="332">
                  <c:v>9.8934237153258664E-3</c:v>
                </c:pt>
                <c:pt idx="333">
                  <c:v>1.3798290361849652E-2</c:v>
                </c:pt>
                <c:pt idx="334">
                  <c:v>2.1947468153971528E-2</c:v>
                </c:pt>
                <c:pt idx="335">
                  <c:v>1.6806902458291972E-2</c:v>
                </c:pt>
                <c:pt idx="336">
                  <c:v>1.3968943649352639E-2</c:v>
                </c:pt>
                <c:pt idx="337">
                  <c:v>1.3504841732814299E-2</c:v>
                </c:pt>
                <c:pt idx="338">
                  <c:v>1.0697864691078252E-2</c:v>
                </c:pt>
                <c:pt idx="339">
                  <c:v>1.0749267387755168E-2</c:v>
                </c:pt>
                <c:pt idx="340">
                  <c:v>1.5818003213395215E-2</c:v>
                </c:pt>
                <c:pt idx="341">
                  <c:v>1.5144769221086207E-2</c:v>
                </c:pt>
                <c:pt idx="342">
                  <c:v>2.0342762926338409E-2</c:v>
                </c:pt>
                <c:pt idx="343">
                  <c:v>1.5515668499066493E-2</c:v>
                </c:pt>
                <c:pt idx="344">
                  <c:v>1.8330679494017232E-2</c:v>
                </c:pt>
                <c:pt idx="345">
                  <c:v>1.2556389387636813E-2</c:v>
                </c:pt>
                <c:pt idx="346">
                  <c:v>1.2869594235453974E-2</c:v>
                </c:pt>
                <c:pt idx="347">
                  <c:v>1.6391161407778299E-2</c:v>
                </c:pt>
                <c:pt idx="348">
                  <c:v>1.8003868872208173E-2</c:v>
                </c:pt>
                <c:pt idx="349">
                  <c:v>1.9791113632839696E-2</c:v>
                </c:pt>
                <c:pt idx="350">
                  <c:v>1.578360804982637E-2</c:v>
                </c:pt>
                <c:pt idx="351">
                  <c:v>1.4308119288573451E-2</c:v>
                </c:pt>
                <c:pt idx="352">
                  <c:v>1.4119878886987181E-2</c:v>
                </c:pt>
                <c:pt idx="353">
                  <c:v>1.8313050469613401E-2</c:v>
                </c:pt>
                <c:pt idx="354">
                  <c:v>1.3117671459188074E-2</c:v>
                </c:pt>
                <c:pt idx="355">
                  <c:v>1.5972746402479032E-2</c:v>
                </c:pt>
                <c:pt idx="356">
                  <c:v>1.283417909433382E-2</c:v>
                </c:pt>
                <c:pt idx="357">
                  <c:v>1.6897899428810703E-2</c:v>
                </c:pt>
                <c:pt idx="358">
                  <c:v>8.9794552967124019E-3</c:v>
                </c:pt>
                <c:pt idx="359">
                  <c:v>1.6732551635621817E-2</c:v>
                </c:pt>
                <c:pt idx="360">
                  <c:v>1.3915615675289317E-2</c:v>
                </c:pt>
                <c:pt idx="361">
                  <c:v>1.5139927824474597E-2</c:v>
                </c:pt>
                <c:pt idx="362">
                  <c:v>1.315845071125743E-2</c:v>
                </c:pt>
                <c:pt idx="363">
                  <c:v>1.5563038857465017E-2</c:v>
                </c:pt>
                <c:pt idx="364">
                  <c:v>1.163615770120785E-2</c:v>
                </c:pt>
                <c:pt idx="365">
                  <c:v>1.6882392791901069E-2</c:v>
                </c:pt>
                <c:pt idx="366">
                  <c:v>1.3676143090771475E-2</c:v>
                </c:pt>
                <c:pt idx="367">
                  <c:v>2.5601459682317085E-2</c:v>
                </c:pt>
                <c:pt idx="368">
                  <c:v>2.2528523058406691E-2</c:v>
                </c:pt>
                <c:pt idx="369">
                  <c:v>1.0057605638584377E-2</c:v>
                </c:pt>
                <c:pt idx="370">
                  <c:v>1.6498881677694754E-2</c:v>
                </c:pt>
                <c:pt idx="371">
                  <c:v>1.7914125794341373E-2</c:v>
                </c:pt>
                <c:pt idx="372">
                  <c:v>2.06134674605849E-2</c:v>
                </c:pt>
                <c:pt idx="373">
                  <c:v>1.4586345745671636E-2</c:v>
                </c:pt>
                <c:pt idx="374">
                  <c:v>1.6960291253013793E-2</c:v>
                </c:pt>
                <c:pt idx="375">
                  <c:v>1.0558056774486957E-2</c:v>
                </c:pt>
                <c:pt idx="376">
                  <c:v>1.1607834116139415E-2</c:v>
                </c:pt>
                <c:pt idx="377">
                  <c:v>6.8880585603281475E-3</c:v>
                </c:pt>
                <c:pt idx="378">
                  <c:v>1.088123273646957E-2</c:v>
                </c:pt>
                <c:pt idx="379">
                  <c:v>1.4825306471895061E-2</c:v>
                </c:pt>
                <c:pt idx="380">
                  <c:v>1.3281459002840279E-2</c:v>
                </c:pt>
                <c:pt idx="381">
                  <c:v>1.7119519774448477E-2</c:v>
                </c:pt>
                <c:pt idx="382">
                  <c:v>2.2477350843638888E-2</c:v>
                </c:pt>
                <c:pt idx="383">
                  <c:v>1.8006741873985987E-2</c:v>
                </c:pt>
                <c:pt idx="384">
                  <c:v>1.7716609158208385E-2</c:v>
                </c:pt>
                <c:pt idx="385">
                  <c:v>1.8507471350627469E-2</c:v>
                </c:pt>
                <c:pt idx="386">
                  <c:v>1.842979120272048E-2</c:v>
                </c:pt>
                <c:pt idx="387">
                  <c:v>1.1129118441537855E-2</c:v>
                </c:pt>
                <c:pt idx="388">
                  <c:v>1.325722331687551E-2</c:v>
                </c:pt>
                <c:pt idx="389">
                  <c:v>2.0411151287420992E-2</c:v>
                </c:pt>
                <c:pt idx="390">
                  <c:v>9.4021092329796829E-3</c:v>
                </c:pt>
                <c:pt idx="391">
                  <c:v>1.5790554578803295E-2</c:v>
                </c:pt>
                <c:pt idx="392">
                  <c:v>2.2049842519320961E-2</c:v>
                </c:pt>
                <c:pt idx="393">
                  <c:v>1.2182293594376503E-2</c:v>
                </c:pt>
                <c:pt idx="394">
                  <c:v>1.3235262407901516E-2</c:v>
                </c:pt>
                <c:pt idx="395">
                  <c:v>1.725666774512824E-2</c:v>
                </c:pt>
                <c:pt idx="396">
                  <c:v>1.2491328978560645E-2</c:v>
                </c:pt>
                <c:pt idx="397">
                  <c:v>1.9403039599206195E-2</c:v>
                </c:pt>
                <c:pt idx="398">
                  <c:v>4.8821312832831865E-3</c:v>
                </c:pt>
                <c:pt idx="399">
                  <c:v>1.118115777173756E-2</c:v>
                </c:pt>
                <c:pt idx="400">
                  <c:v>1.440544972948743E-2</c:v>
                </c:pt>
                <c:pt idx="401">
                  <c:v>1.3102613005477437E-2</c:v>
                </c:pt>
                <c:pt idx="402">
                  <c:v>1.7143952363547044E-2</c:v>
                </c:pt>
                <c:pt idx="403">
                  <c:v>1.2144538693465989E-2</c:v>
                </c:pt>
                <c:pt idx="404">
                  <c:v>1.335246350906516E-2</c:v>
                </c:pt>
                <c:pt idx="405">
                  <c:v>1.4405506809296753E-2</c:v>
                </c:pt>
                <c:pt idx="406">
                  <c:v>1.1551544558153992E-2</c:v>
                </c:pt>
                <c:pt idx="407">
                  <c:v>1.950685047095746E-2</c:v>
                </c:pt>
                <c:pt idx="408">
                  <c:v>1.8075714972706436E-2</c:v>
                </c:pt>
                <c:pt idx="409">
                  <c:v>1.798881080452297E-2</c:v>
                </c:pt>
                <c:pt idx="410">
                  <c:v>1.9501833106470912E-2</c:v>
                </c:pt>
                <c:pt idx="411">
                  <c:v>1.7053359036211191E-2</c:v>
                </c:pt>
                <c:pt idx="412">
                  <c:v>2.0591002141074455E-2</c:v>
                </c:pt>
                <c:pt idx="413">
                  <c:v>1.3321519517576874E-2</c:v>
                </c:pt>
                <c:pt idx="414">
                  <c:v>1.7581669227839214E-2</c:v>
                </c:pt>
                <c:pt idx="415">
                  <c:v>1.1051711133962527E-2</c:v>
                </c:pt>
                <c:pt idx="416">
                  <c:v>1.3420051819387879E-2</c:v>
                </c:pt>
                <c:pt idx="417">
                  <c:v>1.5091854439035046E-2</c:v>
                </c:pt>
                <c:pt idx="418">
                  <c:v>1.354646335455989E-2</c:v>
                </c:pt>
                <c:pt idx="419">
                  <c:v>1.098041864633359E-2</c:v>
                </c:pt>
                <c:pt idx="420">
                  <c:v>1.3605148509252984E-2</c:v>
                </c:pt>
                <c:pt idx="421">
                  <c:v>1.4185947758004858E-2</c:v>
                </c:pt>
                <c:pt idx="422">
                  <c:v>8.3165274151628665E-3</c:v>
                </c:pt>
                <c:pt idx="423">
                  <c:v>1.0202936996538625E-2</c:v>
                </c:pt>
                <c:pt idx="424">
                  <c:v>1.3740234305007704E-2</c:v>
                </c:pt>
                <c:pt idx="425">
                  <c:v>1.9846363548342794E-2</c:v>
                </c:pt>
                <c:pt idx="426">
                  <c:v>1.3139696086362562E-2</c:v>
                </c:pt>
                <c:pt idx="427">
                  <c:v>1.8960349648228458E-2</c:v>
                </c:pt>
                <c:pt idx="428">
                  <c:v>1.2301362972305441E-2</c:v>
                </c:pt>
                <c:pt idx="429">
                  <c:v>1.6047237112813306E-2</c:v>
                </c:pt>
                <c:pt idx="430">
                  <c:v>2.2383840079632122E-2</c:v>
                </c:pt>
                <c:pt idx="431">
                  <c:v>1.1283903434913256E-2</c:v>
                </c:pt>
                <c:pt idx="432">
                  <c:v>1.445189108334155E-2</c:v>
                </c:pt>
                <c:pt idx="433">
                  <c:v>1.5107901158408765E-2</c:v>
                </c:pt>
                <c:pt idx="434">
                  <c:v>2.4307504061226837E-2</c:v>
                </c:pt>
                <c:pt idx="435">
                  <c:v>1.0274026965488403E-2</c:v>
                </c:pt>
                <c:pt idx="436">
                  <c:v>2.1682264718819511E-2</c:v>
                </c:pt>
                <c:pt idx="437">
                  <c:v>1.7714935022169698E-2</c:v>
                </c:pt>
                <c:pt idx="438">
                  <c:v>1.4588708255249827E-2</c:v>
                </c:pt>
                <c:pt idx="439">
                  <c:v>2.705755015836786E-2</c:v>
                </c:pt>
                <c:pt idx="440">
                  <c:v>1.8284855537533673E-2</c:v>
                </c:pt>
                <c:pt idx="441">
                  <c:v>1.7727527691970835E-2</c:v>
                </c:pt>
                <c:pt idx="442">
                  <c:v>1.7461195645278593E-2</c:v>
                </c:pt>
                <c:pt idx="443">
                  <c:v>1.7410516687794697E-2</c:v>
                </c:pt>
                <c:pt idx="444">
                  <c:v>1.9936985794679174E-2</c:v>
                </c:pt>
                <c:pt idx="445">
                  <c:v>1.5108123776261806E-2</c:v>
                </c:pt>
                <c:pt idx="446">
                  <c:v>1.4624888845123252E-2</c:v>
                </c:pt>
                <c:pt idx="447">
                  <c:v>1.4632620667768492E-2</c:v>
                </c:pt>
                <c:pt idx="448">
                  <c:v>1.8762444668620759E-2</c:v>
                </c:pt>
                <c:pt idx="449">
                  <c:v>1.6903112405643128E-2</c:v>
                </c:pt>
                <c:pt idx="450">
                  <c:v>7.1185854963111694E-3</c:v>
                </c:pt>
                <c:pt idx="451">
                  <c:v>1.4177045478461991E-2</c:v>
                </c:pt>
                <c:pt idx="452">
                  <c:v>1.5128553082570662E-2</c:v>
                </c:pt>
                <c:pt idx="453">
                  <c:v>1.6047910503091956E-2</c:v>
                </c:pt>
                <c:pt idx="454">
                  <c:v>1.9993339824573297E-2</c:v>
                </c:pt>
                <c:pt idx="455">
                  <c:v>1.451215447171883E-2</c:v>
                </c:pt>
                <c:pt idx="456">
                  <c:v>2.492711114534707E-2</c:v>
                </c:pt>
                <c:pt idx="457">
                  <c:v>1.5368718564081618E-2</c:v>
                </c:pt>
                <c:pt idx="458">
                  <c:v>2.6058604463434776E-2</c:v>
                </c:pt>
                <c:pt idx="459">
                  <c:v>1.3136716689720274E-2</c:v>
                </c:pt>
                <c:pt idx="460">
                  <c:v>2.3336809376006684E-2</c:v>
                </c:pt>
                <c:pt idx="461">
                  <c:v>1.2510902474669905E-2</c:v>
                </c:pt>
                <c:pt idx="462">
                  <c:v>9.4347681862601007E-3</c:v>
                </c:pt>
                <c:pt idx="463">
                  <c:v>6.228845742523248E-3</c:v>
                </c:pt>
                <c:pt idx="464">
                  <c:v>7.1635777791598798E-3</c:v>
                </c:pt>
                <c:pt idx="465">
                  <c:v>1.360587016310788E-2</c:v>
                </c:pt>
                <c:pt idx="466">
                  <c:v>1.9259208200088196E-2</c:v>
                </c:pt>
                <c:pt idx="467">
                  <c:v>1.415217564618132E-2</c:v>
                </c:pt>
                <c:pt idx="468">
                  <c:v>1.8555005869215435E-2</c:v>
                </c:pt>
                <c:pt idx="469">
                  <c:v>1.9286262986659253E-2</c:v>
                </c:pt>
                <c:pt idx="470">
                  <c:v>1.2776199344758155E-2</c:v>
                </c:pt>
                <c:pt idx="471">
                  <c:v>2.0578270080219951E-2</c:v>
                </c:pt>
                <c:pt idx="472">
                  <c:v>3.2883127910707799E-3</c:v>
                </c:pt>
                <c:pt idx="473">
                  <c:v>1.8330368730493873E-2</c:v>
                </c:pt>
                <c:pt idx="474">
                  <c:v>1.2871072709591758E-2</c:v>
                </c:pt>
                <c:pt idx="475">
                  <c:v>1.1274524444999656E-2</c:v>
                </c:pt>
                <c:pt idx="476">
                  <c:v>1.162418894325512E-2</c:v>
                </c:pt>
                <c:pt idx="477">
                  <c:v>1.7033316152943456E-2</c:v>
                </c:pt>
                <c:pt idx="478">
                  <c:v>1.2890327426577031E-2</c:v>
                </c:pt>
                <c:pt idx="479">
                  <c:v>1.3440485585817896E-2</c:v>
                </c:pt>
                <c:pt idx="480">
                  <c:v>1.9740806281035361E-2</c:v>
                </c:pt>
                <c:pt idx="481">
                  <c:v>1.5755086770145255E-2</c:v>
                </c:pt>
                <c:pt idx="482">
                  <c:v>9.3537256171281058E-3</c:v>
                </c:pt>
                <c:pt idx="483">
                  <c:v>1.3244167508874582E-2</c:v>
                </c:pt>
                <c:pt idx="484">
                  <c:v>1.1543528591939634E-2</c:v>
                </c:pt>
                <c:pt idx="485">
                  <c:v>2.0605919557340258E-2</c:v>
                </c:pt>
                <c:pt idx="486">
                  <c:v>1.246399691295963E-2</c:v>
                </c:pt>
                <c:pt idx="487">
                  <c:v>1.6894887395354274E-2</c:v>
                </c:pt>
                <c:pt idx="488">
                  <c:v>1.0574266471294891E-2</c:v>
                </c:pt>
                <c:pt idx="489">
                  <c:v>1.2231929503604633E-2</c:v>
                </c:pt>
                <c:pt idx="490">
                  <c:v>9.6133495327794805E-3</c:v>
                </c:pt>
                <c:pt idx="491">
                  <c:v>1.5482751020373442E-2</c:v>
                </c:pt>
                <c:pt idx="492">
                  <c:v>1.4565769853804866E-2</c:v>
                </c:pt>
                <c:pt idx="493">
                  <c:v>9.2805657249233064E-3</c:v>
                </c:pt>
                <c:pt idx="494">
                  <c:v>1.2651163095434015E-2</c:v>
                </c:pt>
                <c:pt idx="495">
                  <c:v>1.4401060736286553E-2</c:v>
                </c:pt>
                <c:pt idx="496">
                  <c:v>1.4813635851878004E-2</c:v>
                </c:pt>
                <c:pt idx="497">
                  <c:v>1.9282772644851676E-2</c:v>
                </c:pt>
                <c:pt idx="498">
                  <c:v>1.7953040678273524E-2</c:v>
                </c:pt>
                <c:pt idx="499">
                  <c:v>8.2957601745405896E-3</c:v>
                </c:pt>
                <c:pt idx="500">
                  <c:v>1.8887915799275845E-2</c:v>
                </c:pt>
                <c:pt idx="501">
                  <c:v>1.2268679706602725E-2</c:v>
                </c:pt>
                <c:pt idx="502">
                  <c:v>1.7752804559432178E-2</c:v>
                </c:pt>
                <c:pt idx="503">
                  <c:v>2.1300227633989977E-2</c:v>
                </c:pt>
                <c:pt idx="504">
                  <c:v>6.4828434565349369E-3</c:v>
                </c:pt>
                <c:pt idx="505">
                  <c:v>1.7623763947096194E-2</c:v>
                </c:pt>
                <c:pt idx="506">
                  <c:v>1.365664170680958E-2</c:v>
                </c:pt>
                <c:pt idx="507">
                  <c:v>1.8035153461074316E-2</c:v>
                </c:pt>
                <c:pt idx="508">
                  <c:v>1.0347656801483751E-2</c:v>
                </c:pt>
                <c:pt idx="509">
                  <c:v>1.9716259220688315E-2</c:v>
                </c:pt>
                <c:pt idx="510">
                  <c:v>1.3315408952852437E-2</c:v>
                </c:pt>
                <c:pt idx="511">
                  <c:v>9.1910035710949245E-3</c:v>
                </c:pt>
                <c:pt idx="512">
                  <c:v>1.4827109970063646E-2</c:v>
                </c:pt>
                <c:pt idx="513">
                  <c:v>2.0488012362692487E-2</c:v>
                </c:pt>
                <c:pt idx="514">
                  <c:v>2.4689320788311875E-2</c:v>
                </c:pt>
                <c:pt idx="515">
                  <c:v>1.5124929835474532E-2</c:v>
                </c:pt>
                <c:pt idx="516">
                  <c:v>6.2922758672812051E-3</c:v>
                </c:pt>
                <c:pt idx="517">
                  <c:v>2.0000745222942484E-2</c:v>
                </c:pt>
                <c:pt idx="518">
                  <c:v>8.6620926563423239E-3</c:v>
                </c:pt>
                <c:pt idx="519">
                  <c:v>1.6117825469519786E-2</c:v>
                </c:pt>
                <c:pt idx="520">
                  <c:v>1.2901495034087773E-2</c:v>
                </c:pt>
                <c:pt idx="521">
                  <c:v>1.5361718420356496E-2</c:v>
                </c:pt>
                <c:pt idx="522">
                  <c:v>2.4092869787066817E-2</c:v>
                </c:pt>
                <c:pt idx="523">
                  <c:v>2.0776891121100149E-2</c:v>
                </c:pt>
                <c:pt idx="524">
                  <c:v>1.3861714137327397E-2</c:v>
                </c:pt>
                <c:pt idx="525">
                  <c:v>2.1536782177483005E-2</c:v>
                </c:pt>
                <c:pt idx="526">
                  <c:v>2.4181331334251155E-2</c:v>
                </c:pt>
                <c:pt idx="527">
                  <c:v>1.169174143521623E-2</c:v>
                </c:pt>
                <c:pt idx="528">
                  <c:v>1.5193490705319945E-2</c:v>
                </c:pt>
                <c:pt idx="529">
                  <c:v>1.4787037992341823E-2</c:v>
                </c:pt>
                <c:pt idx="530">
                  <c:v>1.746653733173531E-2</c:v>
                </c:pt>
                <c:pt idx="531">
                  <c:v>1.7621005238536824E-2</c:v>
                </c:pt>
                <c:pt idx="532">
                  <c:v>1.5853354633971861E-2</c:v>
                </c:pt>
                <c:pt idx="533">
                  <c:v>1.8923980362727022E-2</c:v>
                </c:pt>
                <c:pt idx="534">
                  <c:v>1.6141212548710371E-2</c:v>
                </c:pt>
                <c:pt idx="535">
                  <c:v>1.2929279466932897E-2</c:v>
                </c:pt>
                <c:pt idx="536">
                  <c:v>1.1045515184871846E-2</c:v>
                </c:pt>
                <c:pt idx="537">
                  <c:v>1.2826139847977203E-2</c:v>
                </c:pt>
                <c:pt idx="538">
                  <c:v>2.0238417155869826E-2</c:v>
                </c:pt>
                <c:pt idx="539">
                  <c:v>1.2043518954309107E-2</c:v>
                </c:pt>
                <c:pt idx="540">
                  <c:v>9.5358372966600768E-3</c:v>
                </c:pt>
                <c:pt idx="541">
                  <c:v>1.7917053873718558E-2</c:v>
                </c:pt>
                <c:pt idx="542">
                  <c:v>2.365227727263175E-2</c:v>
                </c:pt>
                <c:pt idx="543">
                  <c:v>8.1755225665904874E-3</c:v>
                </c:pt>
                <c:pt idx="544">
                  <c:v>1.8831877705020261E-2</c:v>
                </c:pt>
                <c:pt idx="545">
                  <c:v>1.4699240973445882E-2</c:v>
                </c:pt>
                <c:pt idx="546">
                  <c:v>1.3310475786148857E-2</c:v>
                </c:pt>
                <c:pt idx="547">
                  <c:v>1.5230450232081694E-2</c:v>
                </c:pt>
                <c:pt idx="548">
                  <c:v>1.3293564122653478E-2</c:v>
                </c:pt>
                <c:pt idx="549">
                  <c:v>1.3015610854893112E-2</c:v>
                </c:pt>
                <c:pt idx="550">
                  <c:v>9.0818873719911153E-3</c:v>
                </c:pt>
                <c:pt idx="551">
                  <c:v>9.7195705441652791E-3</c:v>
                </c:pt>
                <c:pt idx="552">
                  <c:v>1.0015288935232292E-2</c:v>
                </c:pt>
                <c:pt idx="553">
                  <c:v>9.4455595731233188E-3</c:v>
                </c:pt>
                <c:pt idx="554">
                  <c:v>1.3126994169780914E-2</c:v>
                </c:pt>
                <c:pt idx="555">
                  <c:v>1.8293265057328867E-2</c:v>
                </c:pt>
                <c:pt idx="556">
                  <c:v>1.8951238594173248E-2</c:v>
                </c:pt>
                <c:pt idx="557">
                  <c:v>2.3987455240391142E-2</c:v>
                </c:pt>
                <c:pt idx="558">
                  <c:v>2.0406658647315723E-2</c:v>
                </c:pt>
                <c:pt idx="559">
                  <c:v>1.3979658265917294E-2</c:v>
                </c:pt>
                <c:pt idx="560">
                  <c:v>1.4594839896618694E-2</c:v>
                </c:pt>
                <c:pt idx="561">
                  <c:v>1.0437846676133233E-2</c:v>
                </c:pt>
                <c:pt idx="562">
                  <c:v>1.7545330956121319E-2</c:v>
                </c:pt>
                <c:pt idx="563">
                  <c:v>1.8155505878061362E-2</c:v>
                </c:pt>
                <c:pt idx="564">
                  <c:v>2.0958985176493528E-2</c:v>
                </c:pt>
                <c:pt idx="565">
                  <c:v>1.5615710234435198E-2</c:v>
                </c:pt>
                <c:pt idx="566">
                  <c:v>1.488935133687086E-2</c:v>
                </c:pt>
                <c:pt idx="567">
                  <c:v>1.7011931466948127E-2</c:v>
                </c:pt>
                <c:pt idx="568">
                  <c:v>1.3813407274934519E-2</c:v>
                </c:pt>
                <c:pt idx="569">
                  <c:v>1.6535358345912243E-2</c:v>
                </c:pt>
                <c:pt idx="570">
                  <c:v>1.2812690622300948E-2</c:v>
                </c:pt>
                <c:pt idx="571">
                  <c:v>1.2305058671840285E-2</c:v>
                </c:pt>
                <c:pt idx="572">
                  <c:v>8.6284665056659549E-3</c:v>
                </c:pt>
                <c:pt idx="573">
                  <c:v>1.1923815610773048E-2</c:v>
                </c:pt>
                <c:pt idx="574">
                  <c:v>1.796191725619245E-2</c:v>
                </c:pt>
                <c:pt idx="575">
                  <c:v>1.8543751460475377E-2</c:v>
                </c:pt>
                <c:pt idx="576">
                  <c:v>1.7742780518799961E-2</c:v>
                </c:pt>
                <c:pt idx="577">
                  <c:v>1.8233602920314951E-2</c:v>
                </c:pt>
                <c:pt idx="578">
                  <c:v>1.1786768364997258E-2</c:v>
                </c:pt>
                <c:pt idx="579">
                  <c:v>1.177616718625174E-2</c:v>
                </c:pt>
                <c:pt idx="580">
                  <c:v>1.7303951662906769E-2</c:v>
                </c:pt>
                <c:pt idx="581">
                  <c:v>1.3988535722756268E-2</c:v>
                </c:pt>
                <c:pt idx="582">
                  <c:v>1.7903808289588596E-2</c:v>
                </c:pt>
                <c:pt idx="583">
                  <c:v>1.6541875939417139E-2</c:v>
                </c:pt>
                <c:pt idx="584">
                  <c:v>8.4864942623372741E-3</c:v>
                </c:pt>
                <c:pt idx="585">
                  <c:v>1.5484033093008165E-2</c:v>
                </c:pt>
                <c:pt idx="586">
                  <c:v>1.2901808377094426E-2</c:v>
                </c:pt>
                <c:pt idx="587">
                  <c:v>1.461935196379649E-2</c:v>
                </c:pt>
                <c:pt idx="588">
                  <c:v>1.1140302428362503E-2</c:v>
                </c:pt>
                <c:pt idx="589">
                  <c:v>1.4509149286071832E-2</c:v>
                </c:pt>
                <c:pt idx="590">
                  <c:v>1.4683600198486246E-2</c:v>
                </c:pt>
                <c:pt idx="591">
                  <c:v>1.7402758015650832E-2</c:v>
                </c:pt>
                <c:pt idx="592">
                  <c:v>1.4668368695108569E-2</c:v>
                </c:pt>
                <c:pt idx="593">
                  <c:v>1.3389235709210467E-2</c:v>
                </c:pt>
                <c:pt idx="594">
                  <c:v>1.6311087630182186E-2</c:v>
                </c:pt>
                <c:pt idx="595">
                  <c:v>1.3350121903021872E-2</c:v>
                </c:pt>
                <c:pt idx="596">
                  <c:v>6.844960762718344E-3</c:v>
                </c:pt>
                <c:pt idx="597">
                  <c:v>1.2076216187063338E-2</c:v>
                </c:pt>
                <c:pt idx="598">
                  <c:v>1.4008481449147681E-2</c:v>
                </c:pt>
                <c:pt idx="599">
                  <c:v>2.4286189588160312E-2</c:v>
                </c:pt>
                <c:pt idx="600">
                  <c:v>1.6209752323895543E-2</c:v>
                </c:pt>
                <c:pt idx="601">
                  <c:v>1.4617576405667521E-2</c:v>
                </c:pt>
                <c:pt idx="602">
                  <c:v>1.6812650092555614E-2</c:v>
                </c:pt>
                <c:pt idx="603">
                  <c:v>1.2261466825011169E-2</c:v>
                </c:pt>
                <c:pt idx="604">
                  <c:v>2.0491234995011709E-2</c:v>
                </c:pt>
                <c:pt idx="605">
                  <c:v>1.6068297840179824E-2</c:v>
                </c:pt>
                <c:pt idx="606">
                  <c:v>2.1233803304674836E-2</c:v>
                </c:pt>
                <c:pt idx="607">
                  <c:v>1.1402359372034709E-2</c:v>
                </c:pt>
                <c:pt idx="608">
                  <c:v>1.7703253876545588E-2</c:v>
                </c:pt>
                <c:pt idx="609">
                  <c:v>2.0232687336140032E-2</c:v>
                </c:pt>
                <c:pt idx="610">
                  <c:v>1.9232170637032198E-2</c:v>
                </c:pt>
                <c:pt idx="611">
                  <c:v>1.8890958210338482E-2</c:v>
                </c:pt>
                <c:pt idx="612">
                  <c:v>1.7395779511319986E-2</c:v>
                </c:pt>
                <c:pt idx="613">
                  <c:v>2.5253173662688866E-2</c:v>
                </c:pt>
                <c:pt idx="614">
                  <c:v>1.9643389700979341E-2</c:v>
                </c:pt>
                <c:pt idx="615">
                  <c:v>1.4745660283708162E-2</c:v>
                </c:pt>
                <c:pt idx="616">
                  <c:v>1.3625462171646063E-2</c:v>
                </c:pt>
                <c:pt idx="617">
                  <c:v>1.356114531151853E-2</c:v>
                </c:pt>
                <c:pt idx="618">
                  <c:v>1.2168301044880536E-2</c:v>
                </c:pt>
                <c:pt idx="619">
                  <c:v>2.5850582176678571E-2</c:v>
                </c:pt>
                <c:pt idx="620">
                  <c:v>1.1009247818659418E-2</c:v>
                </c:pt>
                <c:pt idx="621">
                  <c:v>1.0622666127172664E-2</c:v>
                </c:pt>
                <c:pt idx="622">
                  <c:v>1.3083098046823949E-2</c:v>
                </c:pt>
                <c:pt idx="623">
                  <c:v>1.5755923477673406E-2</c:v>
                </c:pt>
                <c:pt idx="624">
                  <c:v>1.8901109530775173E-2</c:v>
                </c:pt>
                <c:pt idx="625">
                  <c:v>1.6504494550781956E-2</c:v>
                </c:pt>
                <c:pt idx="626">
                  <c:v>1.3957461296921991E-2</c:v>
                </c:pt>
                <c:pt idx="627">
                  <c:v>1.4010033674463074E-2</c:v>
                </c:pt>
                <c:pt idx="628">
                  <c:v>1.8895986789607022E-2</c:v>
                </c:pt>
                <c:pt idx="629">
                  <c:v>1.2819257189837785E-2</c:v>
                </c:pt>
                <c:pt idx="630">
                  <c:v>1.3947277154752413E-2</c:v>
                </c:pt>
                <c:pt idx="631">
                  <c:v>1.4945916137760307E-2</c:v>
                </c:pt>
                <c:pt idx="632">
                  <c:v>9.6680012560224071E-3</c:v>
                </c:pt>
                <c:pt idx="633">
                  <c:v>1.3914495757287426E-2</c:v>
                </c:pt>
                <c:pt idx="634">
                  <c:v>1.7830238554868316E-2</c:v>
                </c:pt>
                <c:pt idx="635">
                  <c:v>1.3958698568835359E-2</c:v>
                </c:pt>
                <c:pt idx="636">
                  <c:v>1.9474171367566129E-2</c:v>
                </c:pt>
                <c:pt idx="637">
                  <c:v>2.4048554102277464E-2</c:v>
                </c:pt>
                <c:pt idx="638">
                  <c:v>1.0395163614552061E-2</c:v>
                </c:pt>
                <c:pt idx="639">
                  <c:v>1.4147608678344525E-2</c:v>
                </c:pt>
                <c:pt idx="640">
                  <c:v>2.22777815755002E-2</c:v>
                </c:pt>
                <c:pt idx="641">
                  <c:v>1.7551747143057739E-2</c:v>
                </c:pt>
                <c:pt idx="642">
                  <c:v>6.5360805940777311E-3</c:v>
                </c:pt>
                <c:pt idx="643">
                  <c:v>1.8100093637968939E-2</c:v>
                </c:pt>
                <c:pt idx="644">
                  <c:v>1.1820879080898905E-2</c:v>
                </c:pt>
                <c:pt idx="645">
                  <c:v>1.2911568879626856E-2</c:v>
                </c:pt>
                <c:pt idx="646">
                  <c:v>1.1812101418746224E-2</c:v>
                </c:pt>
                <c:pt idx="647">
                  <c:v>1.6654218096537221E-2</c:v>
                </c:pt>
                <c:pt idx="648">
                  <c:v>1.4111343915489627E-2</c:v>
                </c:pt>
                <c:pt idx="649">
                  <c:v>8.877314016606519E-3</c:v>
                </c:pt>
                <c:pt idx="650">
                  <c:v>1.506850773965418E-2</c:v>
                </c:pt>
                <c:pt idx="651">
                  <c:v>1.3293035495207661E-2</c:v>
                </c:pt>
                <c:pt idx="652">
                  <c:v>1.5453816885390381E-2</c:v>
                </c:pt>
                <c:pt idx="653">
                  <c:v>1.3332461050211464E-2</c:v>
                </c:pt>
                <c:pt idx="654">
                  <c:v>1.0670093027691507E-2</c:v>
                </c:pt>
                <c:pt idx="655">
                  <c:v>1.188931796438375E-2</c:v>
                </c:pt>
                <c:pt idx="656">
                  <c:v>2.08839018973066E-2</c:v>
                </c:pt>
                <c:pt idx="657">
                  <c:v>7.6775087004374853E-3</c:v>
                </c:pt>
                <c:pt idx="658">
                  <c:v>1.9835456207902169E-2</c:v>
                </c:pt>
                <c:pt idx="659">
                  <c:v>1.5527872451466251E-2</c:v>
                </c:pt>
                <c:pt idx="660">
                  <c:v>7.496614652039213E-3</c:v>
                </c:pt>
                <c:pt idx="661">
                  <c:v>1.4320914084317238E-2</c:v>
                </c:pt>
                <c:pt idx="662">
                  <c:v>8.516010072160185E-3</c:v>
                </c:pt>
                <c:pt idx="663">
                  <c:v>1.5605315004172837E-2</c:v>
                </c:pt>
                <c:pt idx="664">
                  <c:v>1.9438663348950058E-2</c:v>
                </c:pt>
                <c:pt idx="665">
                  <c:v>2.0540597170468189E-2</c:v>
                </c:pt>
                <c:pt idx="666">
                  <c:v>1.284503451168284E-2</c:v>
                </c:pt>
                <c:pt idx="667">
                  <c:v>2.2190880161597093E-2</c:v>
                </c:pt>
                <c:pt idx="668">
                  <c:v>1.3272428037099715E-2</c:v>
                </c:pt>
                <c:pt idx="669">
                  <c:v>9.6268277807460834E-3</c:v>
                </c:pt>
                <c:pt idx="670">
                  <c:v>2.1755358848798423E-2</c:v>
                </c:pt>
                <c:pt idx="671">
                  <c:v>1.6355118780646549E-2</c:v>
                </c:pt>
                <c:pt idx="672">
                  <c:v>1.7152434948146222E-2</c:v>
                </c:pt>
                <c:pt idx="673">
                  <c:v>1.1110079647389526E-2</c:v>
                </c:pt>
                <c:pt idx="674">
                  <c:v>1.6882934165012742E-2</c:v>
                </c:pt>
                <c:pt idx="675">
                  <c:v>2.0198897275859551E-2</c:v>
                </c:pt>
                <c:pt idx="676">
                  <c:v>1.0351722371460426E-2</c:v>
                </c:pt>
                <c:pt idx="677">
                  <c:v>1.6722887716582591E-2</c:v>
                </c:pt>
                <c:pt idx="678">
                  <c:v>1.6103382502553387E-2</c:v>
                </c:pt>
                <c:pt idx="679">
                  <c:v>1.8932142325981616E-2</c:v>
                </c:pt>
                <c:pt idx="680">
                  <c:v>1.5736601618161927E-2</c:v>
                </c:pt>
                <c:pt idx="681">
                  <c:v>1.4977982062816864E-2</c:v>
                </c:pt>
                <c:pt idx="682">
                  <c:v>1.9733595134173498E-2</c:v>
                </c:pt>
                <c:pt idx="683">
                  <c:v>1.3732858719340157E-2</c:v>
                </c:pt>
                <c:pt idx="684">
                  <c:v>1.9503783379162698E-2</c:v>
                </c:pt>
                <c:pt idx="685">
                  <c:v>9.2040748712101106E-3</c:v>
                </c:pt>
                <c:pt idx="686">
                  <c:v>2.0271641872419366E-2</c:v>
                </c:pt>
                <c:pt idx="687">
                  <c:v>1.4201282628174994E-2</c:v>
                </c:pt>
                <c:pt idx="688">
                  <c:v>2.4765535115481185E-2</c:v>
                </c:pt>
                <c:pt idx="689">
                  <c:v>1.676861376860117E-2</c:v>
                </c:pt>
                <c:pt idx="690">
                  <c:v>1.7813639023888328E-2</c:v>
                </c:pt>
                <c:pt idx="691">
                  <c:v>1.7525809913912838E-2</c:v>
                </c:pt>
                <c:pt idx="692">
                  <c:v>1.8779004430246715E-2</c:v>
                </c:pt>
                <c:pt idx="693">
                  <c:v>1.4315731613057991E-2</c:v>
                </c:pt>
                <c:pt idx="694">
                  <c:v>2.4539276541000632E-2</c:v>
                </c:pt>
                <c:pt idx="695">
                  <c:v>1.6296353110602624E-2</c:v>
                </c:pt>
                <c:pt idx="696">
                  <c:v>1.3954163236114425E-2</c:v>
                </c:pt>
                <c:pt idx="697">
                  <c:v>1.3064818710166293E-2</c:v>
                </c:pt>
                <c:pt idx="698">
                  <c:v>1.1256359796824711E-2</c:v>
                </c:pt>
                <c:pt idx="699">
                  <c:v>1.8277199506908204E-2</c:v>
                </c:pt>
                <c:pt idx="700">
                  <c:v>2.0860168769239351E-2</c:v>
                </c:pt>
                <c:pt idx="701">
                  <c:v>1.8920199194683462E-2</c:v>
                </c:pt>
                <c:pt idx="702">
                  <c:v>1.2765313588749549E-2</c:v>
                </c:pt>
                <c:pt idx="703">
                  <c:v>1.2875684415904587E-2</c:v>
                </c:pt>
                <c:pt idx="704">
                  <c:v>2.2044581135245878E-2</c:v>
                </c:pt>
                <c:pt idx="705">
                  <c:v>1.3038233346351902E-2</c:v>
                </c:pt>
                <c:pt idx="706">
                  <c:v>1.3719921306430294E-2</c:v>
                </c:pt>
                <c:pt idx="707">
                  <c:v>2.0484715339877724E-2</c:v>
                </c:pt>
                <c:pt idx="708">
                  <c:v>2.3910604381063294E-2</c:v>
                </c:pt>
                <c:pt idx="709">
                  <c:v>1.4614347634283931E-2</c:v>
                </c:pt>
                <c:pt idx="710">
                  <c:v>2.2495049739369222E-2</c:v>
                </c:pt>
                <c:pt idx="711">
                  <c:v>1.9214284307141227E-2</c:v>
                </c:pt>
                <c:pt idx="712">
                  <c:v>7.3869825488941387E-3</c:v>
                </c:pt>
                <c:pt idx="713">
                  <c:v>1.43408415663977E-2</c:v>
                </c:pt>
                <c:pt idx="714">
                  <c:v>8.4666995908637688E-3</c:v>
                </c:pt>
                <c:pt idx="715">
                  <c:v>2.1612226537996548E-2</c:v>
                </c:pt>
                <c:pt idx="716">
                  <c:v>1.9507600891124355E-2</c:v>
                </c:pt>
                <c:pt idx="717">
                  <c:v>1.5706073152674804E-2</c:v>
                </c:pt>
                <c:pt idx="718">
                  <c:v>1.4922666892109859E-2</c:v>
                </c:pt>
                <c:pt idx="719">
                  <c:v>1.7252225840037383E-2</c:v>
                </c:pt>
                <c:pt idx="720">
                  <c:v>1.1621381355775284E-2</c:v>
                </c:pt>
                <c:pt idx="721">
                  <c:v>1.4145760952143149E-2</c:v>
                </c:pt>
                <c:pt idx="722">
                  <c:v>1.7104247708736864E-2</c:v>
                </c:pt>
                <c:pt idx="723">
                  <c:v>1.9825940736021508E-2</c:v>
                </c:pt>
                <c:pt idx="724">
                  <c:v>1.5969092234259463E-2</c:v>
                </c:pt>
                <c:pt idx="725">
                  <c:v>1.6844117307805107E-2</c:v>
                </c:pt>
                <c:pt idx="726">
                  <c:v>1.9207577529522624E-2</c:v>
                </c:pt>
                <c:pt idx="727">
                  <c:v>1.6178768389668363E-2</c:v>
                </c:pt>
                <c:pt idx="728">
                  <c:v>1.7508494167152833E-2</c:v>
                </c:pt>
                <c:pt idx="729">
                  <c:v>8.9797809965901365E-3</c:v>
                </c:pt>
                <c:pt idx="730">
                  <c:v>1.9074510323974891E-2</c:v>
                </c:pt>
                <c:pt idx="731">
                  <c:v>1.4090729988961215E-2</c:v>
                </c:pt>
                <c:pt idx="732">
                  <c:v>1.7304222391395285E-2</c:v>
                </c:pt>
                <c:pt idx="733">
                  <c:v>2.0695428816177142E-2</c:v>
                </c:pt>
                <c:pt idx="734">
                  <c:v>1.3099516195412164E-2</c:v>
                </c:pt>
                <c:pt idx="735">
                  <c:v>1.9956487724073213E-2</c:v>
                </c:pt>
                <c:pt idx="736">
                  <c:v>2.1189503306562329E-2</c:v>
                </c:pt>
                <c:pt idx="737">
                  <c:v>6.7751014835284451E-3</c:v>
                </c:pt>
                <c:pt idx="738">
                  <c:v>1.38743909886756E-2</c:v>
                </c:pt>
                <c:pt idx="739">
                  <c:v>1.0808541145452821E-2</c:v>
                </c:pt>
                <c:pt idx="740">
                  <c:v>1.3957697432172012E-2</c:v>
                </c:pt>
                <c:pt idx="741">
                  <c:v>1.8116691635251314E-2</c:v>
                </c:pt>
                <c:pt idx="742">
                  <c:v>1.6980001250194832E-2</c:v>
                </c:pt>
                <c:pt idx="743">
                  <c:v>1.2975402937366098E-2</c:v>
                </c:pt>
                <c:pt idx="744">
                  <c:v>1.9602626171911552E-2</c:v>
                </c:pt>
                <c:pt idx="745">
                  <c:v>1.8839117972273556E-2</c:v>
                </c:pt>
                <c:pt idx="746">
                  <c:v>2.1315594638503299E-2</c:v>
                </c:pt>
                <c:pt idx="747">
                  <c:v>1.0462759705392344E-2</c:v>
                </c:pt>
                <c:pt idx="748">
                  <c:v>1.3583721864462106E-2</c:v>
                </c:pt>
                <c:pt idx="749">
                  <c:v>9.469481195313989E-3</c:v>
                </c:pt>
                <c:pt idx="750">
                  <c:v>1.6671906471918518E-2</c:v>
                </c:pt>
                <c:pt idx="751">
                  <c:v>1.4290330224858039E-2</c:v>
                </c:pt>
                <c:pt idx="752">
                  <c:v>1.8024285936050433E-2</c:v>
                </c:pt>
                <c:pt idx="753">
                  <c:v>2.0070967579149723E-2</c:v>
                </c:pt>
                <c:pt idx="754">
                  <c:v>2.2829276895933504E-2</c:v>
                </c:pt>
                <c:pt idx="755">
                  <c:v>1.9403764502202492E-2</c:v>
                </c:pt>
                <c:pt idx="756">
                  <c:v>2.0374177343677857E-2</c:v>
                </c:pt>
                <c:pt idx="757">
                  <c:v>2.0711675397990348E-2</c:v>
                </c:pt>
                <c:pt idx="758">
                  <c:v>7.0102424511215844E-3</c:v>
                </c:pt>
                <c:pt idx="759">
                  <c:v>1.3447109859649586E-2</c:v>
                </c:pt>
                <c:pt idx="760">
                  <c:v>8.1423560967994746E-3</c:v>
                </c:pt>
                <c:pt idx="761">
                  <c:v>1.6983805741167757E-2</c:v>
                </c:pt>
                <c:pt idx="762">
                  <c:v>1.2349836960906302E-2</c:v>
                </c:pt>
                <c:pt idx="763">
                  <c:v>1.9915253063102156E-2</c:v>
                </c:pt>
                <c:pt idx="764">
                  <c:v>1.0643369236632338E-2</c:v>
                </c:pt>
                <c:pt idx="765">
                  <c:v>1.2674665964105714E-2</c:v>
                </c:pt>
                <c:pt idx="766">
                  <c:v>2.0569911748795633E-2</c:v>
                </c:pt>
                <c:pt idx="767">
                  <c:v>1.1677468808487745E-2</c:v>
                </c:pt>
                <c:pt idx="768">
                  <c:v>1.5406881325194632E-2</c:v>
                </c:pt>
                <c:pt idx="769">
                  <c:v>1.6607028311504735E-2</c:v>
                </c:pt>
                <c:pt idx="770">
                  <c:v>1.6624716417815932E-2</c:v>
                </c:pt>
                <c:pt idx="771">
                  <c:v>2.1367349647704259E-2</c:v>
                </c:pt>
                <c:pt idx="772">
                  <c:v>8.3582854027106634E-3</c:v>
                </c:pt>
                <c:pt idx="773">
                  <c:v>1.0838633327905356E-2</c:v>
                </c:pt>
                <c:pt idx="774">
                  <c:v>2.5373720320200022E-2</c:v>
                </c:pt>
                <c:pt idx="775">
                  <c:v>1.5880763381536767E-2</c:v>
                </c:pt>
                <c:pt idx="776">
                  <c:v>1.9383834128559485E-2</c:v>
                </c:pt>
                <c:pt idx="777">
                  <c:v>1.4660661728559177E-2</c:v>
                </c:pt>
                <c:pt idx="778">
                  <c:v>4.8237889394329159E-3</c:v>
                </c:pt>
                <c:pt idx="779">
                  <c:v>1.3222101598778124E-2</c:v>
                </c:pt>
                <c:pt idx="780">
                  <c:v>1.6841050775219912E-2</c:v>
                </c:pt>
                <c:pt idx="781">
                  <c:v>1.5434674896502187E-2</c:v>
                </c:pt>
                <c:pt idx="782">
                  <c:v>1.0196997261028073E-2</c:v>
                </c:pt>
                <c:pt idx="783">
                  <c:v>6.1850790667339339E-3</c:v>
                </c:pt>
                <c:pt idx="784">
                  <c:v>1.84639915406688E-2</c:v>
                </c:pt>
                <c:pt idx="785">
                  <c:v>1.6810075048480755E-2</c:v>
                </c:pt>
                <c:pt idx="786">
                  <c:v>1.7896875064810303E-2</c:v>
                </c:pt>
                <c:pt idx="787">
                  <c:v>2.4498975969203585E-2</c:v>
                </c:pt>
                <c:pt idx="788">
                  <c:v>1.9548778171131431E-2</c:v>
                </c:pt>
                <c:pt idx="789">
                  <c:v>1.7317099342605502E-2</c:v>
                </c:pt>
                <c:pt idx="790">
                  <c:v>1.9587131775800515E-2</c:v>
                </c:pt>
                <c:pt idx="791">
                  <c:v>2.0988573790290843E-2</c:v>
                </c:pt>
                <c:pt idx="792">
                  <c:v>1.9896445662293871E-2</c:v>
                </c:pt>
                <c:pt idx="793">
                  <c:v>1.6911437384470318E-2</c:v>
                </c:pt>
                <c:pt idx="794">
                  <c:v>9.9383879987353652E-3</c:v>
                </c:pt>
                <c:pt idx="795">
                  <c:v>1.0116632237171075E-2</c:v>
                </c:pt>
                <c:pt idx="796">
                  <c:v>1.4488602801213446E-2</c:v>
                </c:pt>
                <c:pt idx="797">
                  <c:v>1.7622581693242267E-2</c:v>
                </c:pt>
                <c:pt idx="798">
                  <c:v>1.7200095490144562E-2</c:v>
                </c:pt>
                <c:pt idx="799">
                  <c:v>2.1313052868720206E-2</c:v>
                </c:pt>
                <c:pt idx="800">
                  <c:v>2.4134840240316535E-2</c:v>
                </c:pt>
                <c:pt idx="801">
                  <c:v>1.3325981612563709E-2</c:v>
                </c:pt>
                <c:pt idx="802">
                  <c:v>1.6263230558099195E-2</c:v>
                </c:pt>
                <c:pt idx="803">
                  <c:v>1.697515535241223E-2</c:v>
                </c:pt>
                <c:pt idx="804">
                  <c:v>1.3340511857691695E-2</c:v>
                </c:pt>
                <c:pt idx="805">
                  <c:v>1.4085547734303816E-2</c:v>
                </c:pt>
                <c:pt idx="806">
                  <c:v>9.0438239672732124E-3</c:v>
                </c:pt>
                <c:pt idx="807">
                  <c:v>1.6566273839536905E-2</c:v>
                </c:pt>
                <c:pt idx="808">
                  <c:v>1.5282379374864874E-2</c:v>
                </c:pt>
                <c:pt idx="809">
                  <c:v>6.9687455866596082E-3</c:v>
                </c:pt>
                <c:pt idx="810">
                  <c:v>1.2457067027074942E-2</c:v>
                </c:pt>
                <c:pt idx="811">
                  <c:v>2.6561571564176489E-2</c:v>
                </c:pt>
                <c:pt idx="812">
                  <c:v>1.6112163001599455E-2</c:v>
                </c:pt>
                <c:pt idx="813">
                  <c:v>6.7525118218689784E-3</c:v>
                </c:pt>
                <c:pt idx="814">
                  <c:v>1.8287263247017904E-2</c:v>
                </c:pt>
                <c:pt idx="815">
                  <c:v>1.7871704474883288E-2</c:v>
                </c:pt>
                <c:pt idx="816">
                  <c:v>1.4537845957622864E-2</c:v>
                </c:pt>
                <c:pt idx="817">
                  <c:v>5.784821648136429E-3</c:v>
                </c:pt>
                <c:pt idx="818">
                  <c:v>1.0985077666754606E-2</c:v>
                </c:pt>
                <c:pt idx="819">
                  <c:v>1.2066861099372161E-2</c:v>
                </c:pt>
                <c:pt idx="820">
                  <c:v>1.5752576573913046E-2</c:v>
                </c:pt>
                <c:pt idx="821">
                  <c:v>1.5551723712894372E-2</c:v>
                </c:pt>
                <c:pt idx="822">
                  <c:v>2.0754720410392835E-2</c:v>
                </c:pt>
                <c:pt idx="823">
                  <c:v>1.1872435765125644E-2</c:v>
                </c:pt>
                <c:pt idx="824">
                  <c:v>1.9926468803683761E-2</c:v>
                </c:pt>
                <c:pt idx="825">
                  <c:v>1.5697432354587093E-2</c:v>
                </c:pt>
                <c:pt idx="826">
                  <c:v>2.0089580045031141E-2</c:v>
                </c:pt>
                <c:pt idx="827">
                  <c:v>1.7913016149675443E-2</c:v>
                </c:pt>
                <c:pt idx="828">
                  <c:v>1.8137474329737557E-2</c:v>
                </c:pt>
                <c:pt idx="829">
                  <c:v>2.0533365222417999E-2</c:v>
                </c:pt>
                <c:pt idx="830">
                  <c:v>1.6664803280718843E-2</c:v>
                </c:pt>
                <c:pt idx="831">
                  <c:v>1.3598496611109567E-2</c:v>
                </c:pt>
                <c:pt idx="832">
                  <c:v>1.7023131276044268E-2</c:v>
                </c:pt>
                <c:pt idx="833">
                  <c:v>1.7473351838127371E-2</c:v>
                </c:pt>
                <c:pt idx="834">
                  <c:v>1.7041229399692881E-2</c:v>
                </c:pt>
                <c:pt idx="835">
                  <c:v>1.081674487404527E-2</c:v>
                </c:pt>
                <c:pt idx="836">
                  <c:v>2.3459010598401164E-2</c:v>
                </c:pt>
                <c:pt idx="837">
                  <c:v>1.9583509089819984E-2</c:v>
                </c:pt>
                <c:pt idx="838">
                  <c:v>1.2882831072477785E-2</c:v>
                </c:pt>
                <c:pt idx="839">
                  <c:v>2.0920489660857911E-2</c:v>
                </c:pt>
                <c:pt idx="840">
                  <c:v>1.1779636077944744E-2</c:v>
                </c:pt>
                <c:pt idx="841">
                  <c:v>1.8844416377906015E-2</c:v>
                </c:pt>
                <c:pt idx="842">
                  <c:v>2.2602870583765977E-2</c:v>
                </c:pt>
                <c:pt idx="843">
                  <c:v>4.7062522057732536E-3</c:v>
                </c:pt>
                <c:pt idx="844">
                  <c:v>1.3273685245714262E-2</c:v>
                </c:pt>
                <c:pt idx="845">
                  <c:v>1.2885771686708125E-2</c:v>
                </c:pt>
                <c:pt idx="846">
                  <c:v>1.9090501449470665E-2</c:v>
                </c:pt>
                <c:pt idx="847">
                  <c:v>1.8843982500786893E-2</c:v>
                </c:pt>
                <c:pt idx="848">
                  <c:v>1.2585200455191625E-2</c:v>
                </c:pt>
                <c:pt idx="849">
                  <c:v>1.01306824880254E-2</c:v>
                </c:pt>
                <c:pt idx="850">
                  <c:v>1.9988722466710129E-2</c:v>
                </c:pt>
                <c:pt idx="851">
                  <c:v>1.6480082590973666E-2</c:v>
                </c:pt>
                <c:pt idx="852">
                  <c:v>1.6510717581676104E-2</c:v>
                </c:pt>
                <c:pt idx="853">
                  <c:v>1.502436040175148E-2</c:v>
                </c:pt>
                <c:pt idx="854">
                  <c:v>2.2462193755304227E-2</c:v>
                </c:pt>
                <c:pt idx="855">
                  <c:v>1.2463909647571825E-2</c:v>
                </c:pt>
                <c:pt idx="856">
                  <c:v>9.7439585352887548E-3</c:v>
                </c:pt>
                <c:pt idx="857">
                  <c:v>1.3773437280482526E-2</c:v>
                </c:pt>
                <c:pt idx="858">
                  <c:v>1.237576833500853E-2</c:v>
                </c:pt>
                <c:pt idx="859">
                  <c:v>1.1653335693475597E-2</c:v>
                </c:pt>
                <c:pt idx="860">
                  <c:v>2.0841341186184081E-2</c:v>
                </c:pt>
                <c:pt idx="861">
                  <c:v>2.1185017752475943E-2</c:v>
                </c:pt>
                <c:pt idx="862">
                  <c:v>2.0587329236994023E-2</c:v>
                </c:pt>
                <c:pt idx="863">
                  <c:v>1.5303719002835336E-2</c:v>
                </c:pt>
                <c:pt idx="864">
                  <c:v>1.4687560219758922E-2</c:v>
                </c:pt>
                <c:pt idx="865">
                  <c:v>1.7165311300615826E-2</c:v>
                </c:pt>
                <c:pt idx="866">
                  <c:v>2.0540863888330207E-2</c:v>
                </c:pt>
                <c:pt idx="867">
                  <c:v>1.8006963181461444E-2</c:v>
                </c:pt>
                <c:pt idx="868">
                  <c:v>1.9506096290873742E-2</c:v>
                </c:pt>
                <c:pt idx="869">
                  <c:v>1.2570346574404923E-2</c:v>
                </c:pt>
                <c:pt idx="870">
                  <c:v>1.5736899643481905E-2</c:v>
                </c:pt>
                <c:pt idx="871">
                  <c:v>2.0041711185022848E-2</c:v>
                </c:pt>
                <c:pt idx="872">
                  <c:v>1.4910738286184611E-2</c:v>
                </c:pt>
                <c:pt idx="873">
                  <c:v>1.613806230211523E-2</c:v>
                </c:pt>
                <c:pt idx="874">
                  <c:v>1.1824909344998247E-2</c:v>
                </c:pt>
                <c:pt idx="875">
                  <c:v>1.4214581109088797E-2</c:v>
                </c:pt>
                <c:pt idx="876">
                  <c:v>1.0034094753505585E-2</c:v>
                </c:pt>
                <c:pt idx="877">
                  <c:v>1.4856420445820362E-2</c:v>
                </c:pt>
                <c:pt idx="878">
                  <c:v>1.3696601243886164E-2</c:v>
                </c:pt>
                <c:pt idx="879">
                  <c:v>1.5852645186308578E-2</c:v>
                </c:pt>
                <c:pt idx="880">
                  <c:v>1.3600075979288917E-2</c:v>
                </c:pt>
                <c:pt idx="881">
                  <c:v>2.3355455558791149E-2</c:v>
                </c:pt>
                <c:pt idx="882">
                  <c:v>2.0557662364211637E-2</c:v>
                </c:pt>
                <c:pt idx="883">
                  <c:v>7.1669625160719619E-3</c:v>
                </c:pt>
                <c:pt idx="884">
                  <c:v>1.8941923350663359E-2</c:v>
                </c:pt>
                <c:pt idx="885">
                  <c:v>1.3196748294912908E-2</c:v>
                </c:pt>
                <c:pt idx="886">
                  <c:v>2.0757261127117843E-2</c:v>
                </c:pt>
                <c:pt idx="887">
                  <c:v>1.599255764135421E-2</c:v>
                </c:pt>
                <c:pt idx="888">
                  <c:v>1.4324561489688747E-2</c:v>
                </c:pt>
                <c:pt idx="889">
                  <c:v>1.4139643283854753E-2</c:v>
                </c:pt>
                <c:pt idx="890">
                  <c:v>1.6059974155394841E-2</c:v>
                </c:pt>
                <c:pt idx="891">
                  <c:v>1.7399277991342998E-2</c:v>
                </c:pt>
                <c:pt idx="892">
                  <c:v>7.5141595143044526E-3</c:v>
                </c:pt>
                <c:pt idx="893">
                  <c:v>1.5321501307580476E-2</c:v>
                </c:pt>
                <c:pt idx="894">
                  <c:v>1.9219455287828424E-2</c:v>
                </c:pt>
                <c:pt idx="895">
                  <c:v>9.7563872558392717E-3</c:v>
                </c:pt>
                <c:pt idx="896">
                  <c:v>1.7154754094621083E-2</c:v>
                </c:pt>
                <c:pt idx="897">
                  <c:v>2.0560172209780347E-2</c:v>
                </c:pt>
                <c:pt idx="898">
                  <c:v>1.8139303749558522E-2</c:v>
                </c:pt>
                <c:pt idx="899">
                  <c:v>1.8744697536552835E-2</c:v>
                </c:pt>
                <c:pt idx="900">
                  <c:v>1.1549826413164155E-2</c:v>
                </c:pt>
                <c:pt idx="901">
                  <c:v>1.7670841041631746E-2</c:v>
                </c:pt>
                <c:pt idx="902">
                  <c:v>1.4711198348747345E-2</c:v>
                </c:pt>
                <c:pt idx="903">
                  <c:v>1.1346140834708862E-2</c:v>
                </c:pt>
                <c:pt idx="904">
                  <c:v>1.2309033376389777E-2</c:v>
                </c:pt>
                <c:pt idx="905">
                  <c:v>1.1067950614590316E-2</c:v>
                </c:pt>
                <c:pt idx="906">
                  <c:v>2.0915189257104672E-2</c:v>
                </c:pt>
                <c:pt idx="907">
                  <c:v>1.6970309456860733E-2</c:v>
                </c:pt>
                <c:pt idx="908">
                  <c:v>1.1329473719300154E-2</c:v>
                </c:pt>
                <c:pt idx="909">
                  <c:v>1.4633832728597085E-2</c:v>
                </c:pt>
                <c:pt idx="910">
                  <c:v>7.9107408496312814E-3</c:v>
                </c:pt>
                <c:pt idx="911">
                  <c:v>1.4897980478123074E-2</c:v>
                </c:pt>
                <c:pt idx="912">
                  <c:v>2.0703322910977207E-2</c:v>
                </c:pt>
                <c:pt idx="913">
                  <c:v>1.5391868135306908E-2</c:v>
                </c:pt>
                <c:pt idx="914">
                  <c:v>9.8601770932162935E-3</c:v>
                </c:pt>
                <c:pt idx="915">
                  <c:v>1.0814123215071803E-2</c:v>
                </c:pt>
                <c:pt idx="916">
                  <c:v>1.5677919028865617E-2</c:v>
                </c:pt>
                <c:pt idx="917">
                  <c:v>2.3161853102322993E-2</c:v>
                </c:pt>
                <c:pt idx="918">
                  <c:v>1.0811180949536592E-2</c:v>
                </c:pt>
                <c:pt idx="919">
                  <c:v>1.9338668998369002E-2</c:v>
                </c:pt>
                <c:pt idx="920">
                  <c:v>1.8558469402639943E-2</c:v>
                </c:pt>
                <c:pt idx="921">
                  <c:v>1.6377190499531125E-2</c:v>
                </c:pt>
                <c:pt idx="922">
                  <c:v>1.7530698368066311E-2</c:v>
                </c:pt>
                <c:pt idx="923">
                  <c:v>1.2996763972450864E-2</c:v>
                </c:pt>
                <c:pt idx="924">
                  <c:v>2.2846128822731515E-2</c:v>
                </c:pt>
                <c:pt idx="925">
                  <c:v>1.9498014412389963E-2</c:v>
                </c:pt>
                <c:pt idx="926">
                  <c:v>1.5128501841944697E-2</c:v>
                </c:pt>
                <c:pt idx="927">
                  <c:v>1.2911387344711756E-2</c:v>
                </c:pt>
                <c:pt idx="928">
                  <c:v>2.1284338097952826E-2</c:v>
                </c:pt>
                <c:pt idx="929">
                  <c:v>4.9586264032726035E-3</c:v>
                </c:pt>
                <c:pt idx="930">
                  <c:v>1.8785009548786036E-2</c:v>
                </c:pt>
                <c:pt idx="931">
                  <c:v>1.968849842033471E-2</c:v>
                </c:pt>
                <c:pt idx="932">
                  <c:v>5.119189966103832E-3</c:v>
                </c:pt>
                <c:pt idx="933">
                  <c:v>1.1817705828008229E-2</c:v>
                </c:pt>
                <c:pt idx="934">
                  <c:v>1.1571742062855606E-2</c:v>
                </c:pt>
                <c:pt idx="935">
                  <c:v>1.2394527367570518E-2</c:v>
                </c:pt>
                <c:pt idx="936">
                  <c:v>1.5125361219780586E-2</c:v>
                </c:pt>
                <c:pt idx="937">
                  <c:v>1.7937526538974069E-2</c:v>
                </c:pt>
                <c:pt idx="938">
                  <c:v>1.755673411662606E-2</c:v>
                </c:pt>
                <c:pt idx="939">
                  <c:v>1.6654936195571679E-2</c:v>
                </c:pt>
                <c:pt idx="940">
                  <c:v>1.0575458368556667E-2</c:v>
                </c:pt>
                <c:pt idx="941">
                  <c:v>9.4460839982222211E-3</c:v>
                </c:pt>
                <c:pt idx="942">
                  <c:v>1.7557789057240925E-2</c:v>
                </c:pt>
                <c:pt idx="943">
                  <c:v>1.1270341394689964E-2</c:v>
                </c:pt>
                <c:pt idx="944">
                  <c:v>1.4984405308128501E-2</c:v>
                </c:pt>
                <c:pt idx="945">
                  <c:v>1.0508702337904907E-2</c:v>
                </c:pt>
                <c:pt idx="946">
                  <c:v>1.2700489568848283E-2</c:v>
                </c:pt>
                <c:pt idx="947">
                  <c:v>1.6420758991094075E-2</c:v>
                </c:pt>
                <c:pt idx="948">
                  <c:v>1.0282573294531971E-2</c:v>
                </c:pt>
                <c:pt idx="949">
                  <c:v>2.0198639998449508E-2</c:v>
                </c:pt>
                <c:pt idx="950">
                  <c:v>1.6924625335706267E-2</c:v>
                </c:pt>
                <c:pt idx="951">
                  <c:v>1.5473367614154299E-2</c:v>
                </c:pt>
                <c:pt idx="952">
                  <c:v>2.0772333586361214E-2</c:v>
                </c:pt>
                <c:pt idx="953">
                  <c:v>1.7641343611911608E-2</c:v>
                </c:pt>
                <c:pt idx="954">
                  <c:v>1.3511867231079222E-2</c:v>
                </c:pt>
                <c:pt idx="955">
                  <c:v>1.1471242268179083E-2</c:v>
                </c:pt>
                <c:pt idx="956">
                  <c:v>1.8502187526438618E-2</c:v>
                </c:pt>
                <c:pt idx="957">
                  <c:v>1.6292126335526902E-2</c:v>
                </c:pt>
                <c:pt idx="958">
                  <c:v>1.6433339798101798E-2</c:v>
                </c:pt>
                <c:pt idx="959">
                  <c:v>7.2752202209311889E-3</c:v>
                </c:pt>
                <c:pt idx="960">
                  <c:v>1.1225661414099974E-2</c:v>
                </c:pt>
                <c:pt idx="961">
                  <c:v>1.903686785251324E-2</c:v>
                </c:pt>
                <c:pt idx="962">
                  <c:v>2.0260135602466534E-2</c:v>
                </c:pt>
                <c:pt idx="963">
                  <c:v>1.927146601355112E-2</c:v>
                </c:pt>
                <c:pt idx="964">
                  <c:v>2.0452843437389845E-2</c:v>
                </c:pt>
                <c:pt idx="965">
                  <c:v>2.2235023551003152E-2</c:v>
                </c:pt>
                <c:pt idx="966">
                  <c:v>8.0379106280226154E-3</c:v>
                </c:pt>
                <c:pt idx="967">
                  <c:v>1.3712755046128677E-2</c:v>
                </c:pt>
                <c:pt idx="968">
                  <c:v>1.8705213111241292E-2</c:v>
                </c:pt>
                <c:pt idx="969">
                  <c:v>2.2940999174796417E-3</c:v>
                </c:pt>
                <c:pt idx="970">
                  <c:v>1.0778063753171807E-2</c:v>
                </c:pt>
                <c:pt idx="971">
                  <c:v>1.357170880267411E-2</c:v>
                </c:pt>
                <c:pt idx="972">
                  <c:v>1.3995989038161127E-2</c:v>
                </c:pt>
                <c:pt idx="973">
                  <c:v>2.0110721241946905E-2</c:v>
                </c:pt>
                <c:pt idx="974">
                  <c:v>5.9746298417024946E-3</c:v>
                </c:pt>
                <c:pt idx="975">
                  <c:v>1.256520029109609E-2</c:v>
                </c:pt>
                <c:pt idx="976">
                  <c:v>1.234628294855078E-2</c:v>
                </c:pt>
                <c:pt idx="977">
                  <c:v>8.4896140722516833E-3</c:v>
                </c:pt>
                <c:pt idx="978">
                  <c:v>1.5256083234257645E-2</c:v>
                </c:pt>
                <c:pt idx="979">
                  <c:v>1.3672762183588816E-2</c:v>
                </c:pt>
                <c:pt idx="980">
                  <c:v>1.7350233202225951E-2</c:v>
                </c:pt>
                <c:pt idx="981">
                  <c:v>2.1848391155765867E-2</c:v>
                </c:pt>
                <c:pt idx="982">
                  <c:v>8.004711169752099E-3</c:v>
                </c:pt>
                <c:pt idx="983">
                  <c:v>1.8931585208234125E-2</c:v>
                </c:pt>
                <c:pt idx="984">
                  <c:v>1.652598362780644E-2</c:v>
                </c:pt>
                <c:pt idx="985">
                  <c:v>2.6480038038885212E-2</c:v>
                </c:pt>
                <c:pt idx="986">
                  <c:v>2.8522051589320085E-2</c:v>
                </c:pt>
                <c:pt idx="987">
                  <c:v>1.4654530054281523E-2</c:v>
                </c:pt>
                <c:pt idx="988">
                  <c:v>1.9188886599986077E-2</c:v>
                </c:pt>
                <c:pt idx="989">
                  <c:v>1.3809855033750651E-2</c:v>
                </c:pt>
                <c:pt idx="990">
                  <c:v>1.7261451528186811E-2</c:v>
                </c:pt>
                <c:pt idx="991">
                  <c:v>1.7658966881223037E-2</c:v>
                </c:pt>
                <c:pt idx="992">
                  <c:v>1.1366637761680565E-2</c:v>
                </c:pt>
                <c:pt idx="993">
                  <c:v>1.6929944477842795E-2</c:v>
                </c:pt>
                <c:pt idx="994">
                  <c:v>1.8446777159947914E-2</c:v>
                </c:pt>
                <c:pt idx="995">
                  <c:v>1.3540734827014234E-2</c:v>
                </c:pt>
                <c:pt idx="996">
                  <c:v>1.5636602431390756E-2</c:v>
                </c:pt>
                <c:pt idx="997">
                  <c:v>2.0858155107033483E-2</c:v>
                </c:pt>
                <c:pt idx="998">
                  <c:v>1.6039891268581741E-2</c:v>
                </c:pt>
                <c:pt idx="999">
                  <c:v>1.6129039343748985E-2</c:v>
                </c:pt>
              </c:numCache>
            </c:numRef>
          </c:xVal>
          <c:yVal>
            <c:numRef>
              <c:f>'PSA results'!$AA$26:$AA$5026</c:f>
              <c:numCache>
                <c:formatCode>0.00</c:formatCode>
                <c:ptCount val="5001"/>
                <c:pt idx="0">
                  <c:v>599.30443902947491</c:v>
                </c:pt>
                <c:pt idx="1">
                  <c:v>587.98684038558599</c:v>
                </c:pt>
                <c:pt idx="2">
                  <c:v>553.3328909143861</c:v>
                </c:pt>
                <c:pt idx="3">
                  <c:v>585.45989629067867</c:v>
                </c:pt>
                <c:pt idx="4">
                  <c:v>619.40179388230536</c:v>
                </c:pt>
                <c:pt idx="5">
                  <c:v>549.44074853919597</c:v>
                </c:pt>
                <c:pt idx="6">
                  <c:v>553.33322969561937</c:v>
                </c:pt>
                <c:pt idx="7">
                  <c:v>568.55557766131915</c:v>
                </c:pt>
                <c:pt idx="8">
                  <c:v>583.10297250340136</c:v>
                </c:pt>
                <c:pt idx="9">
                  <c:v>598.45246828728955</c:v>
                </c:pt>
                <c:pt idx="10">
                  <c:v>595.16317219034727</c:v>
                </c:pt>
                <c:pt idx="11">
                  <c:v>608.26067758075192</c:v>
                </c:pt>
                <c:pt idx="12">
                  <c:v>551.0141282338152</c:v>
                </c:pt>
                <c:pt idx="13">
                  <c:v>517.0928184497518</c:v>
                </c:pt>
                <c:pt idx="14">
                  <c:v>553.9219850865436</c:v>
                </c:pt>
                <c:pt idx="15">
                  <c:v>583.24006823333025</c:v>
                </c:pt>
                <c:pt idx="16">
                  <c:v>524.00824356790326</c:v>
                </c:pt>
                <c:pt idx="17">
                  <c:v>622.72721366568248</c:v>
                </c:pt>
                <c:pt idx="18">
                  <c:v>569.97789895071855</c:v>
                </c:pt>
                <c:pt idx="19">
                  <c:v>574.07616577165231</c:v>
                </c:pt>
                <c:pt idx="20">
                  <c:v>558.87841022115526</c:v>
                </c:pt>
                <c:pt idx="21">
                  <c:v>584.95096237338453</c:v>
                </c:pt>
                <c:pt idx="22">
                  <c:v>514.39589154988084</c:v>
                </c:pt>
                <c:pt idx="23">
                  <c:v>579.20035862538589</c:v>
                </c:pt>
                <c:pt idx="24">
                  <c:v>552.01664713062723</c:v>
                </c:pt>
                <c:pt idx="25">
                  <c:v>559.58454144451935</c:v>
                </c:pt>
                <c:pt idx="26">
                  <c:v>588.32091626659553</c:v>
                </c:pt>
                <c:pt idx="27">
                  <c:v>509.11626480534846</c:v>
                </c:pt>
                <c:pt idx="28">
                  <c:v>609.25472588966795</c:v>
                </c:pt>
                <c:pt idx="29">
                  <c:v>613.18592714343299</c:v>
                </c:pt>
                <c:pt idx="30">
                  <c:v>589.79170429892997</c:v>
                </c:pt>
                <c:pt idx="31">
                  <c:v>540.99614151148853</c:v>
                </c:pt>
                <c:pt idx="32">
                  <c:v>591.68540880484056</c:v>
                </c:pt>
                <c:pt idx="33">
                  <c:v>567.60200626200276</c:v>
                </c:pt>
                <c:pt idx="34">
                  <c:v>576.84748902577212</c:v>
                </c:pt>
                <c:pt idx="35">
                  <c:v>611.18394484922328</c:v>
                </c:pt>
                <c:pt idx="36">
                  <c:v>601.16541637644582</c:v>
                </c:pt>
                <c:pt idx="37">
                  <c:v>611.87633849388521</c:v>
                </c:pt>
                <c:pt idx="38">
                  <c:v>579.66892443111692</c:v>
                </c:pt>
                <c:pt idx="39">
                  <c:v>544.46249243076682</c:v>
                </c:pt>
                <c:pt idx="40">
                  <c:v>572.50897982519336</c:v>
                </c:pt>
                <c:pt idx="41">
                  <c:v>538.25798901874009</c:v>
                </c:pt>
                <c:pt idx="42">
                  <c:v>581.44454031193868</c:v>
                </c:pt>
                <c:pt idx="43">
                  <c:v>596.94732947818193</c:v>
                </c:pt>
                <c:pt idx="44">
                  <c:v>565.03447613532899</c:v>
                </c:pt>
                <c:pt idx="45">
                  <c:v>521.57621924269642</c:v>
                </c:pt>
                <c:pt idx="46">
                  <c:v>581.60236670534437</c:v>
                </c:pt>
                <c:pt idx="47">
                  <c:v>522.94577091332485</c:v>
                </c:pt>
                <c:pt idx="48">
                  <c:v>649.59480548016836</c:v>
                </c:pt>
                <c:pt idx="49">
                  <c:v>526.80375438447709</c:v>
                </c:pt>
                <c:pt idx="50">
                  <c:v>601.75039168793364</c:v>
                </c:pt>
                <c:pt idx="51">
                  <c:v>530.47924201897422</c:v>
                </c:pt>
                <c:pt idx="52">
                  <c:v>603.5788849474784</c:v>
                </c:pt>
                <c:pt idx="53">
                  <c:v>590.37443743769109</c:v>
                </c:pt>
                <c:pt idx="54">
                  <c:v>604.10091481687414</c:v>
                </c:pt>
                <c:pt idx="55">
                  <c:v>576.44243041137793</c:v>
                </c:pt>
                <c:pt idx="56">
                  <c:v>605.51441015687669</c:v>
                </c:pt>
                <c:pt idx="57">
                  <c:v>607.93241197993757</c:v>
                </c:pt>
                <c:pt idx="58">
                  <c:v>650.81341752048866</c:v>
                </c:pt>
                <c:pt idx="59">
                  <c:v>557.18097395522341</c:v>
                </c:pt>
                <c:pt idx="60">
                  <c:v>581.35713157181794</c:v>
                </c:pt>
                <c:pt idx="61">
                  <c:v>638.11918206214386</c:v>
                </c:pt>
                <c:pt idx="62">
                  <c:v>579.43125169107475</c:v>
                </c:pt>
                <c:pt idx="63">
                  <c:v>582.96783291965062</c:v>
                </c:pt>
                <c:pt idx="64">
                  <c:v>584.35454408996702</c:v>
                </c:pt>
                <c:pt idx="65">
                  <c:v>605.22537757507916</c:v>
                </c:pt>
                <c:pt idx="66">
                  <c:v>574.18994062507841</c:v>
                </c:pt>
                <c:pt idx="67">
                  <c:v>608.70364019726435</c:v>
                </c:pt>
                <c:pt idx="68">
                  <c:v>575.3090958112391</c:v>
                </c:pt>
                <c:pt idx="69">
                  <c:v>553.04818719251057</c:v>
                </c:pt>
                <c:pt idx="70">
                  <c:v>513.6461201337047</c:v>
                </c:pt>
                <c:pt idx="71">
                  <c:v>539.28333588397641</c:v>
                </c:pt>
                <c:pt idx="72">
                  <c:v>561.91749271183016</c:v>
                </c:pt>
                <c:pt idx="73">
                  <c:v>549.66912116423873</c:v>
                </c:pt>
                <c:pt idx="74">
                  <c:v>572.60134381846024</c:v>
                </c:pt>
                <c:pt idx="75">
                  <c:v>513.94121990849362</c:v>
                </c:pt>
                <c:pt idx="76">
                  <c:v>551.14434557582035</c:v>
                </c:pt>
                <c:pt idx="77">
                  <c:v>630.95338420962344</c:v>
                </c:pt>
                <c:pt idx="78">
                  <c:v>547.44672749349502</c:v>
                </c:pt>
                <c:pt idx="79">
                  <c:v>544.96608129243054</c:v>
                </c:pt>
                <c:pt idx="80">
                  <c:v>578.87510804572503</c:v>
                </c:pt>
                <c:pt idx="81">
                  <c:v>580.94014936856365</c:v>
                </c:pt>
                <c:pt idx="82">
                  <c:v>543.55118350082284</c:v>
                </c:pt>
                <c:pt idx="83">
                  <c:v>578.26656938347833</c:v>
                </c:pt>
                <c:pt idx="84">
                  <c:v>581.55706160981049</c:v>
                </c:pt>
                <c:pt idx="85">
                  <c:v>554.81552148232458</c:v>
                </c:pt>
                <c:pt idx="86">
                  <c:v>625.94794253057921</c:v>
                </c:pt>
                <c:pt idx="87">
                  <c:v>535.05183592205276</c:v>
                </c:pt>
                <c:pt idx="88">
                  <c:v>587.89731180920126</c:v>
                </c:pt>
                <c:pt idx="89">
                  <c:v>570.31507083291331</c:v>
                </c:pt>
                <c:pt idx="90">
                  <c:v>532.30046986598086</c:v>
                </c:pt>
                <c:pt idx="91">
                  <c:v>522.15486386709495</c:v>
                </c:pt>
                <c:pt idx="92">
                  <c:v>601.70395221785088</c:v>
                </c:pt>
                <c:pt idx="93">
                  <c:v>527.00691832766051</c:v>
                </c:pt>
                <c:pt idx="94">
                  <c:v>572.88557135635301</c:v>
                </c:pt>
                <c:pt idx="95">
                  <c:v>571.23691322625564</c:v>
                </c:pt>
                <c:pt idx="96">
                  <c:v>558.32823101567328</c:v>
                </c:pt>
                <c:pt idx="97">
                  <c:v>527.65470885089985</c:v>
                </c:pt>
                <c:pt idx="98">
                  <c:v>584.98864599435819</c:v>
                </c:pt>
                <c:pt idx="99">
                  <c:v>532.43192279255527</c:v>
                </c:pt>
                <c:pt idx="100">
                  <c:v>504.75089231169909</c:v>
                </c:pt>
                <c:pt idx="101">
                  <c:v>575.69716389565087</c:v>
                </c:pt>
                <c:pt idx="102">
                  <c:v>561.70054637216117</c:v>
                </c:pt>
                <c:pt idx="103">
                  <c:v>587.76374742914822</c:v>
                </c:pt>
                <c:pt idx="104">
                  <c:v>577.50349109126614</c:v>
                </c:pt>
                <c:pt idx="105">
                  <c:v>576.8831766164742</c:v>
                </c:pt>
                <c:pt idx="106">
                  <c:v>608.16820390171324</c:v>
                </c:pt>
                <c:pt idx="107">
                  <c:v>547.69579877669321</c:v>
                </c:pt>
                <c:pt idx="108">
                  <c:v>579.95072307147325</c:v>
                </c:pt>
                <c:pt idx="109">
                  <c:v>570.8464948843266</c:v>
                </c:pt>
                <c:pt idx="110">
                  <c:v>618.02229628302825</c:v>
                </c:pt>
                <c:pt idx="111">
                  <c:v>612.69421805113711</c:v>
                </c:pt>
                <c:pt idx="112">
                  <c:v>593.8688566486253</c:v>
                </c:pt>
                <c:pt idx="113">
                  <c:v>552.66165901525505</c:v>
                </c:pt>
                <c:pt idx="114">
                  <c:v>529.25412445745837</c:v>
                </c:pt>
                <c:pt idx="115">
                  <c:v>546.50547035048749</c:v>
                </c:pt>
                <c:pt idx="116">
                  <c:v>595.37308723040087</c:v>
                </c:pt>
                <c:pt idx="117">
                  <c:v>628.1169051207944</c:v>
                </c:pt>
                <c:pt idx="118">
                  <c:v>571.16277948634047</c:v>
                </c:pt>
                <c:pt idx="119">
                  <c:v>546.37946632162061</c:v>
                </c:pt>
                <c:pt idx="120">
                  <c:v>540.9892970502915</c:v>
                </c:pt>
                <c:pt idx="121">
                  <c:v>632.46944136401385</c:v>
                </c:pt>
                <c:pt idx="122">
                  <c:v>570.32849504759747</c:v>
                </c:pt>
                <c:pt idx="123">
                  <c:v>587.45439906092361</c:v>
                </c:pt>
                <c:pt idx="124">
                  <c:v>587.35578738150389</c:v>
                </c:pt>
                <c:pt idx="125">
                  <c:v>614.5910120251915</c:v>
                </c:pt>
                <c:pt idx="126">
                  <c:v>568.5005119835032</c:v>
                </c:pt>
                <c:pt idx="127">
                  <c:v>571.1417123787237</c:v>
                </c:pt>
                <c:pt idx="128">
                  <c:v>598.66803267224964</c:v>
                </c:pt>
                <c:pt idx="129">
                  <c:v>602.10345563629016</c:v>
                </c:pt>
                <c:pt idx="130">
                  <c:v>587.96379476215611</c:v>
                </c:pt>
                <c:pt idx="131">
                  <c:v>547.85360719891059</c:v>
                </c:pt>
                <c:pt idx="132">
                  <c:v>582.57457292343838</c:v>
                </c:pt>
                <c:pt idx="133">
                  <c:v>580.36779215381762</c:v>
                </c:pt>
                <c:pt idx="134">
                  <c:v>582.32247646490191</c:v>
                </c:pt>
                <c:pt idx="135">
                  <c:v>588.29685926702928</c:v>
                </c:pt>
                <c:pt idx="136">
                  <c:v>565.24177889803468</c:v>
                </c:pt>
                <c:pt idx="137">
                  <c:v>569.6553894611086</c:v>
                </c:pt>
                <c:pt idx="138">
                  <c:v>596.6466343478894</c:v>
                </c:pt>
                <c:pt idx="139">
                  <c:v>568.35207428195645</c:v>
                </c:pt>
                <c:pt idx="140">
                  <c:v>542.36870111770759</c:v>
                </c:pt>
                <c:pt idx="141">
                  <c:v>563.62529878952478</c:v>
                </c:pt>
                <c:pt idx="142">
                  <c:v>559.06676924236149</c:v>
                </c:pt>
                <c:pt idx="143">
                  <c:v>542.2909349851559</c:v>
                </c:pt>
                <c:pt idx="144">
                  <c:v>530.08726147690209</c:v>
                </c:pt>
                <c:pt idx="145">
                  <c:v>609.83242657416758</c:v>
                </c:pt>
                <c:pt idx="146">
                  <c:v>574.4712410579491</c:v>
                </c:pt>
                <c:pt idx="147">
                  <c:v>610.32244264468682</c:v>
                </c:pt>
                <c:pt idx="148">
                  <c:v>548.59263969618155</c:v>
                </c:pt>
                <c:pt idx="149">
                  <c:v>624.16899054813553</c:v>
                </c:pt>
                <c:pt idx="150">
                  <c:v>538.48981381693852</c:v>
                </c:pt>
                <c:pt idx="151">
                  <c:v>536.53026134663401</c:v>
                </c:pt>
                <c:pt idx="152">
                  <c:v>545.1951805220142</c:v>
                </c:pt>
                <c:pt idx="153">
                  <c:v>575.74341763530583</c:v>
                </c:pt>
                <c:pt idx="154">
                  <c:v>625.68219114771159</c:v>
                </c:pt>
                <c:pt idx="155">
                  <c:v>563.45155129996488</c:v>
                </c:pt>
                <c:pt idx="156">
                  <c:v>559.01917010088778</c:v>
                </c:pt>
                <c:pt idx="157">
                  <c:v>563.99426111859134</c:v>
                </c:pt>
                <c:pt idx="158">
                  <c:v>571.4913596384481</c:v>
                </c:pt>
                <c:pt idx="159">
                  <c:v>569.67653559499695</c:v>
                </c:pt>
                <c:pt idx="160">
                  <c:v>627.07403660489013</c:v>
                </c:pt>
                <c:pt idx="161">
                  <c:v>581.03953144738398</c:v>
                </c:pt>
                <c:pt idx="162">
                  <c:v>610.20323374448958</c:v>
                </c:pt>
                <c:pt idx="163">
                  <c:v>601.9767654802406</c:v>
                </c:pt>
                <c:pt idx="164">
                  <c:v>561.9483992905698</c:v>
                </c:pt>
                <c:pt idx="165">
                  <c:v>540.33851360288963</c:v>
                </c:pt>
                <c:pt idx="166">
                  <c:v>651.43342883795162</c:v>
                </c:pt>
                <c:pt idx="167">
                  <c:v>603.76710051657119</c:v>
                </c:pt>
                <c:pt idx="168">
                  <c:v>647.58534734838713</c:v>
                </c:pt>
                <c:pt idx="169">
                  <c:v>557.09238674026574</c:v>
                </c:pt>
                <c:pt idx="170">
                  <c:v>567.77177640634841</c:v>
                </c:pt>
                <c:pt idx="171">
                  <c:v>576.07438202947606</c:v>
                </c:pt>
                <c:pt idx="172">
                  <c:v>580.74744841010829</c:v>
                </c:pt>
                <c:pt idx="173">
                  <c:v>627.08417981379944</c:v>
                </c:pt>
                <c:pt idx="174">
                  <c:v>567.58276971574355</c:v>
                </c:pt>
                <c:pt idx="175">
                  <c:v>550.27511680340217</c:v>
                </c:pt>
                <c:pt idx="176">
                  <c:v>579.16765849895182</c:v>
                </c:pt>
                <c:pt idx="177">
                  <c:v>571.6836262718848</c:v>
                </c:pt>
                <c:pt idx="178">
                  <c:v>617.73355987990567</c:v>
                </c:pt>
                <c:pt idx="179">
                  <c:v>551.56048577001388</c:v>
                </c:pt>
                <c:pt idx="180">
                  <c:v>625.6576808031275</c:v>
                </c:pt>
                <c:pt idx="181">
                  <c:v>564.33089208957608</c:v>
                </c:pt>
                <c:pt idx="182">
                  <c:v>627.01165070964271</c:v>
                </c:pt>
                <c:pt idx="183">
                  <c:v>602.22623295627977</c:v>
                </c:pt>
                <c:pt idx="184">
                  <c:v>601.66584165497034</c:v>
                </c:pt>
                <c:pt idx="185">
                  <c:v>586.95550708244173</c:v>
                </c:pt>
                <c:pt idx="186">
                  <c:v>585.81337575533507</c:v>
                </c:pt>
                <c:pt idx="187">
                  <c:v>607.51825054421056</c:v>
                </c:pt>
                <c:pt idx="188">
                  <c:v>512.89280730166547</c:v>
                </c:pt>
                <c:pt idx="189">
                  <c:v>612.08718662716842</c:v>
                </c:pt>
                <c:pt idx="190">
                  <c:v>582.28553421501351</c:v>
                </c:pt>
                <c:pt idx="191">
                  <c:v>595.40041831970666</c:v>
                </c:pt>
                <c:pt idx="192">
                  <c:v>586.91568342967344</c:v>
                </c:pt>
                <c:pt idx="193">
                  <c:v>583.54738092611842</c:v>
                </c:pt>
                <c:pt idx="194">
                  <c:v>574.59450534841994</c:v>
                </c:pt>
                <c:pt idx="195">
                  <c:v>555.63603608402855</c:v>
                </c:pt>
                <c:pt idx="196">
                  <c:v>543.20743181092803</c:v>
                </c:pt>
                <c:pt idx="197">
                  <c:v>563.84924993217965</c:v>
                </c:pt>
                <c:pt idx="198">
                  <c:v>574.78196318036817</c:v>
                </c:pt>
                <c:pt idx="199">
                  <c:v>583.6385228424092</c:v>
                </c:pt>
                <c:pt idx="200">
                  <c:v>510.07011978509991</c:v>
                </c:pt>
                <c:pt idx="201">
                  <c:v>581.64413352351107</c:v>
                </c:pt>
                <c:pt idx="202">
                  <c:v>554.56192899129223</c:v>
                </c:pt>
                <c:pt idx="203">
                  <c:v>610.79358830302976</c:v>
                </c:pt>
                <c:pt idx="204">
                  <c:v>521.35522541924297</c:v>
                </c:pt>
                <c:pt idx="205">
                  <c:v>596.42854415425245</c:v>
                </c:pt>
                <c:pt idx="206">
                  <c:v>638.38710963142671</c:v>
                </c:pt>
                <c:pt idx="207">
                  <c:v>573.66791516510852</c:v>
                </c:pt>
                <c:pt idx="208">
                  <c:v>566.51230330469411</c:v>
                </c:pt>
                <c:pt idx="209">
                  <c:v>618.45815008190789</c:v>
                </c:pt>
                <c:pt idx="210">
                  <c:v>609.12641983617186</c:v>
                </c:pt>
                <c:pt idx="211">
                  <c:v>592.14635598752875</c:v>
                </c:pt>
                <c:pt idx="212">
                  <c:v>563.6446427246924</c:v>
                </c:pt>
                <c:pt idx="213">
                  <c:v>611.89785608397051</c:v>
                </c:pt>
                <c:pt idx="214">
                  <c:v>576.26927502552394</c:v>
                </c:pt>
                <c:pt idx="215">
                  <c:v>601.99465853205515</c:v>
                </c:pt>
                <c:pt idx="216">
                  <c:v>543.27550572116797</c:v>
                </c:pt>
                <c:pt idx="217">
                  <c:v>561.26408441313856</c:v>
                </c:pt>
                <c:pt idx="218">
                  <c:v>609.13965652209208</c:v>
                </c:pt>
                <c:pt idx="219">
                  <c:v>609.40791098727937</c:v>
                </c:pt>
                <c:pt idx="220">
                  <c:v>611.45222872216982</c:v>
                </c:pt>
                <c:pt idx="221">
                  <c:v>586.40998985067404</c:v>
                </c:pt>
                <c:pt idx="222">
                  <c:v>555.57246892038029</c:v>
                </c:pt>
                <c:pt idx="223">
                  <c:v>542.83193005722546</c:v>
                </c:pt>
                <c:pt idx="224">
                  <c:v>515.10449911935461</c:v>
                </c:pt>
                <c:pt idx="225">
                  <c:v>597.81313032128651</c:v>
                </c:pt>
                <c:pt idx="226">
                  <c:v>564.37859913234092</c:v>
                </c:pt>
                <c:pt idx="227">
                  <c:v>554.64258999516392</c:v>
                </c:pt>
                <c:pt idx="228">
                  <c:v>550.80036055193068</c:v>
                </c:pt>
                <c:pt idx="229">
                  <c:v>641.02466847567212</c:v>
                </c:pt>
                <c:pt idx="230">
                  <c:v>539.63500959080466</c:v>
                </c:pt>
                <c:pt idx="231">
                  <c:v>607.8693192715732</c:v>
                </c:pt>
                <c:pt idx="232">
                  <c:v>506.20463857228174</c:v>
                </c:pt>
                <c:pt idx="233">
                  <c:v>605.47175632420772</c:v>
                </c:pt>
                <c:pt idx="234">
                  <c:v>591.47772486364738</c:v>
                </c:pt>
                <c:pt idx="235">
                  <c:v>540.35633453136279</c:v>
                </c:pt>
                <c:pt idx="236">
                  <c:v>569.51992828060702</c:v>
                </c:pt>
                <c:pt idx="237">
                  <c:v>617.70556618711112</c:v>
                </c:pt>
                <c:pt idx="238">
                  <c:v>582.94914901596394</c:v>
                </c:pt>
                <c:pt idx="239">
                  <c:v>559.19698422172382</c:v>
                </c:pt>
                <c:pt idx="240">
                  <c:v>569.3383672093737</c:v>
                </c:pt>
                <c:pt idx="241">
                  <c:v>578.34915689267314</c:v>
                </c:pt>
                <c:pt idx="242">
                  <c:v>590.985322619616</c:v>
                </c:pt>
                <c:pt idx="243">
                  <c:v>592.24067284695366</c:v>
                </c:pt>
                <c:pt idx="244">
                  <c:v>581.74866329468455</c:v>
                </c:pt>
                <c:pt idx="245">
                  <c:v>637.03648150117601</c:v>
                </c:pt>
                <c:pt idx="246">
                  <c:v>498.79129070035629</c:v>
                </c:pt>
                <c:pt idx="247">
                  <c:v>542.8678666154326</c:v>
                </c:pt>
                <c:pt idx="248">
                  <c:v>579.04993246289882</c:v>
                </c:pt>
                <c:pt idx="249">
                  <c:v>515.99921083409572</c:v>
                </c:pt>
                <c:pt idx="250">
                  <c:v>585.58643902070435</c:v>
                </c:pt>
                <c:pt idx="251">
                  <c:v>594.41285441971536</c:v>
                </c:pt>
                <c:pt idx="252">
                  <c:v>554.95934758100839</c:v>
                </c:pt>
                <c:pt idx="253">
                  <c:v>620.12112924476537</c:v>
                </c:pt>
                <c:pt idx="254">
                  <c:v>624.51979599425408</c:v>
                </c:pt>
                <c:pt idx="255">
                  <c:v>667.70673666151424</c:v>
                </c:pt>
                <c:pt idx="256">
                  <c:v>565.64650215323286</c:v>
                </c:pt>
                <c:pt idx="257">
                  <c:v>541.99515334375064</c:v>
                </c:pt>
                <c:pt idx="258">
                  <c:v>540.31793723108899</c:v>
                </c:pt>
                <c:pt idx="259">
                  <c:v>604.24885789074688</c:v>
                </c:pt>
                <c:pt idx="260">
                  <c:v>557.22526936898089</c:v>
                </c:pt>
                <c:pt idx="261">
                  <c:v>568.46739494631311</c:v>
                </c:pt>
                <c:pt idx="262">
                  <c:v>563.91053104707976</c:v>
                </c:pt>
                <c:pt idx="263">
                  <c:v>528.69368795690048</c:v>
                </c:pt>
                <c:pt idx="264">
                  <c:v>544.91236529583853</c:v>
                </c:pt>
                <c:pt idx="265">
                  <c:v>560.32809717233931</c:v>
                </c:pt>
                <c:pt idx="266">
                  <c:v>580.8631798794479</c:v>
                </c:pt>
                <c:pt idx="267">
                  <c:v>591.99388669838709</c:v>
                </c:pt>
                <c:pt idx="268">
                  <c:v>585.99135122748135</c:v>
                </c:pt>
                <c:pt idx="269">
                  <c:v>603.60402380137066</c:v>
                </c:pt>
                <c:pt idx="270">
                  <c:v>538.40477511236486</c:v>
                </c:pt>
                <c:pt idx="271">
                  <c:v>526.68456172984611</c:v>
                </c:pt>
                <c:pt idx="272">
                  <c:v>555.46231693138475</c:v>
                </c:pt>
                <c:pt idx="273">
                  <c:v>512.04338495918728</c:v>
                </c:pt>
                <c:pt idx="274">
                  <c:v>535.66404659228738</c:v>
                </c:pt>
                <c:pt idx="275">
                  <c:v>574.54064875656809</c:v>
                </c:pt>
                <c:pt idx="276">
                  <c:v>545.15139083115309</c:v>
                </c:pt>
                <c:pt idx="277">
                  <c:v>575.9117036207424</c:v>
                </c:pt>
                <c:pt idx="278">
                  <c:v>568.99381494812906</c:v>
                </c:pt>
                <c:pt idx="279">
                  <c:v>585.04577750983799</c:v>
                </c:pt>
                <c:pt idx="280">
                  <c:v>599.17756081499147</c:v>
                </c:pt>
                <c:pt idx="281">
                  <c:v>615.79923240563835</c:v>
                </c:pt>
                <c:pt idx="282">
                  <c:v>584.78018407109198</c:v>
                </c:pt>
                <c:pt idx="283">
                  <c:v>565.0833966142884</c:v>
                </c:pt>
                <c:pt idx="284">
                  <c:v>532.34092640703761</c:v>
                </c:pt>
                <c:pt idx="285">
                  <c:v>615.76692460196159</c:v>
                </c:pt>
                <c:pt idx="286">
                  <c:v>603.46202941601655</c:v>
                </c:pt>
                <c:pt idx="287">
                  <c:v>592.07163355971784</c:v>
                </c:pt>
                <c:pt idx="288">
                  <c:v>616.72500946203422</c:v>
                </c:pt>
                <c:pt idx="289">
                  <c:v>541.47041289348476</c:v>
                </c:pt>
                <c:pt idx="290">
                  <c:v>537.05886512248981</c:v>
                </c:pt>
                <c:pt idx="291">
                  <c:v>569.25918108309315</c:v>
                </c:pt>
                <c:pt idx="292">
                  <c:v>600.56291093910863</c:v>
                </c:pt>
                <c:pt idx="293">
                  <c:v>561.45551891191008</c:v>
                </c:pt>
                <c:pt idx="294">
                  <c:v>537.43990802215058</c:v>
                </c:pt>
                <c:pt idx="295">
                  <c:v>583.71058899204036</c:v>
                </c:pt>
                <c:pt idx="296">
                  <c:v>576.49298135054823</c:v>
                </c:pt>
                <c:pt idx="297">
                  <c:v>579.39764363745439</c:v>
                </c:pt>
                <c:pt idx="298">
                  <c:v>600.3028111942765</c:v>
                </c:pt>
                <c:pt idx="299">
                  <c:v>611.84694243303056</c:v>
                </c:pt>
                <c:pt idx="300">
                  <c:v>621.21023109442694</c:v>
                </c:pt>
                <c:pt idx="301">
                  <c:v>543.40563176514297</c:v>
                </c:pt>
                <c:pt idx="302">
                  <c:v>535.48819195714464</c:v>
                </c:pt>
                <c:pt idx="303">
                  <c:v>624.74540743664375</c:v>
                </c:pt>
                <c:pt idx="304">
                  <c:v>559.44331155695363</c:v>
                </c:pt>
                <c:pt idx="305">
                  <c:v>563.62518416083549</c:v>
                </c:pt>
                <c:pt idx="306">
                  <c:v>583.37142602818494</c:v>
                </c:pt>
                <c:pt idx="307">
                  <c:v>618.46163386978719</c:v>
                </c:pt>
                <c:pt idx="308">
                  <c:v>541.36907042307371</c:v>
                </c:pt>
                <c:pt idx="309">
                  <c:v>614.70048904377813</c:v>
                </c:pt>
                <c:pt idx="310">
                  <c:v>628.04494874085026</c:v>
                </c:pt>
                <c:pt idx="311">
                  <c:v>593.46156876136502</c:v>
                </c:pt>
                <c:pt idx="312">
                  <c:v>530.50723486508559</c:v>
                </c:pt>
                <c:pt idx="313">
                  <c:v>582.19730023615375</c:v>
                </c:pt>
                <c:pt idx="314">
                  <c:v>605.72648051633746</c:v>
                </c:pt>
                <c:pt idx="315">
                  <c:v>592.01929055722394</c:v>
                </c:pt>
                <c:pt idx="316">
                  <c:v>575.86933989783984</c:v>
                </c:pt>
                <c:pt idx="317">
                  <c:v>529.18749715501281</c:v>
                </c:pt>
                <c:pt idx="318">
                  <c:v>611.43322897896974</c:v>
                </c:pt>
                <c:pt idx="319">
                  <c:v>559.64978500923098</c:v>
                </c:pt>
                <c:pt idx="320">
                  <c:v>599.39943664482348</c:v>
                </c:pt>
                <c:pt idx="321">
                  <c:v>625.00788682702296</c:v>
                </c:pt>
                <c:pt idx="322">
                  <c:v>540.9961747775501</c:v>
                </c:pt>
                <c:pt idx="323">
                  <c:v>582.04512665246443</c:v>
                </c:pt>
                <c:pt idx="324">
                  <c:v>580.89177621679892</c:v>
                </c:pt>
                <c:pt idx="325">
                  <c:v>537.06293065497789</c:v>
                </c:pt>
                <c:pt idx="326">
                  <c:v>534.64836439950727</c:v>
                </c:pt>
                <c:pt idx="327">
                  <c:v>604.273771074043</c:v>
                </c:pt>
                <c:pt idx="328">
                  <c:v>620.836060903521</c:v>
                </c:pt>
                <c:pt idx="329">
                  <c:v>533.13320337253754</c:v>
                </c:pt>
                <c:pt idx="330">
                  <c:v>556.226425321531</c:v>
                </c:pt>
                <c:pt idx="331">
                  <c:v>578.16202349413743</c:v>
                </c:pt>
                <c:pt idx="332">
                  <c:v>614.39540849951436</c:v>
                </c:pt>
                <c:pt idx="333">
                  <c:v>585.54799219180541</c:v>
                </c:pt>
                <c:pt idx="334">
                  <c:v>520.06720099730273</c:v>
                </c:pt>
                <c:pt idx="335">
                  <c:v>566.69311128210188</c:v>
                </c:pt>
                <c:pt idx="336">
                  <c:v>579.63055283217227</c:v>
                </c:pt>
                <c:pt idx="337">
                  <c:v>588.97590691440382</c:v>
                </c:pt>
                <c:pt idx="338">
                  <c:v>608.66943102912683</c:v>
                </c:pt>
                <c:pt idx="339">
                  <c:v>607.20931580360821</c:v>
                </c:pt>
                <c:pt idx="340">
                  <c:v>568.59756211465265</c:v>
                </c:pt>
                <c:pt idx="341">
                  <c:v>572.71682599023939</c:v>
                </c:pt>
                <c:pt idx="342">
                  <c:v>547.83757873914533</c:v>
                </c:pt>
                <c:pt idx="343">
                  <c:v>577.29701613723864</c:v>
                </c:pt>
                <c:pt idx="344">
                  <c:v>553.58787992000543</c:v>
                </c:pt>
                <c:pt idx="345">
                  <c:v>599.86213334209629</c:v>
                </c:pt>
                <c:pt idx="346">
                  <c:v>593.84540195542309</c:v>
                </c:pt>
                <c:pt idx="347">
                  <c:v>576.97716694098017</c:v>
                </c:pt>
                <c:pt idx="348">
                  <c:v>558.17000734253816</c:v>
                </c:pt>
                <c:pt idx="349">
                  <c:v>545.06711809336002</c:v>
                </c:pt>
                <c:pt idx="350">
                  <c:v>582.12910272706449</c:v>
                </c:pt>
                <c:pt idx="351">
                  <c:v>583.85248963443769</c:v>
                </c:pt>
                <c:pt idx="352">
                  <c:v>591.71384083781936</c:v>
                </c:pt>
                <c:pt idx="353">
                  <c:v>557.07345386723864</c:v>
                </c:pt>
                <c:pt idx="354">
                  <c:v>589.3364217686526</c:v>
                </c:pt>
                <c:pt idx="355">
                  <c:v>571.16210866077813</c:v>
                </c:pt>
                <c:pt idx="356">
                  <c:v>603.53808841963587</c:v>
                </c:pt>
                <c:pt idx="357">
                  <c:v>571.14118319637078</c:v>
                </c:pt>
                <c:pt idx="358">
                  <c:v>625.05551277467316</c:v>
                </c:pt>
                <c:pt idx="359">
                  <c:v>561.48410977521962</c:v>
                </c:pt>
                <c:pt idx="360">
                  <c:v>592.3985207861449</c:v>
                </c:pt>
                <c:pt idx="361">
                  <c:v>593.56128316383979</c:v>
                </c:pt>
                <c:pt idx="362">
                  <c:v>595.17027854966773</c:v>
                </c:pt>
                <c:pt idx="363">
                  <c:v>570.12500589991646</c:v>
                </c:pt>
                <c:pt idx="364">
                  <c:v>589.99618722128048</c:v>
                </c:pt>
                <c:pt idx="365">
                  <c:v>565.07211882063439</c:v>
                </c:pt>
                <c:pt idx="366">
                  <c:v>593.93514181701312</c:v>
                </c:pt>
                <c:pt idx="367">
                  <c:v>508.20384984960356</c:v>
                </c:pt>
                <c:pt idx="368">
                  <c:v>521.31158326004356</c:v>
                </c:pt>
                <c:pt idx="369">
                  <c:v>608.61334133370201</c:v>
                </c:pt>
                <c:pt idx="370">
                  <c:v>575.4761779696646</c:v>
                </c:pt>
                <c:pt idx="371">
                  <c:v>555.23037597274788</c:v>
                </c:pt>
                <c:pt idx="372">
                  <c:v>534.11725525317979</c:v>
                </c:pt>
                <c:pt idx="373">
                  <c:v>578.58101389372359</c:v>
                </c:pt>
                <c:pt idx="374">
                  <c:v>563.52172877450994</c:v>
                </c:pt>
                <c:pt idx="375">
                  <c:v>613.07931858081179</c:v>
                </c:pt>
                <c:pt idx="376">
                  <c:v>594.21737827346783</c:v>
                </c:pt>
                <c:pt idx="377">
                  <c:v>640.06730884735794</c:v>
                </c:pt>
                <c:pt idx="378">
                  <c:v>611.09289055076761</c:v>
                </c:pt>
                <c:pt idx="379">
                  <c:v>586.95826527264444</c:v>
                </c:pt>
                <c:pt idx="380">
                  <c:v>586.3494278744563</c:v>
                </c:pt>
                <c:pt idx="381">
                  <c:v>562.57594974662948</c:v>
                </c:pt>
                <c:pt idx="382">
                  <c:v>535.48710471139088</c:v>
                </c:pt>
                <c:pt idx="383">
                  <c:v>560.20299011420025</c:v>
                </c:pt>
                <c:pt idx="384">
                  <c:v>558.52928937528986</c:v>
                </c:pt>
                <c:pt idx="385">
                  <c:v>555.77043042437504</c:v>
                </c:pt>
                <c:pt idx="386">
                  <c:v>560.4910721226629</c:v>
                </c:pt>
                <c:pt idx="387">
                  <c:v>613.49168154337053</c:v>
                </c:pt>
                <c:pt idx="388">
                  <c:v>602.45237914108202</c:v>
                </c:pt>
                <c:pt idx="389">
                  <c:v>540.54409404182866</c:v>
                </c:pt>
                <c:pt idx="390">
                  <c:v>622.22889877009038</c:v>
                </c:pt>
                <c:pt idx="391">
                  <c:v>573.99290320081559</c:v>
                </c:pt>
                <c:pt idx="392">
                  <c:v>527.90887298553343</c:v>
                </c:pt>
                <c:pt idx="393">
                  <c:v>597.85895214915581</c:v>
                </c:pt>
                <c:pt idx="394">
                  <c:v>593.04974639176248</c:v>
                </c:pt>
                <c:pt idx="395">
                  <c:v>573.53222455034415</c:v>
                </c:pt>
                <c:pt idx="396">
                  <c:v>597.4261123846079</c:v>
                </c:pt>
                <c:pt idx="397">
                  <c:v>548.95362391818071</c:v>
                </c:pt>
                <c:pt idx="398">
                  <c:v>656.85297411573197</c:v>
                </c:pt>
                <c:pt idx="399">
                  <c:v>605.96028579194581</c:v>
                </c:pt>
                <c:pt idx="400">
                  <c:v>577.81230839603359</c:v>
                </c:pt>
                <c:pt idx="401">
                  <c:v>600.40105608127305</c:v>
                </c:pt>
                <c:pt idx="402">
                  <c:v>558.04866781230726</c:v>
                </c:pt>
                <c:pt idx="403">
                  <c:v>609.57841669075697</c:v>
                </c:pt>
                <c:pt idx="404">
                  <c:v>580.57787223004334</c:v>
                </c:pt>
                <c:pt idx="405">
                  <c:v>579.20632479213032</c:v>
                </c:pt>
                <c:pt idx="406">
                  <c:v>607.57283977406519</c:v>
                </c:pt>
                <c:pt idx="407">
                  <c:v>545.21403904359681</c:v>
                </c:pt>
                <c:pt idx="408">
                  <c:v>557.84065325157189</c:v>
                </c:pt>
                <c:pt idx="409">
                  <c:v>552.00706561736843</c:v>
                </c:pt>
                <c:pt idx="410">
                  <c:v>556.20268724905236</c:v>
                </c:pt>
                <c:pt idx="411">
                  <c:v>559.97915038571114</c:v>
                </c:pt>
                <c:pt idx="412">
                  <c:v>535.23575341213632</c:v>
                </c:pt>
                <c:pt idx="413">
                  <c:v>580.84809715740835</c:v>
                </c:pt>
                <c:pt idx="414">
                  <c:v>555.53591946751749</c:v>
                </c:pt>
                <c:pt idx="415">
                  <c:v>605.63652175914399</c:v>
                </c:pt>
                <c:pt idx="416">
                  <c:v>594.96069278268692</c:v>
                </c:pt>
                <c:pt idx="417">
                  <c:v>575.82750038539189</c:v>
                </c:pt>
                <c:pt idx="418">
                  <c:v>599.62228769206081</c:v>
                </c:pt>
                <c:pt idx="419">
                  <c:v>604.64834155094672</c:v>
                </c:pt>
                <c:pt idx="420">
                  <c:v>592.52573417912754</c:v>
                </c:pt>
                <c:pt idx="421">
                  <c:v>586.33152764147098</c:v>
                </c:pt>
                <c:pt idx="422">
                  <c:v>629.98058850058601</c:v>
                </c:pt>
                <c:pt idx="423">
                  <c:v>614.63617634060915</c:v>
                </c:pt>
                <c:pt idx="424">
                  <c:v>589.23003258453332</c:v>
                </c:pt>
                <c:pt idx="425">
                  <c:v>546.90561662226082</c:v>
                </c:pt>
                <c:pt idx="426">
                  <c:v>592.15651132783182</c:v>
                </c:pt>
                <c:pt idx="427">
                  <c:v>546.19164061170932</c:v>
                </c:pt>
                <c:pt idx="428">
                  <c:v>595.69066430815224</c:v>
                </c:pt>
                <c:pt idx="429">
                  <c:v>568.05241948692174</c:v>
                </c:pt>
                <c:pt idx="430">
                  <c:v>529.76474963980877</c:v>
                </c:pt>
                <c:pt idx="431">
                  <c:v>616.93039304767285</c:v>
                </c:pt>
                <c:pt idx="432">
                  <c:v>589.39378848154229</c:v>
                </c:pt>
                <c:pt idx="433">
                  <c:v>577.20075920879071</c:v>
                </c:pt>
                <c:pt idx="434">
                  <c:v>515.04677515909361</c:v>
                </c:pt>
                <c:pt idx="435">
                  <c:v>622.67148363192882</c:v>
                </c:pt>
                <c:pt idx="436">
                  <c:v>529.94921492623916</c:v>
                </c:pt>
                <c:pt idx="437">
                  <c:v>563.84106024253333</c:v>
                </c:pt>
                <c:pt idx="438">
                  <c:v>585.37709439076912</c:v>
                </c:pt>
                <c:pt idx="439">
                  <c:v>501.9523916762455</c:v>
                </c:pt>
                <c:pt idx="440">
                  <c:v>555.89719995286555</c:v>
                </c:pt>
                <c:pt idx="441">
                  <c:v>565.26138405359279</c:v>
                </c:pt>
                <c:pt idx="442">
                  <c:v>557.36260895993905</c:v>
                </c:pt>
                <c:pt idx="443">
                  <c:v>562.44163213971342</c:v>
                </c:pt>
                <c:pt idx="444">
                  <c:v>554.37904567696251</c:v>
                </c:pt>
                <c:pt idx="445">
                  <c:v>568.4905452255814</c:v>
                </c:pt>
                <c:pt idx="446">
                  <c:v>586.73478042517399</c:v>
                </c:pt>
                <c:pt idx="447">
                  <c:v>583.86193735157508</c:v>
                </c:pt>
                <c:pt idx="448">
                  <c:v>556.27417734536652</c:v>
                </c:pt>
                <c:pt idx="449">
                  <c:v>568.4595159557548</c:v>
                </c:pt>
                <c:pt idx="450">
                  <c:v>632.9138806070514</c:v>
                </c:pt>
                <c:pt idx="451">
                  <c:v>586.56960844365449</c:v>
                </c:pt>
                <c:pt idx="452">
                  <c:v>571.59921352845618</c:v>
                </c:pt>
                <c:pt idx="453">
                  <c:v>574.91129823701726</c:v>
                </c:pt>
                <c:pt idx="454">
                  <c:v>542.42561573173543</c:v>
                </c:pt>
                <c:pt idx="455">
                  <c:v>579.68564944728155</c:v>
                </c:pt>
                <c:pt idx="456">
                  <c:v>526.09045212406363</c:v>
                </c:pt>
                <c:pt idx="457">
                  <c:v>576.83313239829749</c:v>
                </c:pt>
                <c:pt idx="458">
                  <c:v>500.57304440069015</c:v>
                </c:pt>
                <c:pt idx="459">
                  <c:v>594.24919704932131</c:v>
                </c:pt>
                <c:pt idx="460">
                  <c:v>534.58052429987993</c:v>
                </c:pt>
                <c:pt idx="461">
                  <c:v>598.30076972493839</c:v>
                </c:pt>
                <c:pt idx="462">
                  <c:v>617.33539741096433</c:v>
                </c:pt>
                <c:pt idx="463">
                  <c:v>645.71798925728467</c:v>
                </c:pt>
                <c:pt idx="464">
                  <c:v>637.51531457036185</c:v>
                </c:pt>
                <c:pt idx="465">
                  <c:v>593.85153334979805</c:v>
                </c:pt>
                <c:pt idx="466">
                  <c:v>549.75339992874592</c:v>
                </c:pt>
                <c:pt idx="467">
                  <c:v>587.01788766751292</c:v>
                </c:pt>
                <c:pt idx="468">
                  <c:v>552.28955871714766</c:v>
                </c:pt>
                <c:pt idx="469">
                  <c:v>557.92539904855153</c:v>
                </c:pt>
                <c:pt idx="470">
                  <c:v>607.94481710212312</c:v>
                </c:pt>
                <c:pt idx="471">
                  <c:v>528.38022594856443</c:v>
                </c:pt>
                <c:pt idx="472">
                  <c:v>664.05922799316841</c:v>
                </c:pt>
                <c:pt idx="473">
                  <c:v>548.17223741526095</c:v>
                </c:pt>
                <c:pt idx="474">
                  <c:v>602.82476325967036</c:v>
                </c:pt>
                <c:pt idx="475">
                  <c:v>600.84687503138503</c:v>
                </c:pt>
                <c:pt idx="476">
                  <c:v>605.2714796536718</c:v>
                </c:pt>
                <c:pt idx="477">
                  <c:v>568.68537119456937</c:v>
                </c:pt>
                <c:pt idx="478">
                  <c:v>589.38756026612032</c:v>
                </c:pt>
                <c:pt idx="479">
                  <c:v>584.56040612949232</c:v>
                </c:pt>
                <c:pt idx="480">
                  <c:v>550.08109006013956</c:v>
                </c:pt>
                <c:pt idx="481">
                  <c:v>571.9407829914619</c:v>
                </c:pt>
                <c:pt idx="482">
                  <c:v>621.20273623485741</c:v>
                </c:pt>
                <c:pt idx="483">
                  <c:v>590.38529014629967</c:v>
                </c:pt>
                <c:pt idx="484">
                  <c:v>605.65862337285921</c:v>
                </c:pt>
                <c:pt idx="485">
                  <c:v>527.41405814415202</c:v>
                </c:pt>
                <c:pt idx="486">
                  <c:v>594.41758794604743</c:v>
                </c:pt>
                <c:pt idx="487">
                  <c:v>573.84256049601049</c:v>
                </c:pt>
                <c:pt idx="488">
                  <c:v>622.29377903181717</c:v>
                </c:pt>
                <c:pt idx="489">
                  <c:v>598.849690242213</c:v>
                </c:pt>
                <c:pt idx="490">
                  <c:v>618.58421525502422</c:v>
                </c:pt>
                <c:pt idx="491">
                  <c:v>576.98855626883801</c:v>
                </c:pt>
                <c:pt idx="492">
                  <c:v>585.72600805803268</c:v>
                </c:pt>
                <c:pt idx="493">
                  <c:v>626.17095263776832</c:v>
                </c:pt>
                <c:pt idx="494">
                  <c:v>598.81234812429102</c:v>
                </c:pt>
                <c:pt idx="495">
                  <c:v>580.41566470735165</c:v>
                </c:pt>
                <c:pt idx="496">
                  <c:v>588.33822788937232</c:v>
                </c:pt>
                <c:pt idx="497">
                  <c:v>548.79644749207046</c:v>
                </c:pt>
                <c:pt idx="498">
                  <c:v>560.0218491172493</c:v>
                </c:pt>
                <c:pt idx="499">
                  <c:v>632.94984833790045</c:v>
                </c:pt>
                <c:pt idx="500">
                  <c:v>558.77115618033645</c:v>
                </c:pt>
                <c:pt idx="501">
                  <c:v>602.71437451403472</c:v>
                </c:pt>
                <c:pt idx="502">
                  <c:v>564.78233449449704</c:v>
                </c:pt>
                <c:pt idx="503">
                  <c:v>531.83210334613136</c:v>
                </c:pt>
                <c:pt idx="504">
                  <c:v>644.7066700401142</c:v>
                </c:pt>
                <c:pt idx="505">
                  <c:v>567.54586880278589</c:v>
                </c:pt>
                <c:pt idx="506">
                  <c:v>598.96430137061247</c:v>
                </c:pt>
                <c:pt idx="507">
                  <c:v>561.9445921741617</c:v>
                </c:pt>
                <c:pt idx="508">
                  <c:v>612.19163737650524</c:v>
                </c:pt>
                <c:pt idx="509">
                  <c:v>546.49157571567639</c:v>
                </c:pt>
                <c:pt idx="510">
                  <c:v>591.21608103209746</c:v>
                </c:pt>
                <c:pt idx="511">
                  <c:v>619.85861732468084</c:v>
                </c:pt>
                <c:pt idx="512">
                  <c:v>570.70766188530183</c:v>
                </c:pt>
                <c:pt idx="513">
                  <c:v>539.97552681164893</c:v>
                </c:pt>
                <c:pt idx="514">
                  <c:v>501.46690934718663</c:v>
                </c:pt>
                <c:pt idx="515">
                  <c:v>585.35058010088574</c:v>
                </c:pt>
                <c:pt idx="516">
                  <c:v>644.5695789572369</c:v>
                </c:pt>
                <c:pt idx="517">
                  <c:v>555.47398885063285</c:v>
                </c:pt>
                <c:pt idx="518">
                  <c:v>627.78443153939452</c:v>
                </c:pt>
                <c:pt idx="519">
                  <c:v>573.92508258918269</c:v>
                </c:pt>
                <c:pt idx="520">
                  <c:v>599.87925594477974</c:v>
                </c:pt>
                <c:pt idx="521">
                  <c:v>580.11101134191495</c:v>
                </c:pt>
                <c:pt idx="522">
                  <c:v>517.40183616628815</c:v>
                </c:pt>
                <c:pt idx="523">
                  <c:v>538.36034627798472</c:v>
                </c:pt>
                <c:pt idx="524">
                  <c:v>585.1397794253221</c:v>
                </c:pt>
                <c:pt idx="525">
                  <c:v>534.69905086326662</c:v>
                </c:pt>
                <c:pt idx="526">
                  <c:v>520.22567772308776</c:v>
                </c:pt>
                <c:pt idx="527">
                  <c:v>603.3050928278044</c:v>
                </c:pt>
                <c:pt idx="528">
                  <c:v>586.18035287525663</c:v>
                </c:pt>
                <c:pt idx="529">
                  <c:v>582.41482140890389</c:v>
                </c:pt>
                <c:pt idx="530">
                  <c:v>555.98304096264792</c:v>
                </c:pt>
                <c:pt idx="531">
                  <c:v>556.44690521965413</c:v>
                </c:pt>
                <c:pt idx="532">
                  <c:v>563.60920105718264</c:v>
                </c:pt>
                <c:pt idx="533">
                  <c:v>557.66573329702601</c:v>
                </c:pt>
                <c:pt idx="534">
                  <c:v>568.13492051246089</c:v>
                </c:pt>
                <c:pt idx="535">
                  <c:v>594.21377772331766</c:v>
                </c:pt>
                <c:pt idx="536">
                  <c:v>609.2997973861336</c:v>
                </c:pt>
                <c:pt idx="537">
                  <c:v>591.62843612876304</c:v>
                </c:pt>
                <c:pt idx="538">
                  <c:v>545.02198125054929</c:v>
                </c:pt>
                <c:pt idx="539">
                  <c:v>607.60250450776698</c:v>
                </c:pt>
                <c:pt idx="540">
                  <c:v>623.19766464302484</c:v>
                </c:pt>
                <c:pt idx="541">
                  <c:v>542.33240213383669</c:v>
                </c:pt>
                <c:pt idx="542">
                  <c:v>530.74078610651372</c:v>
                </c:pt>
                <c:pt idx="543">
                  <c:v>631.31677109924203</c:v>
                </c:pt>
                <c:pt idx="544">
                  <c:v>568.95655219795026</c:v>
                </c:pt>
                <c:pt idx="545">
                  <c:v>577.36768967413605</c:v>
                </c:pt>
                <c:pt idx="546">
                  <c:v>592.19360961121242</c:v>
                </c:pt>
                <c:pt idx="547">
                  <c:v>581.42553038777669</c:v>
                </c:pt>
                <c:pt idx="548">
                  <c:v>583.34358567587719</c:v>
                </c:pt>
                <c:pt idx="549">
                  <c:v>595.87279463784103</c:v>
                </c:pt>
                <c:pt idx="550">
                  <c:v>622.26744495417665</c:v>
                </c:pt>
                <c:pt idx="551">
                  <c:v>619.47837013226172</c:v>
                </c:pt>
                <c:pt idx="552">
                  <c:v>616.46899430851499</c:v>
                </c:pt>
                <c:pt idx="553">
                  <c:v>617.00244755421068</c:v>
                </c:pt>
                <c:pt idx="554">
                  <c:v>592.67192877290995</c:v>
                </c:pt>
                <c:pt idx="555">
                  <c:v>551.04140459508039</c:v>
                </c:pt>
                <c:pt idx="556">
                  <c:v>545.97960990821502</c:v>
                </c:pt>
                <c:pt idx="557">
                  <c:v>519.31091753335068</c:v>
                </c:pt>
                <c:pt idx="558">
                  <c:v>544.59136474829666</c:v>
                </c:pt>
                <c:pt idx="559">
                  <c:v>586.15828216371983</c:v>
                </c:pt>
                <c:pt idx="560">
                  <c:v>576.01871717481436</c:v>
                </c:pt>
                <c:pt idx="561">
                  <c:v>610.76289031334068</c:v>
                </c:pt>
                <c:pt idx="562">
                  <c:v>567.74392639950338</c:v>
                </c:pt>
                <c:pt idx="563">
                  <c:v>551.67197191129617</c:v>
                </c:pt>
                <c:pt idx="564">
                  <c:v>535.45921455920188</c:v>
                </c:pt>
                <c:pt idx="565">
                  <c:v>574.22228768250147</c:v>
                </c:pt>
                <c:pt idx="566">
                  <c:v>582.34463482996557</c:v>
                </c:pt>
                <c:pt idx="567">
                  <c:v>563.00162708182484</c:v>
                </c:pt>
                <c:pt idx="568">
                  <c:v>594.7697170317856</c:v>
                </c:pt>
                <c:pt idx="569">
                  <c:v>574.57412971413328</c:v>
                </c:pt>
                <c:pt idx="570">
                  <c:v>600.58909993566408</c:v>
                </c:pt>
                <c:pt idx="571">
                  <c:v>599.47680533763787</c:v>
                </c:pt>
                <c:pt idx="572">
                  <c:v>627.62658807808771</c:v>
                </c:pt>
                <c:pt idx="573">
                  <c:v>608.03175081357563</c:v>
                </c:pt>
                <c:pt idx="574">
                  <c:v>551.02099880357196</c:v>
                </c:pt>
                <c:pt idx="575">
                  <c:v>550.88891209913527</c:v>
                </c:pt>
                <c:pt idx="576">
                  <c:v>569.92569051059354</c:v>
                </c:pt>
                <c:pt idx="577">
                  <c:v>559.25174621605447</c:v>
                </c:pt>
                <c:pt idx="578">
                  <c:v>606.44453280918174</c:v>
                </c:pt>
                <c:pt idx="579">
                  <c:v>609.80900923266722</c:v>
                </c:pt>
                <c:pt idx="580">
                  <c:v>563.82914453800504</c:v>
                </c:pt>
                <c:pt idx="581">
                  <c:v>582.40014139545428</c:v>
                </c:pt>
                <c:pt idx="582">
                  <c:v>551.26609499388474</c:v>
                </c:pt>
                <c:pt idx="583">
                  <c:v>579.1241887420947</c:v>
                </c:pt>
                <c:pt idx="584">
                  <c:v>627.47763823545074</c:v>
                </c:pt>
                <c:pt idx="585">
                  <c:v>579.60592674388454</c:v>
                </c:pt>
                <c:pt idx="586">
                  <c:v>600.87881673286188</c:v>
                </c:pt>
                <c:pt idx="587">
                  <c:v>586.8622796101115</c:v>
                </c:pt>
                <c:pt idx="588">
                  <c:v>609.02941265909044</c:v>
                </c:pt>
                <c:pt idx="589">
                  <c:v>578.03724499148711</c:v>
                </c:pt>
                <c:pt idx="590">
                  <c:v>578.66274256678048</c:v>
                </c:pt>
                <c:pt idx="591">
                  <c:v>570.3658717284211</c:v>
                </c:pt>
                <c:pt idx="592">
                  <c:v>582.37172217582815</c:v>
                </c:pt>
                <c:pt idx="593">
                  <c:v>599.21816205143386</c:v>
                </c:pt>
                <c:pt idx="594">
                  <c:v>569.42598844637087</c:v>
                </c:pt>
                <c:pt idx="595">
                  <c:v>595.20166110982268</c:v>
                </c:pt>
                <c:pt idx="596">
                  <c:v>637.25793418846433</c:v>
                </c:pt>
                <c:pt idx="597">
                  <c:v>609.38076214784655</c:v>
                </c:pt>
                <c:pt idx="598">
                  <c:v>596.97739837846598</c:v>
                </c:pt>
                <c:pt idx="599">
                  <c:v>520.71287851141096</c:v>
                </c:pt>
                <c:pt idx="600">
                  <c:v>580.45797151852935</c:v>
                </c:pt>
                <c:pt idx="601">
                  <c:v>593.05349820977722</c:v>
                </c:pt>
                <c:pt idx="602">
                  <c:v>574.39591733662519</c:v>
                </c:pt>
                <c:pt idx="603">
                  <c:v>600.37002974984307</c:v>
                </c:pt>
                <c:pt idx="604">
                  <c:v>551.81315032782868</c:v>
                </c:pt>
                <c:pt idx="605">
                  <c:v>574.45938710330461</c:v>
                </c:pt>
                <c:pt idx="606">
                  <c:v>549.56244846481081</c:v>
                </c:pt>
                <c:pt idx="607">
                  <c:v>600.03520818670427</c:v>
                </c:pt>
                <c:pt idx="608">
                  <c:v>561.85301872028003</c:v>
                </c:pt>
                <c:pt idx="609">
                  <c:v>549.10756380149019</c:v>
                </c:pt>
                <c:pt idx="610">
                  <c:v>558.58302548229494</c:v>
                </c:pt>
                <c:pt idx="611">
                  <c:v>558.35444247222563</c:v>
                </c:pt>
                <c:pt idx="612">
                  <c:v>575.83948183758162</c:v>
                </c:pt>
                <c:pt idx="613">
                  <c:v>511.59054705053677</c:v>
                </c:pt>
                <c:pt idx="614">
                  <c:v>531.23493616808287</c:v>
                </c:pt>
                <c:pt idx="615">
                  <c:v>588.73526332166284</c:v>
                </c:pt>
                <c:pt idx="616">
                  <c:v>586.88698920790375</c:v>
                </c:pt>
                <c:pt idx="617">
                  <c:v>585.10754883827781</c:v>
                </c:pt>
                <c:pt idx="618">
                  <c:v>607.55163270599564</c:v>
                </c:pt>
                <c:pt idx="619">
                  <c:v>501.49628706951489</c:v>
                </c:pt>
                <c:pt idx="620">
                  <c:v>608.709542801613</c:v>
                </c:pt>
                <c:pt idx="621">
                  <c:v>614.50896861692286</c:v>
                </c:pt>
                <c:pt idx="622">
                  <c:v>596.77503625654072</c:v>
                </c:pt>
                <c:pt idx="623">
                  <c:v>577.03035233976061</c:v>
                </c:pt>
                <c:pt idx="624">
                  <c:v>549.85851244894911</c:v>
                </c:pt>
                <c:pt idx="625">
                  <c:v>570.05728752692562</c:v>
                </c:pt>
                <c:pt idx="626">
                  <c:v>588.1024826746393</c:v>
                </c:pt>
                <c:pt idx="627">
                  <c:v>586.81843938423981</c:v>
                </c:pt>
                <c:pt idx="628">
                  <c:v>550.6986816187341</c:v>
                </c:pt>
                <c:pt idx="629">
                  <c:v>585.62564961347221</c:v>
                </c:pt>
                <c:pt idx="630">
                  <c:v>589.7828035269149</c:v>
                </c:pt>
                <c:pt idx="631">
                  <c:v>591.08023449544362</c:v>
                </c:pt>
                <c:pt idx="632">
                  <c:v>623.50285998812024</c:v>
                </c:pt>
                <c:pt idx="633">
                  <c:v>585.88922401131822</c:v>
                </c:pt>
                <c:pt idx="634">
                  <c:v>556.11518073981006</c:v>
                </c:pt>
                <c:pt idx="635">
                  <c:v>591.36093860724782</c:v>
                </c:pt>
                <c:pt idx="636">
                  <c:v>556.78361248212946</c:v>
                </c:pt>
                <c:pt idx="637">
                  <c:v>520.18544786252846</c:v>
                </c:pt>
                <c:pt idx="638">
                  <c:v>615.39472229670832</c:v>
                </c:pt>
                <c:pt idx="639">
                  <c:v>594.42035483597851</c:v>
                </c:pt>
                <c:pt idx="640">
                  <c:v>526.64619192518649</c:v>
                </c:pt>
                <c:pt idx="641">
                  <c:v>565.38539991924017</c:v>
                </c:pt>
                <c:pt idx="642">
                  <c:v>644.10088695605714</c:v>
                </c:pt>
                <c:pt idx="643">
                  <c:v>561.43019989917502</c:v>
                </c:pt>
                <c:pt idx="644">
                  <c:v>600.53544126746897</c:v>
                </c:pt>
                <c:pt idx="645">
                  <c:v>593.92087566160126</c:v>
                </c:pt>
                <c:pt idx="646">
                  <c:v>605.99863871459524</c:v>
                </c:pt>
                <c:pt idx="647">
                  <c:v>574.18358121194183</c:v>
                </c:pt>
                <c:pt idx="648">
                  <c:v>579.99197985396927</c:v>
                </c:pt>
                <c:pt idx="649">
                  <c:v>623.59870321723838</c:v>
                </c:pt>
                <c:pt idx="650">
                  <c:v>583.60562572465801</c:v>
                </c:pt>
                <c:pt idx="651">
                  <c:v>596.17446779185389</c:v>
                </c:pt>
                <c:pt idx="652">
                  <c:v>573.28974813610694</c:v>
                </c:pt>
                <c:pt idx="653">
                  <c:v>586.04170906370268</c:v>
                </c:pt>
                <c:pt idx="654">
                  <c:v>609.29751780870993</c:v>
                </c:pt>
                <c:pt idx="655">
                  <c:v>605.34274655955483</c:v>
                </c:pt>
                <c:pt idx="656">
                  <c:v>543.6333452325614</c:v>
                </c:pt>
                <c:pt idx="657">
                  <c:v>632.65921113888135</c:v>
                </c:pt>
                <c:pt idx="658">
                  <c:v>540.01945985496786</c:v>
                </c:pt>
                <c:pt idx="659">
                  <c:v>559.88226498453605</c:v>
                </c:pt>
                <c:pt idx="660">
                  <c:v>631.53110521615667</c:v>
                </c:pt>
                <c:pt idx="661">
                  <c:v>591.09921327313964</c:v>
                </c:pt>
                <c:pt idx="662">
                  <c:v>625.78610839066869</c:v>
                </c:pt>
                <c:pt idx="663">
                  <c:v>578.32006060698632</c:v>
                </c:pt>
                <c:pt idx="664">
                  <c:v>548.06859335235185</c:v>
                </c:pt>
                <c:pt idx="665">
                  <c:v>546.09377899654169</c:v>
                </c:pt>
                <c:pt idx="666">
                  <c:v>589.51661125696887</c:v>
                </c:pt>
                <c:pt idx="667">
                  <c:v>534.58575642824053</c:v>
                </c:pt>
                <c:pt idx="668">
                  <c:v>590.75150076905334</c:v>
                </c:pt>
                <c:pt idx="669">
                  <c:v>618.42386293533309</c:v>
                </c:pt>
                <c:pt idx="670">
                  <c:v>531.92049461601482</c:v>
                </c:pt>
                <c:pt idx="671">
                  <c:v>573.53418647607486</c:v>
                </c:pt>
                <c:pt idx="672">
                  <c:v>562.43789488754555</c:v>
                </c:pt>
                <c:pt idx="673">
                  <c:v>609.76683289062817</c:v>
                </c:pt>
                <c:pt idx="674">
                  <c:v>568.46362061336458</c:v>
                </c:pt>
                <c:pt idx="675">
                  <c:v>549.27056158118944</c:v>
                </c:pt>
                <c:pt idx="676">
                  <c:v>612.57035854688593</c:v>
                </c:pt>
                <c:pt idx="677">
                  <c:v>570.74810760897753</c:v>
                </c:pt>
                <c:pt idx="678">
                  <c:v>582.61194920318167</c:v>
                </c:pt>
                <c:pt idx="679">
                  <c:v>553.43026156435803</c:v>
                </c:pt>
                <c:pt idx="680">
                  <c:v>584.98008460991741</c:v>
                </c:pt>
                <c:pt idx="681">
                  <c:v>579.8735843048903</c:v>
                </c:pt>
                <c:pt idx="682">
                  <c:v>548.28703624310219</c:v>
                </c:pt>
                <c:pt idx="683">
                  <c:v>580.17310768083826</c:v>
                </c:pt>
                <c:pt idx="684">
                  <c:v>536.34450466623844</c:v>
                </c:pt>
                <c:pt idx="685">
                  <c:v>622.66282645635442</c:v>
                </c:pt>
                <c:pt idx="686">
                  <c:v>541.67070661796038</c:v>
                </c:pt>
                <c:pt idx="687">
                  <c:v>588.58935417802081</c:v>
                </c:pt>
                <c:pt idx="688">
                  <c:v>504.77264480287886</c:v>
                </c:pt>
                <c:pt idx="689">
                  <c:v>566.15419856841277</c:v>
                </c:pt>
                <c:pt idx="690">
                  <c:v>558.99677981032846</c:v>
                </c:pt>
                <c:pt idx="691">
                  <c:v>561.55625467197387</c:v>
                </c:pt>
                <c:pt idx="692">
                  <c:v>551.45876629011468</c:v>
                </c:pt>
                <c:pt idx="693">
                  <c:v>589.38060324119442</c:v>
                </c:pt>
                <c:pt idx="694">
                  <c:v>505.26474292200032</c:v>
                </c:pt>
                <c:pt idx="695">
                  <c:v>577.3529065486332</c:v>
                </c:pt>
                <c:pt idx="696">
                  <c:v>581.55425963050948</c:v>
                </c:pt>
                <c:pt idx="697">
                  <c:v>598.63581621076582</c:v>
                </c:pt>
                <c:pt idx="698">
                  <c:v>609.91231377836334</c:v>
                </c:pt>
                <c:pt idx="699">
                  <c:v>561.51538890667962</c:v>
                </c:pt>
                <c:pt idx="700">
                  <c:v>550.39378225418682</c:v>
                </c:pt>
                <c:pt idx="701">
                  <c:v>539.63566475060202</c:v>
                </c:pt>
                <c:pt idx="702">
                  <c:v>599.57794528292743</c:v>
                </c:pt>
                <c:pt idx="703">
                  <c:v>600.6017185570629</c:v>
                </c:pt>
                <c:pt idx="704">
                  <c:v>537.88520238641308</c:v>
                </c:pt>
                <c:pt idx="705">
                  <c:v>595.34117305560108</c:v>
                </c:pt>
                <c:pt idx="706">
                  <c:v>593.98869898877592</c:v>
                </c:pt>
                <c:pt idx="707">
                  <c:v>546.10653246613356</c:v>
                </c:pt>
                <c:pt idx="708">
                  <c:v>529.44215772024995</c:v>
                </c:pt>
                <c:pt idx="709">
                  <c:v>581.13985192159112</c:v>
                </c:pt>
                <c:pt idx="710">
                  <c:v>529.28117416861414</c:v>
                </c:pt>
                <c:pt idx="711">
                  <c:v>547.7966755404309</c:v>
                </c:pt>
                <c:pt idx="712">
                  <c:v>636.64290069025515</c:v>
                </c:pt>
                <c:pt idx="713">
                  <c:v>588.79411610209672</c:v>
                </c:pt>
                <c:pt idx="714">
                  <c:v>632.66912429830586</c:v>
                </c:pt>
                <c:pt idx="715">
                  <c:v>541.44821171727176</c:v>
                </c:pt>
                <c:pt idx="716">
                  <c:v>545.03312896104057</c:v>
                </c:pt>
                <c:pt idx="717">
                  <c:v>571.55020339859334</c:v>
                </c:pt>
                <c:pt idx="718">
                  <c:v>567.98674558682092</c:v>
                </c:pt>
                <c:pt idx="719">
                  <c:v>559.49839950867749</c:v>
                </c:pt>
                <c:pt idx="720">
                  <c:v>608.17472587234056</c:v>
                </c:pt>
                <c:pt idx="721">
                  <c:v>586.45760745984899</c:v>
                </c:pt>
                <c:pt idx="722">
                  <c:v>564.2832014695191</c:v>
                </c:pt>
                <c:pt idx="723">
                  <c:v>539.27159192650561</c:v>
                </c:pt>
                <c:pt idx="724">
                  <c:v>589.24102820513963</c:v>
                </c:pt>
                <c:pt idx="725">
                  <c:v>560.5117898861472</c:v>
                </c:pt>
                <c:pt idx="726">
                  <c:v>547.69240090026165</c:v>
                </c:pt>
                <c:pt idx="727">
                  <c:v>572.51694139759616</c:v>
                </c:pt>
                <c:pt idx="728">
                  <c:v>553.32527349238148</c:v>
                </c:pt>
                <c:pt idx="729">
                  <c:v>624.83250530882742</c:v>
                </c:pt>
                <c:pt idx="730">
                  <c:v>556.85813239401205</c:v>
                </c:pt>
                <c:pt idx="731">
                  <c:v>591.1214148859076</c:v>
                </c:pt>
                <c:pt idx="732">
                  <c:v>569.97239474519324</c:v>
                </c:pt>
                <c:pt idx="733">
                  <c:v>537.11430080424725</c:v>
                </c:pt>
                <c:pt idx="734">
                  <c:v>593.66477723040748</c:v>
                </c:pt>
                <c:pt idx="735">
                  <c:v>544.29056834362609</c:v>
                </c:pt>
                <c:pt idx="736">
                  <c:v>541.36068293644257</c:v>
                </c:pt>
                <c:pt idx="737">
                  <c:v>640.72042283011865</c:v>
                </c:pt>
                <c:pt idx="738">
                  <c:v>596.20803480607219</c:v>
                </c:pt>
                <c:pt idx="739">
                  <c:v>611.61821220685033</c:v>
                </c:pt>
                <c:pt idx="740">
                  <c:v>592.38077816902182</c:v>
                </c:pt>
                <c:pt idx="741">
                  <c:v>561.72196968189837</c:v>
                </c:pt>
                <c:pt idx="742">
                  <c:v>565.24402926788298</c:v>
                </c:pt>
                <c:pt idx="743">
                  <c:v>590.25720749515881</c:v>
                </c:pt>
                <c:pt idx="744">
                  <c:v>543.91758872533546</c:v>
                </c:pt>
                <c:pt idx="745">
                  <c:v>548.32783999085973</c:v>
                </c:pt>
                <c:pt idx="746">
                  <c:v>548.7412269208653</c:v>
                </c:pt>
                <c:pt idx="747">
                  <c:v>611.6174649518789</c:v>
                </c:pt>
                <c:pt idx="748">
                  <c:v>585.45061896443735</c:v>
                </c:pt>
                <c:pt idx="749">
                  <c:v>615.61737322980161</c:v>
                </c:pt>
                <c:pt idx="750">
                  <c:v>566.19536568671788</c:v>
                </c:pt>
                <c:pt idx="751">
                  <c:v>579.3976177294478</c:v>
                </c:pt>
                <c:pt idx="752">
                  <c:v>562.30560920104404</c:v>
                </c:pt>
                <c:pt idx="753">
                  <c:v>539.28714163920131</c:v>
                </c:pt>
                <c:pt idx="754">
                  <c:v>519.81147262021113</c:v>
                </c:pt>
                <c:pt idx="755">
                  <c:v>546.98236084931773</c:v>
                </c:pt>
                <c:pt idx="756">
                  <c:v>557.97400185481229</c:v>
                </c:pt>
                <c:pt idx="757">
                  <c:v>525.14116509542714</c:v>
                </c:pt>
                <c:pt idx="758">
                  <c:v>638.24879482017377</c:v>
                </c:pt>
                <c:pt idx="759">
                  <c:v>592.41402214255436</c:v>
                </c:pt>
                <c:pt idx="760">
                  <c:v>626.7902120816866</c:v>
                </c:pt>
                <c:pt idx="761">
                  <c:v>575.29960259085374</c:v>
                </c:pt>
                <c:pt idx="762">
                  <c:v>599.66563671102585</c:v>
                </c:pt>
                <c:pt idx="763">
                  <c:v>550.78321515469884</c:v>
                </c:pt>
                <c:pt idx="764">
                  <c:v>612.28120652234543</c:v>
                </c:pt>
                <c:pt idx="765">
                  <c:v>600.02669957255694</c:v>
                </c:pt>
                <c:pt idx="766">
                  <c:v>541.09578445716215</c:v>
                </c:pt>
                <c:pt idx="767">
                  <c:v>603.36198084565535</c:v>
                </c:pt>
                <c:pt idx="768">
                  <c:v>575.63781522728277</c:v>
                </c:pt>
                <c:pt idx="769">
                  <c:v>573.9917879091513</c:v>
                </c:pt>
                <c:pt idx="770">
                  <c:v>570.52664821539702</c:v>
                </c:pt>
                <c:pt idx="771">
                  <c:v>528.27173003956068</c:v>
                </c:pt>
                <c:pt idx="772">
                  <c:v>628.78803139646629</c:v>
                </c:pt>
                <c:pt idx="773">
                  <c:v>609.14020823319925</c:v>
                </c:pt>
                <c:pt idx="774">
                  <c:v>509.70232245491525</c:v>
                </c:pt>
                <c:pt idx="775">
                  <c:v>569.76773754584701</c:v>
                </c:pt>
                <c:pt idx="776">
                  <c:v>549.58648912415833</c:v>
                </c:pt>
                <c:pt idx="777">
                  <c:v>581.78027818835449</c:v>
                </c:pt>
                <c:pt idx="778">
                  <c:v>652.37683822324811</c:v>
                </c:pt>
                <c:pt idx="779">
                  <c:v>590.78505928269715</c:v>
                </c:pt>
                <c:pt idx="780">
                  <c:v>562.10545639439442</c:v>
                </c:pt>
                <c:pt idx="781">
                  <c:v>580.20314904409656</c:v>
                </c:pt>
                <c:pt idx="782">
                  <c:v>615.33005629519221</c:v>
                </c:pt>
                <c:pt idx="783">
                  <c:v>645.14165358784498</c:v>
                </c:pt>
                <c:pt idx="784">
                  <c:v>557.64954772698184</c:v>
                </c:pt>
                <c:pt idx="785">
                  <c:v>568.51378562861419</c:v>
                </c:pt>
                <c:pt idx="786">
                  <c:v>556.59048114800589</c:v>
                </c:pt>
                <c:pt idx="787">
                  <c:v>514.98553986513252</c:v>
                </c:pt>
                <c:pt idx="788">
                  <c:v>549.96543510696029</c:v>
                </c:pt>
                <c:pt idx="789">
                  <c:v>554.39085245396404</c:v>
                </c:pt>
                <c:pt idx="790">
                  <c:v>541.89459673453894</c:v>
                </c:pt>
                <c:pt idx="791">
                  <c:v>546.42704975764514</c:v>
                </c:pt>
                <c:pt idx="792">
                  <c:v>545.64493198190598</c:v>
                </c:pt>
                <c:pt idx="793">
                  <c:v>572.60215578495036</c:v>
                </c:pt>
                <c:pt idx="794">
                  <c:v>618.43054777673024</c:v>
                </c:pt>
                <c:pt idx="795">
                  <c:v>617.71808085108569</c:v>
                </c:pt>
                <c:pt idx="796">
                  <c:v>581.54166960425709</c:v>
                </c:pt>
                <c:pt idx="797">
                  <c:v>560.34408490737655</c:v>
                </c:pt>
                <c:pt idx="798">
                  <c:v>565.95580419626958</c:v>
                </c:pt>
                <c:pt idx="799">
                  <c:v>527.76287997938675</c:v>
                </c:pt>
                <c:pt idx="800">
                  <c:v>521.88877508660153</c:v>
                </c:pt>
                <c:pt idx="801">
                  <c:v>590.52635223864513</c:v>
                </c:pt>
                <c:pt idx="802">
                  <c:v>575.05062549098557</c:v>
                </c:pt>
                <c:pt idx="803">
                  <c:v>563.54702756461825</c:v>
                </c:pt>
                <c:pt idx="804">
                  <c:v>593.79621767489175</c:v>
                </c:pt>
                <c:pt idx="805">
                  <c:v>588.9080926543943</c:v>
                </c:pt>
                <c:pt idx="806">
                  <c:v>625.67922317165335</c:v>
                </c:pt>
                <c:pt idx="807">
                  <c:v>563.34264665355226</c:v>
                </c:pt>
                <c:pt idx="808">
                  <c:v>570.22498407744865</c:v>
                </c:pt>
                <c:pt idx="809">
                  <c:v>634.72495859256605</c:v>
                </c:pt>
                <c:pt idx="810">
                  <c:v>604.11077392649895</c:v>
                </c:pt>
                <c:pt idx="811">
                  <c:v>510.25930654819217</c:v>
                </c:pt>
                <c:pt idx="812">
                  <c:v>574.43637260485343</c:v>
                </c:pt>
                <c:pt idx="813">
                  <c:v>639.29700334778772</c:v>
                </c:pt>
                <c:pt idx="814">
                  <c:v>570.34355492482428</c:v>
                </c:pt>
                <c:pt idx="815">
                  <c:v>556.33063095778175</c:v>
                </c:pt>
                <c:pt idx="816">
                  <c:v>574.80368029798251</c:v>
                </c:pt>
                <c:pt idx="817">
                  <c:v>644.61207417179412</c:v>
                </c:pt>
                <c:pt idx="818">
                  <c:v>607.66803079615624</c:v>
                </c:pt>
                <c:pt idx="819">
                  <c:v>600.72775392401968</c:v>
                </c:pt>
                <c:pt idx="820">
                  <c:v>569.22010477105209</c:v>
                </c:pt>
                <c:pt idx="821">
                  <c:v>579.90012574226944</c:v>
                </c:pt>
                <c:pt idx="822">
                  <c:v>536.15742285733472</c:v>
                </c:pt>
                <c:pt idx="823">
                  <c:v>601.4512929566215</c:v>
                </c:pt>
                <c:pt idx="824">
                  <c:v>547.44734085651976</c:v>
                </c:pt>
                <c:pt idx="825">
                  <c:v>573.13961796183685</c:v>
                </c:pt>
                <c:pt idx="826">
                  <c:v>542.91947782389593</c:v>
                </c:pt>
                <c:pt idx="827">
                  <c:v>557.48291199125219</c:v>
                </c:pt>
                <c:pt idx="828">
                  <c:v>562.41574532924574</c:v>
                </c:pt>
                <c:pt idx="829">
                  <c:v>545.98160436996</c:v>
                </c:pt>
                <c:pt idx="830">
                  <c:v>562.63567740927283</c:v>
                </c:pt>
                <c:pt idx="831">
                  <c:v>580.9850915178281</c:v>
                </c:pt>
                <c:pt idx="832">
                  <c:v>563.2103960086622</c:v>
                </c:pt>
                <c:pt idx="833">
                  <c:v>567.21579795259822</c:v>
                </c:pt>
                <c:pt idx="834">
                  <c:v>569.50707673755096</c:v>
                </c:pt>
                <c:pt idx="835">
                  <c:v>613.9639186294271</c:v>
                </c:pt>
                <c:pt idx="836">
                  <c:v>526.94709630528268</c:v>
                </c:pt>
                <c:pt idx="837">
                  <c:v>553.36858495604429</c:v>
                </c:pt>
                <c:pt idx="838">
                  <c:v>593.68439445207991</c:v>
                </c:pt>
                <c:pt idx="839">
                  <c:v>546.49945129038201</c:v>
                </c:pt>
                <c:pt idx="840">
                  <c:v>607.05030955945745</c:v>
                </c:pt>
                <c:pt idx="841">
                  <c:v>554.19339970270266</c:v>
                </c:pt>
                <c:pt idx="842">
                  <c:v>517.68711907510601</c:v>
                </c:pt>
                <c:pt idx="843">
                  <c:v>654.88715262791493</c:v>
                </c:pt>
                <c:pt idx="844">
                  <c:v>585.9865711760599</c:v>
                </c:pt>
                <c:pt idx="845">
                  <c:v>597.40241401412959</c:v>
                </c:pt>
                <c:pt idx="846">
                  <c:v>551.6288515736403</c:v>
                </c:pt>
                <c:pt idx="847">
                  <c:v>553.80577162932241</c:v>
                </c:pt>
                <c:pt idx="848">
                  <c:v>598.80319295828281</c:v>
                </c:pt>
                <c:pt idx="849">
                  <c:v>619.38839715522431</c:v>
                </c:pt>
                <c:pt idx="850">
                  <c:v>554.19340282309713</c:v>
                </c:pt>
                <c:pt idx="851">
                  <c:v>568.47351199750028</c:v>
                </c:pt>
                <c:pt idx="852">
                  <c:v>571.60262796812276</c:v>
                </c:pt>
                <c:pt idx="853">
                  <c:v>577.3788827790595</c:v>
                </c:pt>
                <c:pt idx="854">
                  <c:v>529.26537962951943</c:v>
                </c:pt>
                <c:pt idx="855">
                  <c:v>604.93298514640014</c:v>
                </c:pt>
                <c:pt idx="856">
                  <c:v>616.90529666357429</c:v>
                </c:pt>
                <c:pt idx="857">
                  <c:v>587.12446399449504</c:v>
                </c:pt>
                <c:pt idx="858">
                  <c:v>601.23568447362572</c:v>
                </c:pt>
                <c:pt idx="859">
                  <c:v>604.06358561317893</c:v>
                </c:pt>
                <c:pt idx="860">
                  <c:v>543.25047670636809</c:v>
                </c:pt>
                <c:pt idx="861">
                  <c:v>545.56534970107305</c:v>
                </c:pt>
                <c:pt idx="862">
                  <c:v>531.59698154219404</c:v>
                </c:pt>
                <c:pt idx="863">
                  <c:v>585.8189182761646</c:v>
                </c:pt>
                <c:pt idx="864">
                  <c:v>567.60202156084893</c:v>
                </c:pt>
                <c:pt idx="865">
                  <c:v>559.77012406543849</c:v>
                </c:pt>
                <c:pt idx="866">
                  <c:v>536.45348141963723</c:v>
                </c:pt>
                <c:pt idx="867">
                  <c:v>555.68360635044178</c:v>
                </c:pt>
                <c:pt idx="868">
                  <c:v>551.03392334103137</c:v>
                </c:pt>
                <c:pt idx="869">
                  <c:v>601.94341517306111</c:v>
                </c:pt>
                <c:pt idx="870">
                  <c:v>578.75481815457806</c:v>
                </c:pt>
                <c:pt idx="871">
                  <c:v>547.93260740323353</c:v>
                </c:pt>
                <c:pt idx="872">
                  <c:v>584.98841863099597</c:v>
                </c:pt>
                <c:pt idx="873">
                  <c:v>567.53501561858116</c:v>
                </c:pt>
                <c:pt idx="874">
                  <c:v>611.01581882318828</c:v>
                </c:pt>
                <c:pt idx="875">
                  <c:v>585.40328307454411</c:v>
                </c:pt>
                <c:pt idx="876">
                  <c:v>617.6879026363963</c:v>
                </c:pt>
                <c:pt idx="877">
                  <c:v>586.67881903146031</c:v>
                </c:pt>
                <c:pt idx="878">
                  <c:v>589.68596782045847</c:v>
                </c:pt>
                <c:pt idx="879">
                  <c:v>579.09668004172204</c:v>
                </c:pt>
                <c:pt idx="880">
                  <c:v>592.03292614853967</c:v>
                </c:pt>
                <c:pt idx="881">
                  <c:v>530.33400101637676</c:v>
                </c:pt>
                <c:pt idx="882">
                  <c:v>534.61821602095597</c:v>
                </c:pt>
                <c:pt idx="883">
                  <c:v>636.63904476154789</c:v>
                </c:pt>
                <c:pt idx="884">
                  <c:v>561.10043580716524</c:v>
                </c:pt>
                <c:pt idx="885">
                  <c:v>595.9315517258533</c:v>
                </c:pt>
                <c:pt idx="886">
                  <c:v>538.84531007807391</c:v>
                </c:pt>
                <c:pt idx="887">
                  <c:v>575.9499057378232</c:v>
                </c:pt>
                <c:pt idx="888">
                  <c:v>584.29752331135228</c:v>
                </c:pt>
                <c:pt idx="889">
                  <c:v>589.40561500032959</c:v>
                </c:pt>
                <c:pt idx="890">
                  <c:v>562.06459135251566</c:v>
                </c:pt>
                <c:pt idx="891">
                  <c:v>545.45136346017398</c:v>
                </c:pt>
                <c:pt idx="892">
                  <c:v>637.95631090150687</c:v>
                </c:pt>
                <c:pt idx="893">
                  <c:v>580.43900363419289</c:v>
                </c:pt>
                <c:pt idx="894">
                  <c:v>546.00100348160345</c:v>
                </c:pt>
                <c:pt idx="895">
                  <c:v>613.24099318405456</c:v>
                </c:pt>
                <c:pt idx="896">
                  <c:v>553.46077980059044</c:v>
                </c:pt>
                <c:pt idx="897">
                  <c:v>536.35433048297955</c:v>
                </c:pt>
                <c:pt idx="898">
                  <c:v>562.51936633244145</c:v>
                </c:pt>
                <c:pt idx="899">
                  <c:v>550.52209472445975</c:v>
                </c:pt>
                <c:pt idx="900">
                  <c:v>610.88362039517074</c:v>
                </c:pt>
                <c:pt idx="901">
                  <c:v>566.57705208884704</c:v>
                </c:pt>
                <c:pt idx="902">
                  <c:v>574.23671191087078</c:v>
                </c:pt>
                <c:pt idx="903">
                  <c:v>609.09704449677452</c:v>
                </c:pt>
                <c:pt idx="904">
                  <c:v>599.27421474838911</c:v>
                </c:pt>
                <c:pt idx="905">
                  <c:v>609.78208161538078</c:v>
                </c:pt>
                <c:pt idx="906">
                  <c:v>545.94583479028006</c:v>
                </c:pt>
                <c:pt idx="907">
                  <c:v>568.02375702823178</c:v>
                </c:pt>
                <c:pt idx="908">
                  <c:v>603.51159412981883</c:v>
                </c:pt>
                <c:pt idx="909">
                  <c:v>584.60873083113893</c:v>
                </c:pt>
                <c:pt idx="910">
                  <c:v>631.47610252423101</c:v>
                </c:pt>
                <c:pt idx="911">
                  <c:v>583.87493999439789</c:v>
                </c:pt>
                <c:pt idx="912">
                  <c:v>546.88408514168304</c:v>
                </c:pt>
                <c:pt idx="913">
                  <c:v>580.25665401373226</c:v>
                </c:pt>
                <c:pt idx="914">
                  <c:v>624.10005843874137</c:v>
                </c:pt>
                <c:pt idx="915">
                  <c:v>607.4595856629569</c:v>
                </c:pt>
                <c:pt idx="916">
                  <c:v>576.24526685768501</c:v>
                </c:pt>
                <c:pt idx="917">
                  <c:v>527.08742458289066</c:v>
                </c:pt>
                <c:pt idx="918">
                  <c:v>610.45086420672214</c:v>
                </c:pt>
                <c:pt idx="919">
                  <c:v>553.42249802834226</c:v>
                </c:pt>
                <c:pt idx="920">
                  <c:v>553.97049874847949</c:v>
                </c:pt>
                <c:pt idx="921">
                  <c:v>559.79815911531114</c:v>
                </c:pt>
                <c:pt idx="922">
                  <c:v>557.24733864641598</c:v>
                </c:pt>
                <c:pt idx="923">
                  <c:v>597.506995053938</c:v>
                </c:pt>
                <c:pt idx="924">
                  <c:v>514.20158055339584</c:v>
                </c:pt>
                <c:pt idx="925">
                  <c:v>541.33708440475243</c:v>
                </c:pt>
                <c:pt idx="926">
                  <c:v>588.60161688852895</c:v>
                </c:pt>
                <c:pt idx="927">
                  <c:v>589.44421863923321</c:v>
                </c:pt>
                <c:pt idx="928">
                  <c:v>542.636168351587</c:v>
                </c:pt>
                <c:pt idx="929">
                  <c:v>654.46947664875597</c:v>
                </c:pt>
                <c:pt idx="930">
                  <c:v>549.35227476542013</c:v>
                </c:pt>
                <c:pt idx="931">
                  <c:v>555.11780987631664</c:v>
                </c:pt>
                <c:pt idx="932">
                  <c:v>653.97131151342637</c:v>
                </c:pt>
                <c:pt idx="933">
                  <c:v>594.48736416058296</c:v>
                </c:pt>
                <c:pt idx="934">
                  <c:v>610.98051314838995</c:v>
                </c:pt>
                <c:pt idx="935">
                  <c:v>596.03068165931222</c:v>
                </c:pt>
                <c:pt idx="936">
                  <c:v>574.28305962378568</c:v>
                </c:pt>
                <c:pt idx="937">
                  <c:v>569.50121765529525</c:v>
                </c:pt>
                <c:pt idx="938">
                  <c:v>561.18799831695355</c:v>
                </c:pt>
                <c:pt idx="939">
                  <c:v>559.91545663569036</c:v>
                </c:pt>
                <c:pt idx="940">
                  <c:v>613.42414673622125</c:v>
                </c:pt>
                <c:pt idx="941">
                  <c:v>620.46091615583418</c:v>
                </c:pt>
                <c:pt idx="942">
                  <c:v>563.40403546319249</c:v>
                </c:pt>
                <c:pt idx="943">
                  <c:v>608.92061708965184</c:v>
                </c:pt>
                <c:pt idx="944">
                  <c:v>575.96954677660119</c:v>
                </c:pt>
                <c:pt idx="945">
                  <c:v>617.3986531726041</c:v>
                </c:pt>
                <c:pt idx="946">
                  <c:v>595.01392128688872</c:v>
                </c:pt>
                <c:pt idx="947">
                  <c:v>571.08583671789529</c:v>
                </c:pt>
                <c:pt idx="948">
                  <c:v>614.67308414584681</c:v>
                </c:pt>
                <c:pt idx="949">
                  <c:v>543.41762008033925</c:v>
                </c:pt>
                <c:pt idx="950">
                  <c:v>574.71927727685215</c:v>
                </c:pt>
                <c:pt idx="951">
                  <c:v>579.35765030200173</c:v>
                </c:pt>
                <c:pt idx="952">
                  <c:v>528.58000878221219</c:v>
                </c:pt>
                <c:pt idx="953">
                  <c:v>553.41395468269707</c:v>
                </c:pt>
                <c:pt idx="954">
                  <c:v>586.05056961311948</c:v>
                </c:pt>
                <c:pt idx="955">
                  <c:v>609.78077116919258</c:v>
                </c:pt>
                <c:pt idx="956">
                  <c:v>558.780929843065</c:v>
                </c:pt>
                <c:pt idx="957">
                  <c:v>573.30661589745978</c:v>
                </c:pt>
                <c:pt idx="958">
                  <c:v>575.23223836658758</c:v>
                </c:pt>
                <c:pt idx="959">
                  <c:v>636.55742865764796</c:v>
                </c:pt>
                <c:pt idx="960">
                  <c:v>597.69908496073094</c:v>
                </c:pt>
                <c:pt idx="961">
                  <c:v>553.08822033691376</c:v>
                </c:pt>
                <c:pt idx="962">
                  <c:v>539.00301845328181</c:v>
                </c:pt>
                <c:pt idx="963">
                  <c:v>555.71662964114671</c:v>
                </c:pt>
                <c:pt idx="964">
                  <c:v>540.21114841602889</c:v>
                </c:pt>
                <c:pt idx="965">
                  <c:v>527.85502326528581</c:v>
                </c:pt>
                <c:pt idx="966">
                  <c:v>632.14225188340811</c:v>
                </c:pt>
                <c:pt idx="967">
                  <c:v>586.30461910641338</c:v>
                </c:pt>
                <c:pt idx="968">
                  <c:v>551.23517687817798</c:v>
                </c:pt>
                <c:pt idx="969">
                  <c:v>674.17240687786102</c:v>
                </c:pt>
                <c:pt idx="970">
                  <c:v>610.01984160559323</c:v>
                </c:pt>
                <c:pt idx="971">
                  <c:v>587.93680786976574</c:v>
                </c:pt>
                <c:pt idx="972">
                  <c:v>571.54091993493284</c:v>
                </c:pt>
                <c:pt idx="973">
                  <c:v>542.28283656386361</c:v>
                </c:pt>
                <c:pt idx="974">
                  <c:v>647.87179831317371</c:v>
                </c:pt>
                <c:pt idx="975">
                  <c:v>590.48700845397479</c:v>
                </c:pt>
                <c:pt idx="976">
                  <c:v>600.2434652138088</c:v>
                </c:pt>
                <c:pt idx="977">
                  <c:v>628.44841400004793</c:v>
                </c:pt>
                <c:pt idx="978">
                  <c:v>581.65277068093314</c:v>
                </c:pt>
                <c:pt idx="979">
                  <c:v>595.19954946072244</c:v>
                </c:pt>
                <c:pt idx="980">
                  <c:v>558.27499887110594</c:v>
                </c:pt>
                <c:pt idx="981">
                  <c:v>531.92860797271919</c:v>
                </c:pt>
                <c:pt idx="982">
                  <c:v>630.45108613435787</c:v>
                </c:pt>
                <c:pt idx="983">
                  <c:v>552.02702985995711</c:v>
                </c:pt>
                <c:pt idx="984">
                  <c:v>565.60464579139375</c:v>
                </c:pt>
                <c:pt idx="985">
                  <c:v>514.23773455543483</c:v>
                </c:pt>
                <c:pt idx="986">
                  <c:v>486.41205340570218</c:v>
                </c:pt>
                <c:pt idx="987">
                  <c:v>585.20753971742374</c:v>
                </c:pt>
                <c:pt idx="988">
                  <c:v>542.86330460352974</c:v>
                </c:pt>
                <c:pt idx="989">
                  <c:v>586.7353230607614</c:v>
                </c:pt>
                <c:pt idx="990">
                  <c:v>572.90057712756197</c:v>
                </c:pt>
                <c:pt idx="991">
                  <c:v>562.51277166430737</c:v>
                </c:pt>
                <c:pt idx="992">
                  <c:v>605.07471881989545</c:v>
                </c:pt>
                <c:pt idx="993">
                  <c:v>572.12178768199169</c:v>
                </c:pt>
                <c:pt idx="994">
                  <c:v>562.37596557768916</c:v>
                </c:pt>
                <c:pt idx="995">
                  <c:v>593.4434949532797</c:v>
                </c:pt>
                <c:pt idx="996">
                  <c:v>575.99374552139443</c:v>
                </c:pt>
                <c:pt idx="997">
                  <c:v>536.97330754107884</c:v>
                </c:pt>
                <c:pt idx="998">
                  <c:v>577.84181450484675</c:v>
                </c:pt>
                <c:pt idx="999">
                  <c:v>573.88462632838809</c:v>
                </c:pt>
              </c:numCache>
            </c:numRef>
          </c:yVal>
          <c:smooth val="0"/>
          <c:extLst>
            <c:ext xmlns:c16="http://schemas.microsoft.com/office/drawing/2014/chart" uri="{C3380CC4-5D6E-409C-BE32-E72D297353CC}">
              <c16:uniqueId val="{00000005-B03C-4F57-8370-4861EB8259C0}"/>
            </c:ext>
          </c:extLst>
        </c:ser>
        <c:ser>
          <c:idx val="5"/>
          <c:order val="5"/>
          <c:tx>
            <c:v>Cemented vs Hybrid mean</c:v>
          </c:tx>
          <c:spPr>
            <a:ln w="25400" cap="rnd">
              <a:noFill/>
              <a:round/>
            </a:ln>
            <a:effectLst/>
          </c:spPr>
          <c:marker>
            <c:symbol val="circle"/>
            <c:size val="5"/>
            <c:spPr>
              <a:solidFill>
                <a:schemeClr val="accent6"/>
              </a:solidFill>
              <a:ln w="9525">
                <a:solidFill>
                  <a:schemeClr val="accent6"/>
                </a:solidFill>
              </a:ln>
              <a:effectLst/>
            </c:spPr>
          </c:marker>
          <c:xVal>
            <c:numRef>
              <c:f>'PSA results'!$Y$22</c:f>
              <c:numCache>
                <c:formatCode>0.00</c:formatCode>
                <c:ptCount val="1"/>
                <c:pt idx="0">
                  <c:v>2.3238866218590924E-2</c:v>
                </c:pt>
              </c:numCache>
            </c:numRef>
          </c:xVal>
          <c:yVal>
            <c:numRef>
              <c:f>'PSA results'!$X$22</c:f>
              <c:numCache>
                <c:formatCode>0.00</c:formatCode>
                <c:ptCount val="1"/>
                <c:pt idx="0">
                  <c:v>671.81206703727764</c:v>
                </c:pt>
              </c:numCache>
            </c:numRef>
          </c:yVal>
          <c:smooth val="0"/>
          <c:extLst>
            <c:ext xmlns:c16="http://schemas.microsoft.com/office/drawing/2014/chart" uri="{C3380CC4-5D6E-409C-BE32-E72D297353CC}">
              <c16:uniqueId val="{00000008-B03C-4F57-8370-4861EB8259C0}"/>
            </c:ext>
          </c:extLst>
        </c:ser>
        <c:ser>
          <c:idx val="6"/>
          <c:order val="6"/>
          <c:tx>
            <c:v>Cemented vs Reverse hybrid mean</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'PSA results'!$AB$22</c:f>
              <c:numCache>
                <c:formatCode>0.00</c:formatCode>
                <c:ptCount val="1"/>
                <c:pt idx="0">
                  <c:v>1.5547027222064311E-2</c:v>
                </c:pt>
              </c:numCache>
            </c:numRef>
          </c:xVal>
          <c:yVal>
            <c:numRef>
              <c:f>'PSA results'!$AA$22</c:f>
              <c:numCache>
                <c:formatCode>0.00</c:formatCode>
                <c:ptCount val="1"/>
                <c:pt idx="0">
                  <c:v>576.85506603182228</c:v>
                </c:pt>
              </c:numCache>
            </c:numRef>
          </c:yVal>
          <c:smooth val="0"/>
          <c:extLst>
            <c:ext xmlns:c16="http://schemas.microsoft.com/office/drawing/2014/chart" uri="{C3380CC4-5D6E-409C-BE32-E72D297353CC}">
              <c16:uniqueId val="{00000009-B03C-4F57-8370-4861EB8259C0}"/>
            </c:ext>
          </c:extLst>
        </c:ser>
        <c:dLbls>
          <c:showLegendKey val="0"/>
          <c:showVal val="0"/>
          <c:showCatName val="0"/>
          <c:showSerName val="0"/>
          <c:showPercent val="0"/>
          <c:showBubbleSize val="0"/>
        </c:dLbls>
        <c:axId val="1495370736"/>
        <c:axId val="1495364176"/>
      </c:scatterChart>
      <c:valAx>
        <c:axId val="14953707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QALYs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64176"/>
        <c:crosses val="autoZero"/>
        <c:crossBetween val="midCat"/>
      </c:valAx>
      <c:valAx>
        <c:axId val="149536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costs (£)</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70736"/>
        <c:crosses val="autoZero"/>
        <c:crossBetween val="midCat"/>
      </c:valAx>
      <c:spPr>
        <a:noFill/>
        <a:ln>
          <a:noFill/>
        </a:ln>
        <a:effectLst/>
      </c:spPr>
    </c:plotArea>
    <c:legend>
      <c:legendPos val="r"/>
      <c:layout>
        <c:manualLayout>
          <c:xMode val="edge"/>
          <c:yMode val="edge"/>
          <c:x val="0.65348481128008684"/>
          <c:y val="0.11269395212524227"/>
          <c:w val="0.32988317208789647"/>
          <c:h val="0.840996076903814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Incremental</a:t>
            </a:r>
            <a:r>
              <a:rPr lang="en-GB" baseline="0"/>
              <a:t> cost-effectiveness plane - Uncemented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lineMarker"/>
        <c:varyColors val="0"/>
        <c:ser>
          <c:idx val="0"/>
          <c:order val="0"/>
          <c:tx>
            <c:strRef>
              <c:f>'PSA results'!$AD$19:$AD$20</c:f>
              <c:strCache>
                <c:ptCount val="2"/>
                <c:pt idx="0">
                  <c:v>Uncemented</c:v>
                </c:pt>
                <c:pt idx="1">
                  <c:v>vs Cemented</c:v>
                </c:pt>
              </c:strCache>
            </c:strRef>
          </c:tx>
          <c:spPr>
            <a:ln w="25400" cap="rnd">
              <a:noFill/>
              <a:round/>
            </a:ln>
            <a:effectLst/>
          </c:spPr>
          <c:marker>
            <c:symbol val="circle"/>
            <c:size val="5"/>
            <c:spPr>
              <a:solidFill>
                <a:schemeClr val="accent1"/>
              </a:solidFill>
              <a:ln w="9525">
                <a:solidFill>
                  <a:schemeClr val="accent1"/>
                </a:solidFill>
              </a:ln>
              <a:effectLst/>
            </c:spPr>
          </c:marker>
          <c:xVal>
            <c:numRef>
              <c:f>'PSA results'!$AE$26:$AE$5026</c:f>
              <c:numCache>
                <c:formatCode>0.00</c:formatCode>
                <c:ptCount val="5001"/>
                <c:pt idx="0">
                  <c:v>-3.6500477545750698E-2</c:v>
                </c:pt>
                <c:pt idx="1">
                  <c:v>-3.3751610892551298E-2</c:v>
                </c:pt>
                <c:pt idx="2">
                  <c:v>-4.0343157774103133E-2</c:v>
                </c:pt>
                <c:pt idx="3">
                  <c:v>-3.6871956713092402E-2</c:v>
                </c:pt>
                <c:pt idx="4">
                  <c:v>-3.3503775241680245E-2</c:v>
                </c:pt>
                <c:pt idx="5">
                  <c:v>-4.7918610969576392E-2</c:v>
                </c:pt>
                <c:pt idx="6">
                  <c:v>-4.0762274464023918E-2</c:v>
                </c:pt>
                <c:pt idx="7">
                  <c:v>-4.535194599820791E-2</c:v>
                </c:pt>
                <c:pt idx="8">
                  <c:v>-3.4582476455256028E-2</c:v>
                </c:pt>
                <c:pt idx="9">
                  <c:v>-3.9861622658317941E-2</c:v>
                </c:pt>
                <c:pt idx="10">
                  <c:v>-3.7722382028340107E-2</c:v>
                </c:pt>
                <c:pt idx="11">
                  <c:v>-3.3508232420047079E-2</c:v>
                </c:pt>
                <c:pt idx="12">
                  <c:v>-3.7273336857266415E-2</c:v>
                </c:pt>
                <c:pt idx="13">
                  <c:v>-4.1888441437967217E-2</c:v>
                </c:pt>
                <c:pt idx="14">
                  <c:v>-3.9223100603813066E-2</c:v>
                </c:pt>
                <c:pt idx="15">
                  <c:v>-3.9593865382348881E-2</c:v>
                </c:pt>
                <c:pt idx="16">
                  <c:v>-4.4882880935519509E-2</c:v>
                </c:pt>
                <c:pt idx="17">
                  <c:v>-3.4520985332909149E-2</c:v>
                </c:pt>
                <c:pt idx="18">
                  <c:v>-4.1956364357922382E-2</c:v>
                </c:pt>
                <c:pt idx="19">
                  <c:v>-4.3061669643723377E-2</c:v>
                </c:pt>
                <c:pt idx="20">
                  <c:v>-3.8621824072553324E-2</c:v>
                </c:pt>
                <c:pt idx="21">
                  <c:v>-3.9354932873306936E-2</c:v>
                </c:pt>
                <c:pt idx="22">
                  <c:v>-4.7815628552335454E-2</c:v>
                </c:pt>
                <c:pt idx="23">
                  <c:v>-4.021905404430548E-2</c:v>
                </c:pt>
                <c:pt idx="24">
                  <c:v>-4.5251471653383391E-2</c:v>
                </c:pt>
                <c:pt idx="25">
                  <c:v>-3.943659590748716E-2</c:v>
                </c:pt>
                <c:pt idx="26">
                  <c:v>-3.531111132837772E-2</c:v>
                </c:pt>
                <c:pt idx="27">
                  <c:v>-4.135004888614624E-2</c:v>
                </c:pt>
                <c:pt idx="28">
                  <c:v>-2.7565478778370789E-2</c:v>
                </c:pt>
                <c:pt idx="29">
                  <c:v>-3.4465843447859967E-2</c:v>
                </c:pt>
                <c:pt idx="30">
                  <c:v>-4.324895641640758E-2</c:v>
                </c:pt>
                <c:pt idx="31">
                  <c:v>-3.7520026486289382E-2</c:v>
                </c:pt>
                <c:pt idx="32">
                  <c:v>-4.3959413134020409E-2</c:v>
                </c:pt>
                <c:pt idx="33">
                  <c:v>-4.7157903678106905E-2</c:v>
                </c:pt>
                <c:pt idx="34">
                  <c:v>-3.600665438980144E-2</c:v>
                </c:pt>
                <c:pt idx="35">
                  <c:v>-3.8656540811722095E-2</c:v>
                </c:pt>
                <c:pt idx="36">
                  <c:v>-3.5247277716601744E-2</c:v>
                </c:pt>
                <c:pt idx="37">
                  <c:v>-3.7187768847276814E-2</c:v>
                </c:pt>
                <c:pt idx="38">
                  <c:v>-4.2962136618641011E-2</c:v>
                </c:pt>
                <c:pt idx="39">
                  <c:v>-4.4231239398904165E-2</c:v>
                </c:pt>
                <c:pt idx="40">
                  <c:v>-3.6512771361120855E-2</c:v>
                </c:pt>
                <c:pt idx="41">
                  <c:v>-4.3346462152637599E-2</c:v>
                </c:pt>
                <c:pt idx="42">
                  <c:v>-3.8585506713850748E-2</c:v>
                </c:pt>
                <c:pt idx="43">
                  <c:v>-3.5657092500022358E-2</c:v>
                </c:pt>
                <c:pt idx="44">
                  <c:v>-3.6744455225397488E-2</c:v>
                </c:pt>
                <c:pt idx="45">
                  <c:v>-4.620285116406464E-2</c:v>
                </c:pt>
                <c:pt idx="46">
                  <c:v>-3.913313564245513E-2</c:v>
                </c:pt>
                <c:pt idx="47">
                  <c:v>-4.2971067663325258E-2</c:v>
                </c:pt>
                <c:pt idx="48">
                  <c:v>-3.4396487176593382E-2</c:v>
                </c:pt>
                <c:pt idx="49">
                  <c:v>-4.2412841617590402E-2</c:v>
                </c:pt>
                <c:pt idx="50">
                  <c:v>-3.5916696719469954E-2</c:v>
                </c:pt>
                <c:pt idx="51">
                  <c:v>-4.2904904188295845E-2</c:v>
                </c:pt>
                <c:pt idx="52">
                  <c:v>-3.6344541376573503E-2</c:v>
                </c:pt>
                <c:pt idx="53">
                  <c:v>-4.2072772187207619E-2</c:v>
                </c:pt>
                <c:pt idx="54">
                  <c:v>-3.2996688535639862E-2</c:v>
                </c:pt>
                <c:pt idx="55">
                  <c:v>-3.5100774789903255E-2</c:v>
                </c:pt>
                <c:pt idx="56">
                  <c:v>-4.0143357652473455E-2</c:v>
                </c:pt>
                <c:pt idx="57">
                  <c:v>-3.8081640501140157E-2</c:v>
                </c:pt>
                <c:pt idx="58">
                  <c:v>-3.1641577703021895E-2</c:v>
                </c:pt>
                <c:pt idx="59">
                  <c:v>-3.8343809980130317E-2</c:v>
                </c:pt>
                <c:pt idx="60">
                  <c:v>-3.580929982066472E-2</c:v>
                </c:pt>
                <c:pt idx="61">
                  <c:v>-3.1213611202062452E-2</c:v>
                </c:pt>
                <c:pt idx="62">
                  <c:v>-3.8493084915543818E-2</c:v>
                </c:pt>
                <c:pt idx="63">
                  <c:v>-3.9176964498459199E-2</c:v>
                </c:pt>
                <c:pt idx="64">
                  <c:v>-3.6654905847969488E-2</c:v>
                </c:pt>
                <c:pt idx="65">
                  <c:v>-3.4944749102576722E-2</c:v>
                </c:pt>
                <c:pt idx="66">
                  <c:v>-3.4055285963431103E-2</c:v>
                </c:pt>
                <c:pt idx="67">
                  <c:v>-3.6737505083825894E-2</c:v>
                </c:pt>
                <c:pt idx="68">
                  <c:v>-3.9289719325024564E-2</c:v>
                </c:pt>
                <c:pt idx="69">
                  <c:v>-4.6024774507966271E-2</c:v>
                </c:pt>
                <c:pt idx="70">
                  <c:v>-3.9854063662774664E-2</c:v>
                </c:pt>
                <c:pt idx="71">
                  <c:v>-4.1793196755728346E-2</c:v>
                </c:pt>
                <c:pt idx="72">
                  <c:v>-4.0616478486571239E-2</c:v>
                </c:pt>
                <c:pt idx="73">
                  <c:v>-3.7205078069074915E-2</c:v>
                </c:pt>
                <c:pt idx="74">
                  <c:v>-3.3036590499623486E-2</c:v>
                </c:pt>
                <c:pt idx="75">
                  <c:v>-3.8242242410841953E-2</c:v>
                </c:pt>
                <c:pt idx="76">
                  <c:v>-4.3310905429661872E-2</c:v>
                </c:pt>
                <c:pt idx="77">
                  <c:v>-3.5996275345681283E-2</c:v>
                </c:pt>
                <c:pt idx="78">
                  <c:v>-4.1828847437541228E-2</c:v>
                </c:pt>
                <c:pt idx="79">
                  <c:v>-4.0913210042356596E-2</c:v>
                </c:pt>
                <c:pt idx="80">
                  <c:v>-3.3465665294773572E-2</c:v>
                </c:pt>
                <c:pt idx="81">
                  <c:v>-3.8101576834170814E-2</c:v>
                </c:pt>
                <c:pt idx="82">
                  <c:v>-4.0799620408263237E-2</c:v>
                </c:pt>
                <c:pt idx="83">
                  <c:v>-3.8502152427524194E-2</c:v>
                </c:pt>
                <c:pt idx="84">
                  <c:v>-3.6281611827361004E-2</c:v>
                </c:pt>
                <c:pt idx="85">
                  <c:v>-3.884453744556815E-2</c:v>
                </c:pt>
                <c:pt idx="86">
                  <c:v>-3.8935031533476661E-2</c:v>
                </c:pt>
                <c:pt idx="87">
                  <c:v>-4.2599039563933516E-2</c:v>
                </c:pt>
                <c:pt idx="88">
                  <c:v>-3.9764560195198584E-2</c:v>
                </c:pt>
                <c:pt idx="89">
                  <c:v>-4.20983816279481E-2</c:v>
                </c:pt>
                <c:pt idx="90">
                  <c:v>-4.3367546046983563E-2</c:v>
                </c:pt>
                <c:pt idx="91">
                  <c:v>-3.693796371218383E-2</c:v>
                </c:pt>
                <c:pt idx="92">
                  <c:v>-3.7125325715498647E-2</c:v>
                </c:pt>
                <c:pt idx="93">
                  <c:v>-3.6953939554861037E-2</c:v>
                </c:pt>
                <c:pt idx="94">
                  <c:v>-4.387053591234924E-2</c:v>
                </c:pt>
                <c:pt idx="95">
                  <c:v>-3.9021731019044381E-2</c:v>
                </c:pt>
                <c:pt idx="96">
                  <c:v>-4.2769884698119043E-2</c:v>
                </c:pt>
                <c:pt idx="97">
                  <c:v>-4.3562055857130133E-2</c:v>
                </c:pt>
                <c:pt idx="98">
                  <c:v>-3.6390121813603571E-2</c:v>
                </c:pt>
                <c:pt idx="99">
                  <c:v>-4.0872347224981453E-2</c:v>
                </c:pt>
                <c:pt idx="100">
                  <c:v>-4.5159129269920939E-2</c:v>
                </c:pt>
                <c:pt idx="101">
                  <c:v>-4.6450113932571924E-2</c:v>
                </c:pt>
                <c:pt idx="102">
                  <c:v>-3.4049194413887207E-2</c:v>
                </c:pt>
                <c:pt idx="103">
                  <c:v>-3.845357794585702E-2</c:v>
                </c:pt>
                <c:pt idx="104">
                  <c:v>-4.0119064212440492E-2</c:v>
                </c:pt>
                <c:pt idx="105">
                  <c:v>-4.477377168048946E-2</c:v>
                </c:pt>
                <c:pt idx="106">
                  <c:v>-3.2428976162865553E-2</c:v>
                </c:pt>
                <c:pt idx="107">
                  <c:v>-4.411050986640852E-2</c:v>
                </c:pt>
                <c:pt idx="108">
                  <c:v>-3.72564594376108E-2</c:v>
                </c:pt>
                <c:pt idx="109">
                  <c:v>-3.0923280416255139E-2</c:v>
                </c:pt>
                <c:pt idx="110">
                  <c:v>-3.5014068207294358E-2</c:v>
                </c:pt>
                <c:pt idx="111">
                  <c:v>-3.2506762074001827E-2</c:v>
                </c:pt>
                <c:pt idx="112">
                  <c:v>-2.9030546164328541E-2</c:v>
                </c:pt>
                <c:pt idx="113">
                  <c:v>-3.563362467501463E-2</c:v>
                </c:pt>
                <c:pt idx="114">
                  <c:v>-4.2482010170800777E-2</c:v>
                </c:pt>
                <c:pt idx="115">
                  <c:v>-4.3923195960577033E-2</c:v>
                </c:pt>
                <c:pt idx="116">
                  <c:v>-3.4900527402635717E-2</c:v>
                </c:pt>
                <c:pt idx="117">
                  <c:v>-3.731134837325456E-2</c:v>
                </c:pt>
                <c:pt idx="118">
                  <c:v>-3.9981739945220696E-2</c:v>
                </c:pt>
                <c:pt idx="119">
                  <c:v>-3.3650621914542711E-2</c:v>
                </c:pt>
                <c:pt idx="120">
                  <c:v>-4.0619177881875856E-2</c:v>
                </c:pt>
                <c:pt idx="121">
                  <c:v>-3.285108431113315E-2</c:v>
                </c:pt>
                <c:pt idx="122">
                  <c:v>-3.2397305902382101E-2</c:v>
                </c:pt>
                <c:pt idx="123">
                  <c:v>-3.2709429344704333E-2</c:v>
                </c:pt>
                <c:pt idx="124">
                  <c:v>-3.9017995232818237E-2</c:v>
                </c:pt>
                <c:pt idx="125">
                  <c:v>-3.1691705357866695E-2</c:v>
                </c:pt>
                <c:pt idx="126">
                  <c:v>-4.390681144867159E-2</c:v>
                </c:pt>
                <c:pt idx="127">
                  <c:v>-4.0592904668903529E-2</c:v>
                </c:pt>
                <c:pt idx="128">
                  <c:v>-3.3663525182202392E-2</c:v>
                </c:pt>
                <c:pt idx="129">
                  <c:v>-3.817491657219918E-2</c:v>
                </c:pt>
                <c:pt idx="130">
                  <c:v>-3.7742419387447157E-2</c:v>
                </c:pt>
                <c:pt idx="131">
                  <c:v>-3.4561640257479098E-2</c:v>
                </c:pt>
                <c:pt idx="132">
                  <c:v>-3.7400000772494835E-2</c:v>
                </c:pt>
                <c:pt idx="133">
                  <c:v>-3.4868547936877547E-2</c:v>
                </c:pt>
                <c:pt idx="134">
                  <c:v>-3.8344075485730045E-2</c:v>
                </c:pt>
                <c:pt idx="135">
                  <c:v>-3.5405951610073316E-2</c:v>
                </c:pt>
                <c:pt idx="136">
                  <c:v>-3.8326307528270931E-2</c:v>
                </c:pt>
                <c:pt idx="137">
                  <c:v>-3.4291020357926527E-2</c:v>
                </c:pt>
                <c:pt idx="138">
                  <c:v>-3.7694952205971077E-2</c:v>
                </c:pt>
                <c:pt idx="139">
                  <c:v>-3.892950548302565E-2</c:v>
                </c:pt>
                <c:pt idx="140">
                  <c:v>-4.0508394146481663E-2</c:v>
                </c:pt>
                <c:pt idx="141">
                  <c:v>-3.7985227772864505E-2</c:v>
                </c:pt>
                <c:pt idx="142">
                  <c:v>-3.7669485375481315E-2</c:v>
                </c:pt>
                <c:pt idx="143">
                  <c:v>-4.4994982478158363E-2</c:v>
                </c:pt>
                <c:pt idx="144">
                  <c:v>-4.3735976264395404E-2</c:v>
                </c:pt>
                <c:pt idx="145">
                  <c:v>-4.0695005501531156E-2</c:v>
                </c:pt>
                <c:pt idx="146">
                  <c:v>-3.5337881571351204E-2</c:v>
                </c:pt>
                <c:pt idx="147">
                  <c:v>-3.2363460787273368E-2</c:v>
                </c:pt>
                <c:pt idx="148">
                  <c:v>-4.4648396560802439E-2</c:v>
                </c:pt>
                <c:pt idx="149">
                  <c:v>-3.5082545620262806E-2</c:v>
                </c:pt>
                <c:pt idx="150">
                  <c:v>-4.2866008977206604E-2</c:v>
                </c:pt>
                <c:pt idx="151">
                  <c:v>-3.939113716577225E-2</c:v>
                </c:pt>
                <c:pt idx="152">
                  <c:v>-4.6786043971264846E-2</c:v>
                </c:pt>
                <c:pt idx="153">
                  <c:v>-4.0686204125961467E-2</c:v>
                </c:pt>
                <c:pt idx="154">
                  <c:v>-3.2026304492653423E-2</c:v>
                </c:pt>
                <c:pt idx="155">
                  <c:v>-4.4569862017088013E-2</c:v>
                </c:pt>
                <c:pt idx="156">
                  <c:v>-4.1589335499407909E-2</c:v>
                </c:pt>
                <c:pt idx="157">
                  <c:v>-4.6023595968787134E-2</c:v>
                </c:pt>
                <c:pt idx="158">
                  <c:v>-4.2267242725230858E-2</c:v>
                </c:pt>
                <c:pt idx="159">
                  <c:v>-3.5732955297127944E-2</c:v>
                </c:pt>
                <c:pt idx="160">
                  <c:v>-3.4539307737150082E-2</c:v>
                </c:pt>
                <c:pt idx="161">
                  <c:v>-3.9146344286230317E-2</c:v>
                </c:pt>
                <c:pt idx="162">
                  <c:v>-3.9399620819382974E-2</c:v>
                </c:pt>
                <c:pt idx="163">
                  <c:v>-3.6755729218629796E-2</c:v>
                </c:pt>
                <c:pt idx="164">
                  <c:v>-4.020752189518717E-2</c:v>
                </c:pt>
                <c:pt idx="165">
                  <c:v>-4.4496580734431745E-2</c:v>
                </c:pt>
                <c:pt idx="166">
                  <c:v>-3.7771043237006197E-2</c:v>
                </c:pt>
                <c:pt idx="167">
                  <c:v>-4.0613779821454088E-2</c:v>
                </c:pt>
                <c:pt idx="168">
                  <c:v>-3.3076200932935507E-2</c:v>
                </c:pt>
                <c:pt idx="169">
                  <c:v>-3.9235521178119015E-2</c:v>
                </c:pt>
                <c:pt idx="170">
                  <c:v>-3.8580836344573655E-2</c:v>
                </c:pt>
                <c:pt idx="171">
                  <c:v>-3.6820057238038828E-2</c:v>
                </c:pt>
                <c:pt idx="172">
                  <c:v>-3.9424672674030603E-2</c:v>
                </c:pt>
                <c:pt idx="173">
                  <c:v>-2.8366774576204179E-2</c:v>
                </c:pt>
                <c:pt idx="174">
                  <c:v>-4.1314295499949694E-2</c:v>
                </c:pt>
                <c:pt idx="175">
                  <c:v>-4.4632305102791037E-2</c:v>
                </c:pt>
                <c:pt idx="176">
                  <c:v>-3.8015600781863057E-2</c:v>
                </c:pt>
                <c:pt idx="177">
                  <c:v>-4.0061955521599302E-2</c:v>
                </c:pt>
                <c:pt idx="178">
                  <c:v>-3.6886496950033987E-2</c:v>
                </c:pt>
                <c:pt idx="179">
                  <c:v>-4.4518911502748892E-2</c:v>
                </c:pt>
                <c:pt idx="180">
                  <c:v>-3.5797247361685436E-2</c:v>
                </c:pt>
                <c:pt idx="181">
                  <c:v>-3.6881813464693991E-2</c:v>
                </c:pt>
                <c:pt idx="182">
                  <c:v>-3.4038614429531933E-2</c:v>
                </c:pt>
                <c:pt idx="183">
                  <c:v>-3.5909242589418966E-2</c:v>
                </c:pt>
                <c:pt idx="184">
                  <c:v>-3.3256930144172969E-2</c:v>
                </c:pt>
                <c:pt idx="185">
                  <c:v>-3.7391098452566496E-2</c:v>
                </c:pt>
                <c:pt idx="186">
                  <c:v>-4.2655345013088208E-2</c:v>
                </c:pt>
                <c:pt idx="187">
                  <c:v>-3.8466577627040976E-2</c:v>
                </c:pt>
                <c:pt idx="188">
                  <c:v>-5.1838953859070003E-2</c:v>
                </c:pt>
                <c:pt idx="189">
                  <c:v>-3.5761147121142756E-2</c:v>
                </c:pt>
                <c:pt idx="190">
                  <c:v>-3.5882844540784831E-2</c:v>
                </c:pt>
                <c:pt idx="191">
                  <c:v>-4.0603371417349265E-2</c:v>
                </c:pt>
                <c:pt idx="192">
                  <c:v>-3.7901190944648278E-2</c:v>
                </c:pt>
                <c:pt idx="193">
                  <c:v>-3.838105456760843E-2</c:v>
                </c:pt>
                <c:pt idx="194">
                  <c:v>-3.8035877559080333E-2</c:v>
                </c:pt>
                <c:pt idx="195">
                  <c:v>-4.2791471459747044E-2</c:v>
                </c:pt>
                <c:pt idx="196">
                  <c:v>-4.1088667883697028E-2</c:v>
                </c:pt>
                <c:pt idx="197">
                  <c:v>-3.3310220912614597E-2</c:v>
                </c:pt>
                <c:pt idx="198">
                  <c:v>-3.6039479729073065E-2</c:v>
                </c:pt>
                <c:pt idx="199">
                  <c:v>-4.3900956598557528E-2</c:v>
                </c:pt>
                <c:pt idx="200">
                  <c:v>-3.963920381406183E-2</c:v>
                </c:pt>
                <c:pt idx="201">
                  <c:v>-4.0463599713120857E-2</c:v>
                </c:pt>
                <c:pt idx="202">
                  <c:v>-3.443289591768206E-2</c:v>
                </c:pt>
                <c:pt idx="203">
                  <c:v>-3.249088152373858E-2</c:v>
                </c:pt>
                <c:pt idx="204">
                  <c:v>-4.0182184596156745E-2</c:v>
                </c:pt>
                <c:pt idx="205">
                  <c:v>-4.1880577654890061E-2</c:v>
                </c:pt>
                <c:pt idx="206">
                  <c:v>-2.8711837380591021E-2</c:v>
                </c:pt>
                <c:pt idx="207">
                  <c:v>-4.4066566166899079E-2</c:v>
                </c:pt>
                <c:pt idx="208">
                  <c:v>-4.1117269987035243E-2</c:v>
                </c:pt>
                <c:pt idx="209">
                  <c:v>-3.5524491049093498E-2</c:v>
                </c:pt>
                <c:pt idx="210">
                  <c:v>-3.3633616549348488E-2</c:v>
                </c:pt>
                <c:pt idx="211">
                  <c:v>-3.7343161507900291E-2</c:v>
                </c:pt>
                <c:pt idx="212">
                  <c:v>-3.7982847941025355E-2</c:v>
                </c:pt>
                <c:pt idx="213">
                  <c:v>-3.2794414490428636E-2</c:v>
                </c:pt>
                <c:pt idx="214">
                  <c:v>-3.8169626273854007E-2</c:v>
                </c:pt>
                <c:pt idx="215">
                  <c:v>-3.8449652841295645E-2</c:v>
                </c:pt>
                <c:pt idx="216">
                  <c:v>-4.8972920015064147E-2</c:v>
                </c:pt>
                <c:pt idx="217">
                  <c:v>-4.0429775851270833E-2</c:v>
                </c:pt>
                <c:pt idx="218">
                  <c:v>-3.6625178508018053E-2</c:v>
                </c:pt>
                <c:pt idx="219">
                  <c:v>-3.3577482740275499E-2</c:v>
                </c:pt>
                <c:pt idx="220">
                  <c:v>-3.5370548761909149E-2</c:v>
                </c:pt>
                <c:pt idx="221">
                  <c:v>-3.4226447563701967E-2</c:v>
                </c:pt>
                <c:pt idx="222">
                  <c:v>-3.4142462134678198E-2</c:v>
                </c:pt>
                <c:pt idx="223">
                  <c:v>-3.8835688577595562E-2</c:v>
                </c:pt>
                <c:pt idx="224">
                  <c:v>-4.5980518413252014E-2</c:v>
                </c:pt>
                <c:pt idx="225">
                  <c:v>-3.9373223275696034E-2</c:v>
                </c:pt>
                <c:pt idx="226">
                  <c:v>-4.251256685358662E-2</c:v>
                </c:pt>
                <c:pt idx="227">
                  <c:v>-3.8910824838595204E-2</c:v>
                </c:pt>
                <c:pt idx="228">
                  <c:v>-3.5564073721337408E-2</c:v>
                </c:pt>
                <c:pt idx="229">
                  <c:v>-2.9090788270357493E-2</c:v>
                </c:pt>
                <c:pt idx="230">
                  <c:v>-4.3658179661242968E-2</c:v>
                </c:pt>
                <c:pt idx="231">
                  <c:v>-3.8514179191091458E-2</c:v>
                </c:pt>
                <c:pt idx="232">
                  <c:v>-4.62665655969694E-2</c:v>
                </c:pt>
                <c:pt idx="233">
                  <c:v>-3.8279598803198311E-2</c:v>
                </c:pt>
                <c:pt idx="234">
                  <c:v>-4.2631027851683712E-2</c:v>
                </c:pt>
                <c:pt idx="235">
                  <c:v>-4.2659411608786613E-2</c:v>
                </c:pt>
                <c:pt idx="236">
                  <c:v>-3.715724624985306E-2</c:v>
                </c:pt>
                <c:pt idx="237">
                  <c:v>-3.5905165577583276E-2</c:v>
                </c:pt>
                <c:pt idx="238">
                  <c:v>-3.8439305804686796E-2</c:v>
                </c:pt>
                <c:pt idx="239">
                  <c:v>-4.45698953853082E-2</c:v>
                </c:pt>
                <c:pt idx="240">
                  <c:v>-3.7353710557713526E-2</c:v>
                </c:pt>
                <c:pt idx="241">
                  <c:v>-4.283496883785709E-2</c:v>
                </c:pt>
                <c:pt idx="242">
                  <c:v>-3.4347599332232193E-2</c:v>
                </c:pt>
                <c:pt idx="243">
                  <c:v>-3.6451790579960175E-2</c:v>
                </c:pt>
                <c:pt idx="244">
                  <c:v>-4.3289079287605503E-2</c:v>
                </c:pt>
                <c:pt idx="245">
                  <c:v>-3.5503308257093025E-2</c:v>
                </c:pt>
                <c:pt idx="246">
                  <c:v>-4.7229722454819267E-2</c:v>
                </c:pt>
                <c:pt idx="247">
                  <c:v>-4.0543145571765749E-2</c:v>
                </c:pt>
                <c:pt idx="248">
                  <c:v>-3.2096496808222241E-2</c:v>
                </c:pt>
                <c:pt idx="249">
                  <c:v>-3.8291908638408145E-2</c:v>
                </c:pt>
                <c:pt idx="250">
                  <c:v>-3.1687813274379195E-2</c:v>
                </c:pt>
                <c:pt idx="251">
                  <c:v>-3.3653624116384506E-2</c:v>
                </c:pt>
                <c:pt idx="252">
                  <c:v>-4.8201014420355293E-2</c:v>
                </c:pt>
                <c:pt idx="253">
                  <c:v>-3.5502492393472806E-2</c:v>
                </c:pt>
                <c:pt idx="254">
                  <c:v>-3.947107815807982E-2</c:v>
                </c:pt>
                <c:pt idx="255">
                  <c:v>-3.7798537176104929E-2</c:v>
                </c:pt>
                <c:pt idx="256">
                  <c:v>-3.5161701796484479E-2</c:v>
                </c:pt>
                <c:pt idx="257">
                  <c:v>-4.0348687620994639E-2</c:v>
                </c:pt>
                <c:pt idx="258">
                  <c:v>-4.5220234121140734E-2</c:v>
                </c:pt>
                <c:pt idx="259">
                  <c:v>-3.7791929488996345E-2</c:v>
                </c:pt>
                <c:pt idx="260">
                  <c:v>-4.7297649886882454E-2</c:v>
                </c:pt>
                <c:pt idx="261">
                  <c:v>-4.4518704790023733E-2</c:v>
                </c:pt>
                <c:pt idx="262">
                  <c:v>-4.1538634064396618E-2</c:v>
                </c:pt>
                <c:pt idx="263">
                  <c:v>-4.6531868565129031E-2</c:v>
                </c:pt>
                <c:pt idx="264">
                  <c:v>-4.3713806035583502E-2</c:v>
                </c:pt>
                <c:pt idx="265">
                  <c:v>-4.0832778933470593E-2</c:v>
                </c:pt>
                <c:pt idx="266">
                  <c:v>-4.1192253710811144E-2</c:v>
                </c:pt>
                <c:pt idx="267">
                  <c:v>-4.191235919032188E-2</c:v>
                </c:pt>
                <c:pt idx="268">
                  <c:v>-4.2896828031867784E-2</c:v>
                </c:pt>
                <c:pt idx="269">
                  <c:v>-3.7169030246120727E-2</c:v>
                </c:pt>
                <c:pt idx="270">
                  <c:v>-3.8854931681038707E-2</c:v>
                </c:pt>
                <c:pt idx="271">
                  <c:v>-4.405604523309492E-2</c:v>
                </c:pt>
                <c:pt idx="272">
                  <c:v>-3.9009935692176256E-2</c:v>
                </c:pt>
                <c:pt idx="273">
                  <c:v>-4.8548440840509244E-2</c:v>
                </c:pt>
                <c:pt idx="274">
                  <c:v>-4.1596658247131657E-2</c:v>
                </c:pt>
                <c:pt idx="275">
                  <c:v>-4.4140598301689593E-2</c:v>
                </c:pt>
                <c:pt idx="276">
                  <c:v>-4.844055473286879E-2</c:v>
                </c:pt>
                <c:pt idx="277">
                  <c:v>-2.8973109781709638E-2</c:v>
                </c:pt>
                <c:pt idx="278">
                  <c:v>-3.8287312918221517E-2</c:v>
                </c:pt>
                <c:pt idx="279">
                  <c:v>-3.4495703158533786E-2</c:v>
                </c:pt>
                <c:pt idx="280">
                  <c:v>-4.1124893765450921E-2</c:v>
                </c:pt>
                <c:pt idx="281">
                  <c:v>-3.8474946744608829E-2</c:v>
                </c:pt>
                <c:pt idx="282">
                  <c:v>-3.196630985421578E-2</c:v>
                </c:pt>
                <c:pt idx="283">
                  <c:v>-3.4536018898240428E-2</c:v>
                </c:pt>
                <c:pt idx="284">
                  <c:v>-3.6841102014104621E-2</c:v>
                </c:pt>
                <c:pt idx="285">
                  <c:v>-3.5725861912128565E-2</c:v>
                </c:pt>
                <c:pt idx="286">
                  <c:v>-3.8120840561774116E-2</c:v>
                </c:pt>
                <c:pt idx="287">
                  <c:v>-2.9300466442606421E-2</c:v>
                </c:pt>
                <c:pt idx="288">
                  <c:v>-3.5691370183309701E-2</c:v>
                </c:pt>
                <c:pt idx="289">
                  <c:v>-4.1452009468581963E-2</c:v>
                </c:pt>
                <c:pt idx="290">
                  <c:v>-3.981097458376226E-2</c:v>
                </c:pt>
                <c:pt idx="291">
                  <c:v>-3.8170853168027818E-2</c:v>
                </c:pt>
                <c:pt idx="292">
                  <c:v>-3.8905601703595138E-2</c:v>
                </c:pt>
                <c:pt idx="293">
                  <c:v>-3.9573560901771998E-2</c:v>
                </c:pt>
                <c:pt idx="294">
                  <c:v>-4.28529566447029E-2</c:v>
                </c:pt>
                <c:pt idx="295">
                  <c:v>-3.9132293864872381E-2</c:v>
                </c:pt>
                <c:pt idx="296">
                  <c:v>-3.971048532470256E-2</c:v>
                </c:pt>
                <c:pt idx="297">
                  <c:v>-3.4849138829542881E-2</c:v>
                </c:pt>
                <c:pt idx="298">
                  <c:v>-4.1678070584145743E-2</c:v>
                </c:pt>
                <c:pt idx="299">
                  <c:v>-3.1688268646110629E-2</c:v>
                </c:pt>
                <c:pt idx="300">
                  <c:v>-3.5584825898620664E-2</c:v>
                </c:pt>
                <c:pt idx="301">
                  <c:v>-4.090182572427814E-2</c:v>
                </c:pt>
                <c:pt idx="302">
                  <c:v>-4.0552342376177108E-2</c:v>
                </c:pt>
                <c:pt idx="303">
                  <c:v>-3.2053405395485512E-2</c:v>
                </c:pt>
                <c:pt idx="304">
                  <c:v>-4.2800468003166614E-2</c:v>
                </c:pt>
                <c:pt idx="305">
                  <c:v>-3.9745503565846718E-2</c:v>
                </c:pt>
                <c:pt idx="306">
                  <c:v>-3.3825294200564571E-2</c:v>
                </c:pt>
                <c:pt idx="307">
                  <c:v>-4.2013695083285896E-2</c:v>
                </c:pt>
                <c:pt idx="308">
                  <c:v>-3.878661120349669E-2</c:v>
                </c:pt>
                <c:pt idx="309">
                  <c:v>-3.5474702730306618E-2</c:v>
                </c:pt>
                <c:pt idx="310">
                  <c:v>-3.6586883890526778E-2</c:v>
                </c:pt>
                <c:pt idx="311">
                  <c:v>-3.595447602299906E-2</c:v>
                </c:pt>
                <c:pt idx="312">
                  <c:v>-4.7154480426334189E-2</c:v>
                </c:pt>
                <c:pt idx="313">
                  <c:v>-3.1691945387793297E-2</c:v>
                </c:pt>
                <c:pt idx="314">
                  <c:v>-3.7627331384378238E-2</c:v>
                </c:pt>
                <c:pt idx="315">
                  <c:v>-3.5463747543312607E-2</c:v>
                </c:pt>
                <c:pt idx="316">
                  <c:v>-3.8240332618883599E-2</c:v>
                </c:pt>
                <c:pt idx="317">
                  <c:v>-4.0797259769279393E-2</c:v>
                </c:pt>
                <c:pt idx="318">
                  <c:v>-3.9648843377962706E-2</c:v>
                </c:pt>
                <c:pt idx="319">
                  <c:v>-4.1409441173298589E-2</c:v>
                </c:pt>
                <c:pt idx="320">
                  <c:v>-3.4909802231869236E-2</c:v>
                </c:pt>
                <c:pt idx="321">
                  <c:v>-3.5586081024373328E-2</c:v>
                </c:pt>
                <c:pt idx="322">
                  <c:v>-4.0832523159394896E-2</c:v>
                </c:pt>
                <c:pt idx="323">
                  <c:v>-4.3164969243809637E-2</c:v>
                </c:pt>
                <c:pt idx="324">
                  <c:v>-3.7720466164691047E-2</c:v>
                </c:pt>
                <c:pt idx="325">
                  <c:v>-4.3682983754948168E-2</c:v>
                </c:pt>
                <c:pt idx="326">
                  <c:v>-4.6876394183763992E-2</c:v>
                </c:pt>
                <c:pt idx="327">
                  <c:v>-3.2240402301837889E-2</c:v>
                </c:pt>
                <c:pt idx="328">
                  <c:v>-3.9511119676324924E-2</c:v>
                </c:pt>
                <c:pt idx="329">
                  <c:v>-3.9620510709651668E-2</c:v>
                </c:pt>
                <c:pt idx="330">
                  <c:v>-4.2169434663490435E-2</c:v>
                </c:pt>
                <c:pt idx="331">
                  <c:v>-4.6218452197143378E-2</c:v>
                </c:pt>
                <c:pt idx="332">
                  <c:v>-3.6374510157441975E-2</c:v>
                </c:pt>
                <c:pt idx="333">
                  <c:v>-4.0868960766822227E-2</c:v>
                </c:pt>
                <c:pt idx="334">
                  <c:v>-4.1173488007105519E-2</c:v>
                </c:pt>
                <c:pt idx="335">
                  <c:v>-3.8273933776057589E-2</c:v>
                </c:pt>
                <c:pt idx="336">
                  <c:v>-3.0414987223865708E-2</c:v>
                </c:pt>
                <c:pt idx="337">
                  <c:v>-4.105280665346811E-2</c:v>
                </c:pt>
                <c:pt idx="338">
                  <c:v>-3.4595113860818927E-2</c:v>
                </c:pt>
                <c:pt idx="339">
                  <c:v>-3.4845025551437203E-2</c:v>
                </c:pt>
                <c:pt idx="340">
                  <c:v>-3.2895941132702333E-2</c:v>
                </c:pt>
                <c:pt idx="341">
                  <c:v>-3.9000470069339599E-2</c:v>
                </c:pt>
                <c:pt idx="342">
                  <c:v>-4.5381803813290489E-2</c:v>
                </c:pt>
                <c:pt idx="343">
                  <c:v>-4.3793044847248552E-2</c:v>
                </c:pt>
                <c:pt idx="344">
                  <c:v>-3.8787288653884033E-2</c:v>
                </c:pt>
                <c:pt idx="345">
                  <c:v>-3.733825652649081E-2</c:v>
                </c:pt>
                <c:pt idx="346">
                  <c:v>-3.9137165620399372E-2</c:v>
                </c:pt>
                <c:pt idx="347">
                  <c:v>-4.1527075548573933E-2</c:v>
                </c:pt>
                <c:pt idx="348">
                  <c:v>-3.6945940909166808E-2</c:v>
                </c:pt>
                <c:pt idx="349">
                  <c:v>-3.8496374386024712E-2</c:v>
                </c:pt>
                <c:pt idx="350">
                  <c:v>-4.0879261090820407E-2</c:v>
                </c:pt>
                <c:pt idx="351">
                  <c:v>-3.0534012850571557E-2</c:v>
                </c:pt>
                <c:pt idx="352">
                  <c:v>-3.8270277044393453E-2</c:v>
                </c:pt>
                <c:pt idx="353">
                  <c:v>-3.3647715524201871E-2</c:v>
                </c:pt>
                <c:pt idx="354">
                  <c:v>-3.8990651157886802E-2</c:v>
                </c:pt>
                <c:pt idx="355">
                  <c:v>-3.9307691515586995E-2</c:v>
                </c:pt>
                <c:pt idx="356">
                  <c:v>-3.9152630671528854E-2</c:v>
                </c:pt>
                <c:pt idx="357">
                  <c:v>-4.4337698537466608E-2</c:v>
                </c:pt>
                <c:pt idx="358">
                  <c:v>-3.843251410086701E-2</c:v>
                </c:pt>
                <c:pt idx="359">
                  <c:v>-3.620319422213214E-2</c:v>
                </c:pt>
                <c:pt idx="360">
                  <c:v>-3.4567236961951409E-2</c:v>
                </c:pt>
                <c:pt idx="361">
                  <c:v>-3.6544963931302021E-2</c:v>
                </c:pt>
                <c:pt idx="362">
                  <c:v>-3.9482474353363273E-2</c:v>
                </c:pt>
                <c:pt idx="363">
                  <c:v>-3.7129512720811775E-2</c:v>
                </c:pt>
                <c:pt idx="364">
                  <c:v>-3.5991763879186678E-2</c:v>
                </c:pt>
                <c:pt idx="365">
                  <c:v>-3.6168658530311149E-2</c:v>
                </c:pt>
                <c:pt idx="366">
                  <c:v>-4.255523722016008E-2</c:v>
                </c:pt>
                <c:pt idx="367">
                  <c:v>-4.3738371808897725E-2</c:v>
                </c:pt>
                <c:pt idx="368">
                  <c:v>-3.9079291261678861E-2</c:v>
                </c:pt>
                <c:pt idx="369">
                  <c:v>-3.2062015055190685E-2</c:v>
                </c:pt>
                <c:pt idx="370">
                  <c:v>-4.3559330606528945E-2</c:v>
                </c:pt>
                <c:pt idx="371">
                  <c:v>-4.1438471723797221E-2</c:v>
                </c:pt>
                <c:pt idx="372">
                  <c:v>-4.1770134853271301E-2</c:v>
                </c:pt>
                <c:pt idx="373">
                  <c:v>-3.896063679866657E-2</c:v>
                </c:pt>
                <c:pt idx="374">
                  <c:v>-3.6098047792888721E-2</c:v>
                </c:pt>
                <c:pt idx="375">
                  <c:v>-3.7395995382944136E-2</c:v>
                </c:pt>
                <c:pt idx="376">
                  <c:v>-3.5560105263641617E-2</c:v>
                </c:pt>
                <c:pt idx="377">
                  <c:v>-3.6175967965931477E-2</c:v>
                </c:pt>
                <c:pt idx="378">
                  <c:v>-2.7358419305061332E-2</c:v>
                </c:pt>
                <c:pt idx="379">
                  <c:v>-4.0185303310233067E-2</c:v>
                </c:pt>
                <c:pt idx="380">
                  <c:v>-3.6267860259703966E-2</c:v>
                </c:pt>
                <c:pt idx="381">
                  <c:v>-4.3030452515214535E-2</c:v>
                </c:pt>
                <c:pt idx="382">
                  <c:v>-4.7660030141233989E-2</c:v>
                </c:pt>
                <c:pt idx="383">
                  <c:v>-3.6080854201147261E-2</c:v>
                </c:pt>
                <c:pt idx="384">
                  <c:v>-3.7719951186769407E-2</c:v>
                </c:pt>
                <c:pt idx="385">
                  <c:v>-3.8650159308065923E-2</c:v>
                </c:pt>
                <c:pt idx="386">
                  <c:v>-4.8831671922727082E-2</c:v>
                </c:pt>
                <c:pt idx="387">
                  <c:v>-3.9732494813684127E-2</c:v>
                </c:pt>
                <c:pt idx="388">
                  <c:v>-4.5738090319073166E-2</c:v>
                </c:pt>
                <c:pt idx="389">
                  <c:v>-4.2412729715886499E-2</c:v>
                </c:pt>
                <c:pt idx="390">
                  <c:v>-3.7303638682189444E-2</c:v>
                </c:pt>
                <c:pt idx="391">
                  <c:v>-3.6810032543108662E-2</c:v>
                </c:pt>
                <c:pt idx="392">
                  <c:v>-4.6847362266658976E-2</c:v>
                </c:pt>
                <c:pt idx="393">
                  <c:v>-2.9819898359578545E-2</c:v>
                </c:pt>
                <c:pt idx="394">
                  <c:v>-3.8178846666903965E-2</c:v>
                </c:pt>
                <c:pt idx="395">
                  <c:v>-4.456945653925537E-2</c:v>
                </c:pt>
                <c:pt idx="396">
                  <c:v>-3.1597227934446082E-2</c:v>
                </c:pt>
                <c:pt idx="397">
                  <c:v>-4.0666748120543161E-2</c:v>
                </c:pt>
                <c:pt idx="398">
                  <c:v>-3.3863248081852149E-2</c:v>
                </c:pt>
                <c:pt idx="399">
                  <c:v>-4.4481127993691416E-2</c:v>
                </c:pt>
                <c:pt idx="400">
                  <c:v>-3.9005167923754414E-2</c:v>
                </c:pt>
                <c:pt idx="401">
                  <c:v>-4.0952501468007441E-2</c:v>
                </c:pt>
                <c:pt idx="402">
                  <c:v>-4.0061081364060058E-2</c:v>
                </c:pt>
                <c:pt idx="403">
                  <c:v>-3.9905258477165972E-2</c:v>
                </c:pt>
                <c:pt idx="404">
                  <c:v>-3.1348260422630503E-2</c:v>
                </c:pt>
                <c:pt idx="405">
                  <c:v>-3.2610809068389202E-2</c:v>
                </c:pt>
                <c:pt idx="406">
                  <c:v>-3.7220460309816517E-2</c:v>
                </c:pt>
                <c:pt idx="407">
                  <c:v>-4.1912532206625386E-2</c:v>
                </c:pt>
                <c:pt idx="408">
                  <c:v>-4.1478812781022611E-2</c:v>
                </c:pt>
                <c:pt idx="409">
                  <c:v>-4.2154125792373875E-2</c:v>
                </c:pt>
                <c:pt idx="410">
                  <c:v>-4.1255492575674069E-2</c:v>
                </c:pt>
                <c:pt idx="411">
                  <c:v>-3.8174541693999586E-2</c:v>
                </c:pt>
                <c:pt idx="412">
                  <c:v>-3.6938101601405648E-2</c:v>
                </c:pt>
                <c:pt idx="413">
                  <c:v>-3.6440398878136548E-2</c:v>
                </c:pt>
                <c:pt idx="414">
                  <c:v>-3.7354788019758445E-2</c:v>
                </c:pt>
                <c:pt idx="415">
                  <c:v>-3.5128114726898474E-2</c:v>
                </c:pt>
                <c:pt idx="416">
                  <c:v>-4.1289938925627823E-2</c:v>
                </c:pt>
                <c:pt idx="417">
                  <c:v>-4.1311789165851209E-2</c:v>
                </c:pt>
                <c:pt idx="418">
                  <c:v>-4.5759485489950791E-2</c:v>
                </c:pt>
                <c:pt idx="419">
                  <c:v>-3.5079786974467453E-2</c:v>
                </c:pt>
                <c:pt idx="420">
                  <c:v>-4.0511629636871049E-2</c:v>
                </c:pt>
                <c:pt idx="421">
                  <c:v>-4.3713368324361568E-2</c:v>
                </c:pt>
                <c:pt idx="422">
                  <c:v>-3.3997363971815631E-2</c:v>
                </c:pt>
                <c:pt idx="423">
                  <c:v>-3.8459319870810305E-2</c:v>
                </c:pt>
                <c:pt idx="424">
                  <c:v>-3.493745811586102E-2</c:v>
                </c:pt>
                <c:pt idx="425">
                  <c:v>-3.7506679398342513E-2</c:v>
                </c:pt>
                <c:pt idx="426">
                  <c:v>-3.4048608508472356E-2</c:v>
                </c:pt>
                <c:pt idx="427">
                  <c:v>-3.8588713926351659E-2</c:v>
                </c:pt>
                <c:pt idx="428">
                  <c:v>-3.8084488833373342E-2</c:v>
                </c:pt>
                <c:pt idx="429">
                  <c:v>-3.4993758196947056E-2</c:v>
                </c:pt>
                <c:pt idx="430">
                  <c:v>-4.3796593346899115E-2</c:v>
                </c:pt>
                <c:pt idx="431">
                  <c:v>-3.7150770079573903E-2</c:v>
                </c:pt>
                <c:pt idx="432">
                  <c:v>-4.0585997414082087E-2</c:v>
                </c:pt>
                <c:pt idx="433">
                  <c:v>-4.1279261892354313E-2</c:v>
                </c:pt>
                <c:pt idx="434">
                  <c:v>-4.6257187921559861E-2</c:v>
                </c:pt>
                <c:pt idx="435">
                  <c:v>-4.1565320368908587E-2</c:v>
                </c:pt>
                <c:pt idx="436">
                  <c:v>-4.8247156060771346E-2</c:v>
                </c:pt>
                <c:pt idx="437">
                  <c:v>-4.035273640459458E-2</c:v>
                </c:pt>
                <c:pt idx="438">
                  <c:v>-3.719531201610593E-2</c:v>
                </c:pt>
                <c:pt idx="439">
                  <c:v>-4.6196412442704116E-2</c:v>
                </c:pt>
                <c:pt idx="440">
                  <c:v>-4.1762390443283337E-2</c:v>
                </c:pt>
                <c:pt idx="441">
                  <c:v>-4.1246957265569151E-2</c:v>
                </c:pt>
                <c:pt idx="442">
                  <c:v>-4.0690372133726171E-2</c:v>
                </c:pt>
                <c:pt idx="443">
                  <c:v>-3.8570806401645896E-2</c:v>
                </c:pt>
                <c:pt idx="444">
                  <c:v>-4.175158016533409E-2</c:v>
                </c:pt>
                <c:pt idx="445">
                  <c:v>-2.9907188693927722E-2</c:v>
                </c:pt>
                <c:pt idx="446">
                  <c:v>-3.7464144575801939E-2</c:v>
                </c:pt>
                <c:pt idx="447">
                  <c:v>-3.3272429351450583E-2</c:v>
                </c:pt>
                <c:pt idx="448">
                  <c:v>-3.7841190556479276E-2</c:v>
                </c:pt>
                <c:pt idx="449">
                  <c:v>-3.8104115645756664E-2</c:v>
                </c:pt>
                <c:pt idx="450">
                  <c:v>-3.121358971513466E-2</c:v>
                </c:pt>
                <c:pt idx="451">
                  <c:v>-3.8964127341388988E-2</c:v>
                </c:pt>
                <c:pt idx="452">
                  <c:v>-3.757755009335817E-2</c:v>
                </c:pt>
                <c:pt idx="453">
                  <c:v>-4.0379216613802171E-2</c:v>
                </c:pt>
                <c:pt idx="454">
                  <c:v>-4.9422306143179995E-2</c:v>
                </c:pt>
                <c:pt idx="455">
                  <c:v>-3.0595574547707116E-2</c:v>
                </c:pt>
                <c:pt idx="456">
                  <c:v>-5.1734429983229191E-2</c:v>
                </c:pt>
                <c:pt idx="457">
                  <c:v>-4.1676686355339498E-2</c:v>
                </c:pt>
                <c:pt idx="458">
                  <c:v>-4.0730001849368591E-2</c:v>
                </c:pt>
                <c:pt idx="459">
                  <c:v>-3.847530128513732E-2</c:v>
                </c:pt>
                <c:pt idx="460">
                  <c:v>-4.5770171051525921E-2</c:v>
                </c:pt>
                <c:pt idx="461">
                  <c:v>-3.7337410214288269E-2</c:v>
                </c:pt>
                <c:pt idx="462">
                  <c:v>-2.9950428770042947E-2</c:v>
                </c:pt>
                <c:pt idx="463">
                  <c:v>-3.724408256248779E-2</c:v>
                </c:pt>
                <c:pt idx="464">
                  <c:v>-3.1280566045928992E-2</c:v>
                </c:pt>
                <c:pt idx="465">
                  <c:v>-4.3540395305971202E-2</c:v>
                </c:pt>
                <c:pt idx="466">
                  <c:v>-4.3814868208684743E-2</c:v>
                </c:pt>
                <c:pt idx="467">
                  <c:v>-4.1477105630303157E-2</c:v>
                </c:pt>
                <c:pt idx="468">
                  <c:v>-3.782276881419655E-2</c:v>
                </c:pt>
                <c:pt idx="469">
                  <c:v>-3.8939878449223642E-2</c:v>
                </c:pt>
                <c:pt idx="470">
                  <c:v>-4.0496156412112683E-2</c:v>
                </c:pt>
                <c:pt idx="471">
                  <c:v>-4.0184298699790233E-2</c:v>
                </c:pt>
                <c:pt idx="472">
                  <c:v>-2.9536190642312832E-2</c:v>
                </c:pt>
                <c:pt idx="473">
                  <c:v>-3.921468506732495E-2</c:v>
                </c:pt>
                <c:pt idx="474">
                  <c:v>-3.5144849238697873E-2</c:v>
                </c:pt>
                <c:pt idx="475">
                  <c:v>-3.6094842423278095E-2</c:v>
                </c:pt>
                <c:pt idx="476">
                  <c:v>-3.2630400111909097E-2</c:v>
                </c:pt>
                <c:pt idx="477">
                  <c:v>-3.6212398184011008E-2</c:v>
                </c:pt>
                <c:pt idx="478">
                  <c:v>-3.8912795491093277E-2</c:v>
                </c:pt>
                <c:pt idx="479">
                  <c:v>-3.7038641929173721E-2</c:v>
                </c:pt>
                <c:pt idx="480">
                  <c:v>-4.1289999228586893E-2</c:v>
                </c:pt>
                <c:pt idx="481">
                  <c:v>-4.0411757082388533E-2</c:v>
                </c:pt>
                <c:pt idx="482">
                  <c:v>-3.918688325120101E-2</c:v>
                </c:pt>
                <c:pt idx="483">
                  <c:v>-3.3632398597415403E-2</c:v>
                </c:pt>
                <c:pt idx="484">
                  <c:v>-2.9595883381286825E-2</c:v>
                </c:pt>
                <c:pt idx="485">
                  <c:v>-4.1209995170817137E-2</c:v>
                </c:pt>
                <c:pt idx="486">
                  <c:v>-3.8920913811086422E-2</c:v>
                </c:pt>
                <c:pt idx="487">
                  <c:v>-4.2883420063615674E-2</c:v>
                </c:pt>
                <c:pt idx="488">
                  <c:v>-4.0732931365573322E-2</c:v>
                </c:pt>
                <c:pt idx="489">
                  <c:v>-3.6683235056621299E-2</c:v>
                </c:pt>
                <c:pt idx="490">
                  <c:v>-3.5037358650518158E-2</c:v>
                </c:pt>
                <c:pt idx="491">
                  <c:v>-4.0699994635209791E-2</c:v>
                </c:pt>
                <c:pt idx="492">
                  <c:v>-3.8355439814717229E-2</c:v>
                </c:pt>
                <c:pt idx="493">
                  <c:v>-3.9201234829217668E-2</c:v>
                </c:pt>
                <c:pt idx="494">
                  <c:v>-4.2784745407015379E-2</c:v>
                </c:pt>
                <c:pt idx="495">
                  <c:v>-3.605924236734559E-2</c:v>
                </c:pt>
                <c:pt idx="496">
                  <c:v>-4.1104213226251574E-2</c:v>
                </c:pt>
                <c:pt idx="497">
                  <c:v>-3.9591630288441593E-2</c:v>
                </c:pt>
                <c:pt idx="498">
                  <c:v>-3.7306481269462566E-2</c:v>
                </c:pt>
                <c:pt idx="499">
                  <c:v>-3.5094939306851813E-2</c:v>
                </c:pt>
                <c:pt idx="500">
                  <c:v>-4.1260167840670547E-2</c:v>
                </c:pt>
                <c:pt idx="501">
                  <c:v>-3.6442525490405941E-2</c:v>
                </c:pt>
                <c:pt idx="502">
                  <c:v>-4.0174306442208874E-2</c:v>
                </c:pt>
                <c:pt idx="503">
                  <c:v>-4.4069981327394814E-2</c:v>
                </c:pt>
                <c:pt idx="504">
                  <c:v>-3.8768060847726105E-2</c:v>
                </c:pt>
                <c:pt idx="505">
                  <c:v>-3.7788373452297463E-2</c:v>
                </c:pt>
                <c:pt idx="506">
                  <c:v>-4.2622736477934353E-2</c:v>
                </c:pt>
                <c:pt idx="507">
                  <c:v>-4.0728481934660721E-2</c:v>
                </c:pt>
                <c:pt idx="508">
                  <c:v>-2.7606639534774047E-2</c:v>
                </c:pt>
                <c:pt idx="509">
                  <c:v>-4.229015950306092E-2</c:v>
                </c:pt>
                <c:pt idx="510">
                  <c:v>-4.1351239756959757E-2</c:v>
                </c:pt>
                <c:pt idx="511">
                  <c:v>-3.3870309120215936E-2</c:v>
                </c:pt>
                <c:pt idx="512">
                  <c:v>-3.5249685110160911E-2</c:v>
                </c:pt>
                <c:pt idx="513">
                  <c:v>-4.7554947413471993E-2</c:v>
                </c:pt>
                <c:pt idx="514">
                  <c:v>-4.2297684593021856E-2</c:v>
                </c:pt>
                <c:pt idx="515">
                  <c:v>-3.5535335724539152E-2</c:v>
                </c:pt>
                <c:pt idx="516">
                  <c:v>-3.3740210156835815E-2</c:v>
                </c:pt>
                <c:pt idx="517">
                  <c:v>-4.3033405835073424E-2</c:v>
                </c:pt>
                <c:pt idx="518">
                  <c:v>-3.6428148426484341E-2</c:v>
                </c:pt>
                <c:pt idx="519">
                  <c:v>-4.1845711670607244E-2</c:v>
                </c:pt>
                <c:pt idx="520">
                  <c:v>-3.5182065455956035E-2</c:v>
                </c:pt>
                <c:pt idx="521">
                  <c:v>-3.5128283851930675E-2</c:v>
                </c:pt>
                <c:pt idx="522">
                  <c:v>-4.2220891064337351E-2</c:v>
                </c:pt>
                <c:pt idx="523">
                  <c:v>-4.5907981360088002E-2</c:v>
                </c:pt>
                <c:pt idx="524">
                  <c:v>-3.8903317354584743E-2</c:v>
                </c:pt>
                <c:pt idx="525">
                  <c:v>-4.5680532782785832E-2</c:v>
                </c:pt>
                <c:pt idx="526">
                  <c:v>-4.440221838953029E-2</c:v>
                </c:pt>
                <c:pt idx="527">
                  <c:v>-3.7634898484109058E-2</c:v>
                </c:pt>
                <c:pt idx="528">
                  <c:v>-4.1016084252763818E-2</c:v>
                </c:pt>
                <c:pt idx="529">
                  <c:v>-3.5501183905248368E-2</c:v>
                </c:pt>
                <c:pt idx="530">
                  <c:v>-3.9865751991062126E-2</c:v>
                </c:pt>
                <c:pt idx="531">
                  <c:v>-4.1992627589168663E-2</c:v>
                </c:pt>
                <c:pt idx="532">
                  <c:v>-3.6129394897908895E-2</c:v>
                </c:pt>
                <c:pt idx="533">
                  <c:v>-3.6452135974149869E-2</c:v>
                </c:pt>
                <c:pt idx="534">
                  <c:v>-3.6065549701092436E-2</c:v>
                </c:pt>
                <c:pt idx="535">
                  <c:v>-3.5981118341856799E-2</c:v>
                </c:pt>
                <c:pt idx="536">
                  <c:v>-3.601518523836944E-2</c:v>
                </c:pt>
                <c:pt idx="537">
                  <c:v>-3.5027836682425928E-2</c:v>
                </c:pt>
                <c:pt idx="538">
                  <c:v>-4.1851726405839784E-2</c:v>
                </c:pt>
                <c:pt idx="539">
                  <c:v>-3.5739638974112253E-2</c:v>
                </c:pt>
                <c:pt idx="540">
                  <c:v>-4.1659018460553199E-2</c:v>
                </c:pt>
                <c:pt idx="541">
                  <c:v>-3.6711109237495876E-2</c:v>
                </c:pt>
                <c:pt idx="542">
                  <c:v>-4.3609263967635314E-2</c:v>
                </c:pt>
                <c:pt idx="543">
                  <c:v>-4.0508550956161571E-2</c:v>
                </c:pt>
                <c:pt idx="544">
                  <c:v>-4.4417628170082324E-2</c:v>
                </c:pt>
                <c:pt idx="545">
                  <c:v>-3.997225598720533E-2</c:v>
                </c:pt>
                <c:pt idx="546">
                  <c:v>-3.6798462184746583E-2</c:v>
                </c:pt>
                <c:pt idx="547">
                  <c:v>-4.7183335702946749E-2</c:v>
                </c:pt>
                <c:pt idx="548">
                  <c:v>-3.3979056494892745E-2</c:v>
                </c:pt>
                <c:pt idx="549">
                  <c:v>-3.3591345982793896E-2</c:v>
                </c:pt>
                <c:pt idx="550">
                  <c:v>-3.7230186669326315E-2</c:v>
                </c:pt>
                <c:pt idx="551">
                  <c:v>-2.8395729064163433E-2</c:v>
                </c:pt>
                <c:pt idx="552">
                  <c:v>-3.533139208184366E-2</c:v>
                </c:pt>
                <c:pt idx="553">
                  <c:v>-3.092624028624158E-2</c:v>
                </c:pt>
                <c:pt idx="554">
                  <c:v>-3.8819646526867757E-2</c:v>
                </c:pt>
                <c:pt idx="555">
                  <c:v>-4.344871879849066E-2</c:v>
                </c:pt>
                <c:pt idx="556">
                  <c:v>-4.5041134901119051E-2</c:v>
                </c:pt>
                <c:pt idx="557">
                  <c:v>-4.0002399510514763E-2</c:v>
                </c:pt>
                <c:pt idx="558">
                  <c:v>-3.5010026864803478E-2</c:v>
                </c:pt>
                <c:pt idx="559">
                  <c:v>-3.8519397990430804E-2</c:v>
                </c:pt>
                <c:pt idx="560">
                  <c:v>-3.922844237042078E-2</c:v>
                </c:pt>
                <c:pt idx="561">
                  <c:v>-3.9809712727436164E-2</c:v>
                </c:pt>
                <c:pt idx="562">
                  <c:v>-3.7281731747155433E-2</c:v>
                </c:pt>
                <c:pt idx="563">
                  <c:v>-4.0142955224478527E-2</c:v>
                </c:pt>
                <c:pt idx="564">
                  <c:v>-4.3853917562977074E-2</c:v>
                </c:pt>
                <c:pt idx="565">
                  <c:v>-3.7655804543517135E-2</c:v>
                </c:pt>
                <c:pt idx="566">
                  <c:v>-4.2353690401073507E-2</c:v>
                </c:pt>
                <c:pt idx="567">
                  <c:v>-3.5603022430468201E-2</c:v>
                </c:pt>
                <c:pt idx="568">
                  <c:v>-4.545392030233586E-2</c:v>
                </c:pt>
                <c:pt idx="569">
                  <c:v>-4.0376924108896262E-2</c:v>
                </c:pt>
                <c:pt idx="570">
                  <c:v>-3.9204282994656836E-2</c:v>
                </c:pt>
                <c:pt idx="571">
                  <c:v>-3.0390001597737637E-2</c:v>
                </c:pt>
                <c:pt idx="572">
                  <c:v>-3.9534220551701083E-2</c:v>
                </c:pt>
                <c:pt idx="573">
                  <c:v>-3.7112419344346392E-2</c:v>
                </c:pt>
                <c:pt idx="574">
                  <c:v>-3.8856538059075518E-2</c:v>
                </c:pt>
                <c:pt idx="575">
                  <c:v>-4.1562781488124756E-2</c:v>
                </c:pt>
                <c:pt idx="576">
                  <c:v>-4.6005029151933385E-2</c:v>
                </c:pt>
                <c:pt idx="577">
                  <c:v>-4.8588695062512954E-2</c:v>
                </c:pt>
                <c:pt idx="578">
                  <c:v>-3.3357521525708478E-2</c:v>
                </c:pt>
                <c:pt idx="579">
                  <c:v>-3.2834445366219711E-2</c:v>
                </c:pt>
                <c:pt idx="580">
                  <c:v>-3.7871863206872192E-2</c:v>
                </c:pt>
                <c:pt idx="581">
                  <c:v>-3.9984758518892605E-2</c:v>
                </c:pt>
                <c:pt idx="582">
                  <c:v>-4.1521839970542374E-2</c:v>
                </c:pt>
                <c:pt idx="583">
                  <c:v>-3.5300641210515238E-2</c:v>
                </c:pt>
                <c:pt idx="584">
                  <c:v>-3.7357725448202928E-2</c:v>
                </c:pt>
                <c:pt idx="585">
                  <c:v>-3.7033828343000508E-2</c:v>
                </c:pt>
                <c:pt idx="586">
                  <c:v>-4.0824012498799078E-2</c:v>
                </c:pt>
                <c:pt idx="587">
                  <c:v>-3.5386561033471153E-2</c:v>
                </c:pt>
                <c:pt idx="588">
                  <c:v>-3.5855140281723763E-2</c:v>
                </c:pt>
                <c:pt idx="589">
                  <c:v>-3.4965953979765985E-2</c:v>
                </c:pt>
                <c:pt idx="590">
                  <c:v>-3.360725152871602E-2</c:v>
                </c:pt>
                <c:pt idx="591">
                  <c:v>-4.045159416928179E-2</c:v>
                </c:pt>
                <c:pt idx="592">
                  <c:v>-3.9436416264846841E-2</c:v>
                </c:pt>
                <c:pt idx="593">
                  <c:v>-3.5871762215645475E-2</c:v>
                </c:pt>
                <c:pt idx="594">
                  <c:v>-3.3736635432136453E-2</c:v>
                </c:pt>
                <c:pt idx="595">
                  <c:v>-3.6255414434579691E-2</c:v>
                </c:pt>
                <c:pt idx="596">
                  <c:v>-3.5470237126585147E-2</c:v>
                </c:pt>
                <c:pt idx="597">
                  <c:v>-4.3840750160846653E-2</c:v>
                </c:pt>
                <c:pt idx="598">
                  <c:v>-3.9835492817761775E-2</c:v>
                </c:pt>
                <c:pt idx="599">
                  <c:v>-4.4597316432904321E-2</c:v>
                </c:pt>
                <c:pt idx="600">
                  <c:v>-3.7658684392086528E-2</c:v>
                </c:pt>
                <c:pt idx="601">
                  <c:v>-3.7355789906760251E-2</c:v>
                </c:pt>
                <c:pt idx="602">
                  <c:v>-4.1304142368973729E-2</c:v>
                </c:pt>
                <c:pt idx="603">
                  <c:v>-3.7610058525062939E-2</c:v>
                </c:pt>
                <c:pt idx="604">
                  <c:v>-4.2651967528854584E-2</c:v>
                </c:pt>
                <c:pt idx="605">
                  <c:v>-3.6124934535173736E-2</c:v>
                </c:pt>
                <c:pt idx="606">
                  <c:v>-4.1411034144372749E-2</c:v>
                </c:pt>
                <c:pt idx="607">
                  <c:v>-3.6008719559156077E-2</c:v>
                </c:pt>
                <c:pt idx="608">
                  <c:v>-3.668741080632465E-2</c:v>
                </c:pt>
                <c:pt idx="609">
                  <c:v>-4.6771667479569956E-2</c:v>
                </c:pt>
                <c:pt idx="610">
                  <c:v>-4.2785615868687898E-2</c:v>
                </c:pt>
                <c:pt idx="611">
                  <c:v>-4.4290743093645446E-2</c:v>
                </c:pt>
                <c:pt idx="612">
                  <c:v>-3.9770655410162448E-2</c:v>
                </c:pt>
                <c:pt idx="613">
                  <c:v>-4.5724972372495287E-2</c:v>
                </c:pt>
                <c:pt idx="614">
                  <c:v>-3.4350787357418255E-2</c:v>
                </c:pt>
                <c:pt idx="615">
                  <c:v>-4.4331989641236191E-2</c:v>
                </c:pt>
                <c:pt idx="616">
                  <c:v>-3.7203888755062309E-2</c:v>
                </c:pt>
                <c:pt idx="617">
                  <c:v>-3.5222084640462725E-2</c:v>
                </c:pt>
                <c:pt idx="618">
                  <c:v>-3.8675613244155471E-2</c:v>
                </c:pt>
                <c:pt idx="619">
                  <c:v>-4.452678547290212E-2</c:v>
                </c:pt>
                <c:pt idx="620">
                  <c:v>-3.7124135465921526E-2</c:v>
                </c:pt>
                <c:pt idx="621">
                  <c:v>-4.0874152062736258E-2</c:v>
                </c:pt>
                <c:pt idx="622">
                  <c:v>-3.2685895353404604E-2</c:v>
                </c:pt>
                <c:pt idx="623">
                  <c:v>-3.5963845800944583E-2</c:v>
                </c:pt>
                <c:pt idx="624">
                  <c:v>-3.6005726131847382E-2</c:v>
                </c:pt>
                <c:pt idx="625">
                  <c:v>-4.2935106077944596E-2</c:v>
                </c:pt>
                <c:pt idx="626">
                  <c:v>-3.513220972742559E-2</c:v>
                </c:pt>
                <c:pt idx="627">
                  <c:v>-3.620696870449791E-2</c:v>
                </c:pt>
                <c:pt idx="628">
                  <c:v>-3.7207758287046033E-2</c:v>
                </c:pt>
                <c:pt idx="629">
                  <c:v>-3.1941171323303763E-2</c:v>
                </c:pt>
                <c:pt idx="630">
                  <c:v>-3.8569726962576212E-2</c:v>
                </c:pt>
                <c:pt idx="631">
                  <c:v>-4.0574806106771888E-2</c:v>
                </c:pt>
                <c:pt idx="632">
                  <c:v>-3.4207786710034327E-2</c:v>
                </c:pt>
                <c:pt idx="633">
                  <c:v>-3.1258484300318301E-2</c:v>
                </c:pt>
                <c:pt idx="634">
                  <c:v>-4.0644605564951419E-2</c:v>
                </c:pt>
                <c:pt idx="635">
                  <c:v>-3.5557812212660522E-2</c:v>
                </c:pt>
                <c:pt idx="636">
                  <c:v>-3.5886093645231654E-2</c:v>
                </c:pt>
                <c:pt idx="637">
                  <c:v>-4.2908376548915328E-2</c:v>
                </c:pt>
                <c:pt idx="638">
                  <c:v>-3.5348638505929841E-2</c:v>
                </c:pt>
                <c:pt idx="639">
                  <c:v>-3.9958568532361127E-2</c:v>
                </c:pt>
                <c:pt idx="640">
                  <c:v>-4.4001145711005663E-2</c:v>
                </c:pt>
                <c:pt idx="641">
                  <c:v>-4.7136898002740679E-2</c:v>
                </c:pt>
                <c:pt idx="642">
                  <c:v>-3.6684497170838881E-2</c:v>
                </c:pt>
                <c:pt idx="643">
                  <c:v>-3.620180307922638E-2</c:v>
                </c:pt>
                <c:pt idx="644">
                  <c:v>-4.1753621912675953E-2</c:v>
                </c:pt>
                <c:pt idx="645">
                  <c:v>-3.8001884816583953E-2</c:v>
                </c:pt>
                <c:pt idx="646">
                  <c:v>-4.184351026568045E-2</c:v>
                </c:pt>
                <c:pt idx="647">
                  <c:v>-4.1702177720759792E-2</c:v>
                </c:pt>
                <c:pt idx="648">
                  <c:v>-2.9125969814847608E-2</c:v>
                </c:pt>
                <c:pt idx="649">
                  <c:v>-3.6346655832797836E-2</c:v>
                </c:pt>
                <c:pt idx="650">
                  <c:v>-3.8442354143178648E-2</c:v>
                </c:pt>
                <c:pt idx="651">
                  <c:v>-3.4353041223157632E-2</c:v>
                </c:pt>
                <c:pt idx="652">
                  <c:v>-3.8071485415988704E-2</c:v>
                </c:pt>
                <c:pt idx="653">
                  <c:v>-3.6397679923995341E-2</c:v>
                </c:pt>
                <c:pt idx="654">
                  <c:v>-3.451099843330141E-2</c:v>
                </c:pt>
                <c:pt idx="655">
                  <c:v>-3.3352924322779032E-2</c:v>
                </c:pt>
                <c:pt idx="656">
                  <c:v>-3.4700624478038122E-2</c:v>
                </c:pt>
                <c:pt idx="657">
                  <c:v>-3.459873009492398E-2</c:v>
                </c:pt>
                <c:pt idx="658">
                  <c:v>-3.8792458308368083E-2</c:v>
                </c:pt>
                <c:pt idx="659">
                  <c:v>-3.60301280094113E-2</c:v>
                </c:pt>
                <c:pt idx="660">
                  <c:v>-2.732832759884829E-2</c:v>
                </c:pt>
                <c:pt idx="661">
                  <c:v>-3.7432530022861954E-2</c:v>
                </c:pt>
                <c:pt idx="662">
                  <c:v>-3.4509245837227809E-2</c:v>
                </c:pt>
                <c:pt idx="663">
                  <c:v>-3.5867243081101563E-2</c:v>
                </c:pt>
                <c:pt idx="664">
                  <c:v>-4.185581008995598E-2</c:v>
                </c:pt>
                <c:pt idx="665">
                  <c:v>-4.046589029423231E-2</c:v>
                </c:pt>
                <c:pt idx="666">
                  <c:v>-3.5990884000129952E-2</c:v>
                </c:pt>
                <c:pt idx="667">
                  <c:v>-4.6950628330966637E-2</c:v>
                </c:pt>
                <c:pt idx="668">
                  <c:v>-3.2668252640045026E-2</c:v>
                </c:pt>
                <c:pt idx="669">
                  <c:v>-3.7791670550529233E-2</c:v>
                </c:pt>
                <c:pt idx="670">
                  <c:v>-4.6856018534432664E-2</c:v>
                </c:pt>
                <c:pt idx="671">
                  <c:v>-4.276653975566802E-2</c:v>
                </c:pt>
                <c:pt idx="672">
                  <c:v>-3.552399793715999E-2</c:v>
                </c:pt>
                <c:pt idx="673">
                  <c:v>-3.6636734441227503E-2</c:v>
                </c:pt>
                <c:pt idx="674">
                  <c:v>-4.5263092974225927E-2</c:v>
                </c:pt>
                <c:pt idx="675">
                  <c:v>-4.5501482177979113E-2</c:v>
                </c:pt>
                <c:pt idx="676">
                  <c:v>-3.1762429986795127E-2</c:v>
                </c:pt>
                <c:pt idx="677">
                  <c:v>-4.3950675624955693E-2</c:v>
                </c:pt>
                <c:pt idx="678">
                  <c:v>-3.7410646708254447E-2</c:v>
                </c:pt>
                <c:pt idx="679">
                  <c:v>-4.4749631410351043E-2</c:v>
                </c:pt>
                <c:pt idx="680">
                  <c:v>-3.8874968925494358E-2</c:v>
                </c:pt>
                <c:pt idx="681">
                  <c:v>-4.3030351367075781E-2</c:v>
                </c:pt>
                <c:pt idx="682">
                  <c:v>-4.9346534147556298E-2</c:v>
                </c:pt>
                <c:pt idx="683">
                  <c:v>-3.7146606926564019E-2</c:v>
                </c:pt>
                <c:pt idx="684">
                  <c:v>-4.0906609484020251E-2</c:v>
                </c:pt>
                <c:pt idx="685">
                  <c:v>-3.4568590915426967E-2</c:v>
                </c:pt>
                <c:pt idx="686">
                  <c:v>-4.7005288614203167E-2</c:v>
                </c:pt>
                <c:pt idx="687">
                  <c:v>-3.9200866711057714E-2</c:v>
                </c:pt>
                <c:pt idx="688">
                  <c:v>-4.1659693623927296E-2</c:v>
                </c:pt>
                <c:pt idx="689">
                  <c:v>-3.5826439745813232E-2</c:v>
                </c:pt>
                <c:pt idx="690">
                  <c:v>-3.4838817891550633E-2</c:v>
                </c:pt>
                <c:pt idx="691">
                  <c:v>-4.2318842611926755E-2</c:v>
                </c:pt>
                <c:pt idx="692">
                  <c:v>-3.9494310269928334E-2</c:v>
                </c:pt>
                <c:pt idx="693">
                  <c:v>-4.2137439159203538E-2</c:v>
                </c:pt>
                <c:pt idx="694">
                  <c:v>-4.2240173804502845E-2</c:v>
                </c:pt>
                <c:pt idx="695">
                  <c:v>-3.9609698886424738E-2</c:v>
                </c:pt>
                <c:pt idx="696">
                  <c:v>-3.7566923801518826E-2</c:v>
                </c:pt>
                <c:pt idx="697">
                  <c:v>-3.6903006005308825E-2</c:v>
                </c:pt>
                <c:pt idx="698">
                  <c:v>-3.848819511642354E-2</c:v>
                </c:pt>
                <c:pt idx="699">
                  <c:v>-4.0897365389444218E-2</c:v>
                </c:pt>
                <c:pt idx="700">
                  <c:v>-4.5307091187572368E-2</c:v>
                </c:pt>
                <c:pt idx="701">
                  <c:v>-3.5954523716998921E-2</c:v>
                </c:pt>
                <c:pt idx="702">
                  <c:v>-3.7094087094464712E-2</c:v>
                </c:pt>
                <c:pt idx="703">
                  <c:v>-3.3303510171956319E-2</c:v>
                </c:pt>
                <c:pt idx="704">
                  <c:v>-4.7579131414019926E-2</c:v>
                </c:pt>
                <c:pt idx="705">
                  <c:v>-4.1003287035772829E-2</c:v>
                </c:pt>
                <c:pt idx="706">
                  <c:v>-3.7826626231391103E-2</c:v>
                </c:pt>
                <c:pt idx="707">
                  <c:v>-4.1835944830330263E-2</c:v>
                </c:pt>
                <c:pt idx="708">
                  <c:v>-4.8249158528120617E-2</c:v>
                </c:pt>
                <c:pt idx="709">
                  <c:v>-3.8009261366186209E-2</c:v>
                </c:pt>
                <c:pt idx="710">
                  <c:v>-4.4316578883750068E-2</c:v>
                </c:pt>
                <c:pt idx="711">
                  <c:v>-3.7502196576244984E-2</c:v>
                </c:pt>
                <c:pt idx="712">
                  <c:v>-3.7252163376095382E-2</c:v>
                </c:pt>
                <c:pt idx="713">
                  <c:v>-3.8211523839398964E-2</c:v>
                </c:pt>
                <c:pt idx="714">
                  <c:v>-3.8639040269075053E-2</c:v>
                </c:pt>
                <c:pt idx="715">
                  <c:v>-4.8114991041385835E-2</c:v>
                </c:pt>
                <c:pt idx="716">
                  <c:v>-4.113788274773178E-2</c:v>
                </c:pt>
                <c:pt idx="717">
                  <c:v>-4.2394669127620688E-2</c:v>
                </c:pt>
                <c:pt idx="718">
                  <c:v>-3.501566975508652E-2</c:v>
                </c:pt>
                <c:pt idx="719">
                  <c:v>-3.3155371962562796E-2</c:v>
                </c:pt>
                <c:pt idx="720">
                  <c:v>-3.6749666980552931E-2</c:v>
                </c:pt>
                <c:pt idx="721">
                  <c:v>-3.8165319576034307E-2</c:v>
                </c:pt>
                <c:pt idx="722">
                  <c:v>-3.7124737190103119E-2</c:v>
                </c:pt>
                <c:pt idx="723">
                  <c:v>-4.4092218556851748E-2</c:v>
                </c:pt>
                <c:pt idx="724">
                  <c:v>-4.385292746250613E-2</c:v>
                </c:pt>
                <c:pt idx="725">
                  <c:v>-4.1129616958746951E-2</c:v>
                </c:pt>
                <c:pt idx="726">
                  <c:v>-3.8081977995307881E-2</c:v>
                </c:pt>
                <c:pt idx="727">
                  <c:v>-3.6252535643283679E-2</c:v>
                </c:pt>
                <c:pt idx="728">
                  <c:v>-4.3938266678569704E-2</c:v>
                </c:pt>
                <c:pt idx="729">
                  <c:v>-3.4464842634054804E-2</c:v>
                </c:pt>
                <c:pt idx="730">
                  <c:v>-4.723564897523147E-2</c:v>
                </c:pt>
                <c:pt idx="731">
                  <c:v>-3.9683236294067115E-2</c:v>
                </c:pt>
                <c:pt idx="732">
                  <c:v>-4.3567458819961047E-2</c:v>
                </c:pt>
                <c:pt idx="733">
                  <c:v>-4.51311357317703E-2</c:v>
                </c:pt>
                <c:pt idx="734">
                  <c:v>-3.8990304463514036E-2</c:v>
                </c:pt>
                <c:pt idx="735">
                  <c:v>-3.7124671089140193E-2</c:v>
                </c:pt>
                <c:pt idx="736">
                  <c:v>-4.3932633900036322E-2</c:v>
                </c:pt>
                <c:pt idx="737">
                  <c:v>-2.968649452085792E-2</c:v>
                </c:pt>
                <c:pt idx="738">
                  <c:v>-4.7699749350858411E-2</c:v>
                </c:pt>
                <c:pt idx="739">
                  <c:v>-3.4748435105131037E-2</c:v>
                </c:pt>
                <c:pt idx="740">
                  <c:v>-3.6447824007598939E-2</c:v>
                </c:pt>
                <c:pt idx="741">
                  <c:v>-4.6231853673850409E-2</c:v>
                </c:pt>
                <c:pt idx="742">
                  <c:v>-4.296912980067269E-2</c:v>
                </c:pt>
                <c:pt idx="743">
                  <c:v>-3.5233477882082198E-2</c:v>
                </c:pt>
                <c:pt idx="744">
                  <c:v>-4.3539989401853774E-2</c:v>
                </c:pt>
                <c:pt idx="745">
                  <c:v>-3.8440375187430931E-2</c:v>
                </c:pt>
                <c:pt idx="746">
                  <c:v>-3.5280674101832332E-2</c:v>
                </c:pt>
                <c:pt idx="747">
                  <c:v>-3.998579960508053E-2</c:v>
                </c:pt>
                <c:pt idx="748">
                  <c:v>-3.2554629271210445E-2</c:v>
                </c:pt>
                <c:pt idx="749">
                  <c:v>-3.578356127400717E-2</c:v>
                </c:pt>
                <c:pt idx="750">
                  <c:v>-3.611435537838581E-2</c:v>
                </c:pt>
                <c:pt idx="751">
                  <c:v>-3.5050840090043778E-2</c:v>
                </c:pt>
                <c:pt idx="752">
                  <c:v>-4.1737176184408753E-2</c:v>
                </c:pt>
                <c:pt idx="753">
                  <c:v>-3.9929134363424268E-2</c:v>
                </c:pt>
                <c:pt idx="754">
                  <c:v>-4.5030649954549418E-2</c:v>
                </c:pt>
                <c:pt idx="755">
                  <c:v>-4.1375575140195409E-2</c:v>
                </c:pt>
                <c:pt idx="756">
                  <c:v>-4.4200610277295382E-2</c:v>
                </c:pt>
                <c:pt idx="757">
                  <c:v>-4.1970397093574974E-2</c:v>
                </c:pt>
                <c:pt idx="758">
                  <c:v>-3.4428351381000866E-2</c:v>
                </c:pt>
                <c:pt idx="759">
                  <c:v>-3.8647108021358179E-2</c:v>
                </c:pt>
                <c:pt idx="760">
                  <c:v>-3.8049119867965331E-2</c:v>
                </c:pt>
                <c:pt idx="761">
                  <c:v>-3.9947614497002348E-2</c:v>
                </c:pt>
                <c:pt idx="762">
                  <c:v>-2.9130956594858759E-2</c:v>
                </c:pt>
                <c:pt idx="763">
                  <c:v>-4.7127070739016119E-2</c:v>
                </c:pt>
                <c:pt idx="764">
                  <c:v>-3.8779774511830567E-2</c:v>
                </c:pt>
                <c:pt idx="765">
                  <c:v>-3.5480598643935934E-2</c:v>
                </c:pt>
                <c:pt idx="766">
                  <c:v>-4.3925012520734441E-2</c:v>
                </c:pt>
                <c:pt idx="767">
                  <c:v>-3.4970467068371036E-2</c:v>
                </c:pt>
                <c:pt idx="768">
                  <c:v>-4.0359214412536204E-2</c:v>
                </c:pt>
                <c:pt idx="769">
                  <c:v>-4.4098050908388586E-2</c:v>
                </c:pt>
                <c:pt idx="770">
                  <c:v>-3.8924204341665103E-2</c:v>
                </c:pt>
                <c:pt idx="771">
                  <c:v>-4.4518459210307171E-2</c:v>
                </c:pt>
                <c:pt idx="772">
                  <c:v>-3.1127825751145366E-2</c:v>
                </c:pt>
                <c:pt idx="773">
                  <c:v>-3.5080876095546998E-2</c:v>
                </c:pt>
                <c:pt idx="774">
                  <c:v>-4.7236875166738912E-2</c:v>
                </c:pt>
                <c:pt idx="775">
                  <c:v>-3.6118986896598315E-2</c:v>
                </c:pt>
                <c:pt idx="776">
                  <c:v>-3.8208832743332977E-2</c:v>
                </c:pt>
                <c:pt idx="777">
                  <c:v>-4.2436698876652912E-2</c:v>
                </c:pt>
                <c:pt idx="778">
                  <c:v>-3.2018659745734368E-2</c:v>
                </c:pt>
                <c:pt idx="779">
                  <c:v>-3.2907079122058036E-2</c:v>
                </c:pt>
                <c:pt idx="780">
                  <c:v>-3.719091457396928E-2</c:v>
                </c:pt>
                <c:pt idx="781">
                  <c:v>-3.6307985813836652E-2</c:v>
                </c:pt>
                <c:pt idx="782">
                  <c:v>-3.6333142764162218E-2</c:v>
                </c:pt>
                <c:pt idx="783">
                  <c:v>-4.0045322795142724E-2</c:v>
                </c:pt>
                <c:pt idx="784">
                  <c:v>-3.338032779065081E-2</c:v>
                </c:pt>
                <c:pt idx="785">
                  <c:v>-4.3984110669200049E-2</c:v>
                </c:pt>
                <c:pt idx="786">
                  <c:v>-3.6946730231369074E-2</c:v>
                </c:pt>
                <c:pt idx="787">
                  <c:v>-4.5442089574738276E-2</c:v>
                </c:pt>
                <c:pt idx="788">
                  <c:v>-3.7535558197946628E-2</c:v>
                </c:pt>
                <c:pt idx="789">
                  <c:v>-3.6202775175993906E-2</c:v>
                </c:pt>
                <c:pt idx="790">
                  <c:v>-4.5290697374190003E-2</c:v>
                </c:pt>
                <c:pt idx="791">
                  <c:v>-4.3211820767087517E-2</c:v>
                </c:pt>
                <c:pt idx="792">
                  <c:v>-3.928253670821924E-2</c:v>
                </c:pt>
                <c:pt idx="793">
                  <c:v>-4.7789199376024882E-2</c:v>
                </c:pt>
                <c:pt idx="794">
                  <c:v>-3.494036956945834E-2</c:v>
                </c:pt>
                <c:pt idx="795">
                  <c:v>-3.3119472466040634E-2</c:v>
                </c:pt>
                <c:pt idx="796">
                  <c:v>-3.4467962592778179E-2</c:v>
                </c:pt>
                <c:pt idx="797">
                  <c:v>-4.1154814683956431E-2</c:v>
                </c:pt>
                <c:pt idx="798">
                  <c:v>-3.6154620761800871E-2</c:v>
                </c:pt>
                <c:pt idx="799">
                  <c:v>-4.2752978018185672E-2</c:v>
                </c:pt>
                <c:pt idx="800">
                  <c:v>-4.9173782353603812E-2</c:v>
                </c:pt>
                <c:pt idx="801">
                  <c:v>-3.602626369945483E-2</c:v>
                </c:pt>
                <c:pt idx="802">
                  <c:v>-3.3268504292870205E-2</c:v>
                </c:pt>
                <c:pt idx="803">
                  <c:v>-3.4167324397021304E-2</c:v>
                </c:pt>
                <c:pt idx="804">
                  <c:v>-3.6533066012051307E-2</c:v>
                </c:pt>
                <c:pt idx="805">
                  <c:v>-3.5562971793138942E-2</c:v>
                </c:pt>
                <c:pt idx="806">
                  <c:v>-4.1985467723229419E-2</c:v>
                </c:pt>
                <c:pt idx="807">
                  <c:v>-3.8400145001041608E-2</c:v>
                </c:pt>
                <c:pt idx="808">
                  <c:v>-3.5884896655327125E-2</c:v>
                </c:pt>
                <c:pt idx="809">
                  <c:v>-3.2413041103064089E-2</c:v>
                </c:pt>
                <c:pt idx="810">
                  <c:v>-3.5164780582626065E-2</c:v>
                </c:pt>
                <c:pt idx="811">
                  <c:v>-4.4159056140099295E-2</c:v>
                </c:pt>
                <c:pt idx="812">
                  <c:v>-4.0889200829724359E-2</c:v>
                </c:pt>
                <c:pt idx="813">
                  <c:v>-3.4562233752700067E-2</c:v>
                </c:pt>
                <c:pt idx="814">
                  <c:v>-4.0974710914365886E-2</c:v>
                </c:pt>
                <c:pt idx="815">
                  <c:v>-3.9886925940866291E-2</c:v>
                </c:pt>
                <c:pt idx="816">
                  <c:v>-3.3983254553488607E-2</c:v>
                </c:pt>
                <c:pt idx="817">
                  <c:v>-3.4758084680660772E-2</c:v>
                </c:pt>
                <c:pt idx="818">
                  <c:v>-3.6426962794136486E-2</c:v>
                </c:pt>
                <c:pt idx="819">
                  <c:v>-3.4043042342098317E-2</c:v>
                </c:pt>
                <c:pt idx="820">
                  <c:v>-3.5982746005398525E-2</c:v>
                </c:pt>
                <c:pt idx="821">
                  <c:v>-3.6126415463051842E-2</c:v>
                </c:pt>
                <c:pt idx="822">
                  <c:v>-4.0485065037168866E-2</c:v>
                </c:pt>
                <c:pt idx="823">
                  <c:v>-4.2549568829233664E-2</c:v>
                </c:pt>
                <c:pt idx="824">
                  <c:v>-4.6799229936622666E-2</c:v>
                </c:pt>
                <c:pt idx="825">
                  <c:v>-3.0635560596639522E-2</c:v>
                </c:pt>
                <c:pt idx="826">
                  <c:v>-4.217815764100763E-2</c:v>
                </c:pt>
                <c:pt idx="827">
                  <c:v>-4.2380197231649319E-2</c:v>
                </c:pt>
                <c:pt idx="828">
                  <c:v>-4.6781295896430208E-2</c:v>
                </c:pt>
                <c:pt idx="829">
                  <c:v>-4.5883793185236499E-2</c:v>
                </c:pt>
                <c:pt idx="830">
                  <c:v>-4.3134557030247933E-2</c:v>
                </c:pt>
                <c:pt idx="831">
                  <c:v>-3.3950336443210105E-2</c:v>
                </c:pt>
                <c:pt idx="832">
                  <c:v>-3.8645590211563885E-2</c:v>
                </c:pt>
                <c:pt idx="833">
                  <c:v>-4.7722994548141884E-2</c:v>
                </c:pt>
                <c:pt idx="834">
                  <c:v>-4.3250561322240699E-2</c:v>
                </c:pt>
                <c:pt idx="835">
                  <c:v>-3.413238735386237E-2</c:v>
                </c:pt>
                <c:pt idx="836">
                  <c:v>-4.5047092098952746E-2</c:v>
                </c:pt>
                <c:pt idx="837">
                  <c:v>-4.1155255934985036E-2</c:v>
                </c:pt>
                <c:pt idx="838">
                  <c:v>-4.0882954742547994E-2</c:v>
                </c:pt>
                <c:pt idx="839">
                  <c:v>-4.2500155008333707E-2</c:v>
                </c:pt>
                <c:pt idx="840">
                  <c:v>-3.3592775580819634E-2</c:v>
                </c:pt>
                <c:pt idx="841">
                  <c:v>-4.1545647996247936E-2</c:v>
                </c:pt>
                <c:pt idx="842">
                  <c:v>-3.6398342575557407E-2</c:v>
                </c:pt>
                <c:pt idx="843">
                  <c:v>-3.44807939883367E-2</c:v>
                </c:pt>
                <c:pt idx="844">
                  <c:v>-3.269924607193353E-2</c:v>
                </c:pt>
                <c:pt idx="845">
                  <c:v>-3.7881397844929054E-2</c:v>
                </c:pt>
                <c:pt idx="846">
                  <c:v>-4.1480156000661239E-2</c:v>
                </c:pt>
                <c:pt idx="847">
                  <c:v>-4.3577605642855843E-2</c:v>
                </c:pt>
                <c:pt idx="848">
                  <c:v>-3.4845295737261139E-2</c:v>
                </c:pt>
                <c:pt idx="849">
                  <c:v>-3.6594117379399549E-2</c:v>
                </c:pt>
                <c:pt idx="850">
                  <c:v>-4.0769418151114678E-2</c:v>
                </c:pt>
                <c:pt idx="851">
                  <c:v>-3.7939477724103554E-2</c:v>
                </c:pt>
                <c:pt idx="852">
                  <c:v>-4.1367446221105553E-2</c:v>
                </c:pt>
                <c:pt idx="853">
                  <c:v>-3.8443894076902296E-2</c:v>
                </c:pt>
                <c:pt idx="854">
                  <c:v>-4.4753467713560369E-2</c:v>
                </c:pt>
                <c:pt idx="855">
                  <c:v>-3.9543607414179505E-2</c:v>
                </c:pt>
                <c:pt idx="856">
                  <c:v>-3.848155048057933E-2</c:v>
                </c:pt>
                <c:pt idx="857">
                  <c:v>-3.7793441465549193E-2</c:v>
                </c:pt>
                <c:pt idx="858">
                  <c:v>-3.4630982183237791E-2</c:v>
                </c:pt>
                <c:pt idx="859">
                  <c:v>-3.1854910962490379E-2</c:v>
                </c:pt>
                <c:pt idx="860">
                  <c:v>-4.1361315404332188E-2</c:v>
                </c:pt>
                <c:pt idx="861">
                  <c:v>-4.6478955814770018E-2</c:v>
                </c:pt>
                <c:pt idx="862">
                  <c:v>-3.8689978999494556E-2</c:v>
                </c:pt>
                <c:pt idx="863">
                  <c:v>-4.0589349496581661E-2</c:v>
                </c:pt>
                <c:pt idx="864">
                  <c:v>-3.6220086071590885E-2</c:v>
                </c:pt>
                <c:pt idx="865">
                  <c:v>-4.2590990581949484E-2</c:v>
                </c:pt>
                <c:pt idx="866">
                  <c:v>-3.9732497382848564E-2</c:v>
                </c:pt>
                <c:pt idx="867">
                  <c:v>-4.3103947187477232E-2</c:v>
                </c:pt>
                <c:pt idx="868">
                  <c:v>-4.2069858387968395E-2</c:v>
                </c:pt>
                <c:pt idx="869">
                  <c:v>-3.8359607276772678E-2</c:v>
                </c:pt>
                <c:pt idx="870">
                  <c:v>-3.9961907821105314E-2</c:v>
                </c:pt>
                <c:pt idx="871">
                  <c:v>-4.1150908706596212E-2</c:v>
                </c:pt>
                <c:pt idx="872">
                  <c:v>-3.6353675615286463E-2</c:v>
                </c:pt>
                <c:pt idx="873">
                  <c:v>-4.0429214132954527E-2</c:v>
                </c:pt>
                <c:pt idx="874">
                  <c:v>-3.8624822991485175E-2</c:v>
                </c:pt>
                <c:pt idx="875">
                  <c:v>-3.7190693192512114E-2</c:v>
                </c:pt>
                <c:pt idx="876">
                  <c:v>-3.4558329944577082E-2</c:v>
                </c:pt>
                <c:pt idx="877">
                  <c:v>-3.9359270903071675E-2</c:v>
                </c:pt>
                <c:pt idx="878">
                  <c:v>-3.8597304727154835E-2</c:v>
                </c:pt>
                <c:pt idx="879">
                  <c:v>-3.8872144240018613E-2</c:v>
                </c:pt>
                <c:pt idx="880">
                  <c:v>-3.8773315297090605E-2</c:v>
                </c:pt>
                <c:pt idx="881">
                  <c:v>-4.5555426252683162E-2</c:v>
                </c:pt>
                <c:pt idx="882">
                  <c:v>-3.9144917244646749E-2</c:v>
                </c:pt>
                <c:pt idx="883">
                  <c:v>-2.8940096243781355E-2</c:v>
                </c:pt>
                <c:pt idx="884">
                  <c:v>-3.6876846753704839E-2</c:v>
                </c:pt>
                <c:pt idx="885">
                  <c:v>-3.9318654150328314E-2</c:v>
                </c:pt>
                <c:pt idx="886">
                  <c:v>-4.438420169789481E-2</c:v>
                </c:pt>
                <c:pt idx="887">
                  <c:v>-3.7736202061310564E-2</c:v>
                </c:pt>
                <c:pt idx="888">
                  <c:v>-3.8144218540901775E-2</c:v>
                </c:pt>
                <c:pt idx="889">
                  <c:v>-3.9983916803732811E-2</c:v>
                </c:pt>
                <c:pt idx="890">
                  <c:v>-4.1485292689264597E-2</c:v>
                </c:pt>
                <c:pt idx="891">
                  <c:v>-3.4550918890431603E-2</c:v>
                </c:pt>
                <c:pt idx="892">
                  <c:v>-3.6409616206244166E-2</c:v>
                </c:pt>
                <c:pt idx="893">
                  <c:v>-3.7677996195547792E-2</c:v>
                </c:pt>
                <c:pt idx="894">
                  <c:v>-3.74203383558811E-2</c:v>
                </c:pt>
                <c:pt idx="895">
                  <c:v>-3.6903298845871291E-2</c:v>
                </c:pt>
                <c:pt idx="896">
                  <c:v>-3.6668945666519903E-2</c:v>
                </c:pt>
                <c:pt idx="897">
                  <c:v>-3.7537072019981466E-2</c:v>
                </c:pt>
                <c:pt idx="898">
                  <c:v>-3.8702588186771081E-2</c:v>
                </c:pt>
                <c:pt idx="899">
                  <c:v>-4.3195834078463946E-2</c:v>
                </c:pt>
                <c:pt idx="900">
                  <c:v>-3.601712092227416E-2</c:v>
                </c:pt>
                <c:pt idx="901">
                  <c:v>-4.1988071608933808E-2</c:v>
                </c:pt>
                <c:pt idx="902">
                  <c:v>-3.2874763981386224E-2</c:v>
                </c:pt>
                <c:pt idx="903">
                  <c:v>-4.552872950093878E-2</c:v>
                </c:pt>
                <c:pt idx="904">
                  <c:v>-3.6759736106944274E-2</c:v>
                </c:pt>
                <c:pt idx="905">
                  <c:v>-3.9929959597385434E-2</c:v>
                </c:pt>
                <c:pt idx="906">
                  <c:v>-4.4600394706133528E-2</c:v>
                </c:pt>
                <c:pt idx="907">
                  <c:v>-4.0375024041981789E-2</c:v>
                </c:pt>
                <c:pt idx="908">
                  <c:v>-3.4487608723054564E-2</c:v>
                </c:pt>
                <c:pt idx="909">
                  <c:v>-3.3568854948773819E-2</c:v>
                </c:pt>
                <c:pt idx="910">
                  <c:v>-3.2102017618417023E-2</c:v>
                </c:pt>
                <c:pt idx="911">
                  <c:v>-3.9294228740637038E-2</c:v>
                </c:pt>
                <c:pt idx="912">
                  <c:v>-4.2513441763601278E-2</c:v>
                </c:pt>
                <c:pt idx="913">
                  <c:v>-4.3957027624141887E-2</c:v>
                </c:pt>
                <c:pt idx="914">
                  <c:v>-4.0110565579761115E-2</c:v>
                </c:pt>
                <c:pt idx="915">
                  <c:v>-3.3123338933936708E-2</c:v>
                </c:pt>
                <c:pt idx="916">
                  <c:v>-4.0694467308764359E-2</c:v>
                </c:pt>
                <c:pt idx="917">
                  <c:v>-4.4452641157683104E-2</c:v>
                </c:pt>
                <c:pt idx="918">
                  <c:v>-3.6690467527645154E-2</c:v>
                </c:pt>
                <c:pt idx="919">
                  <c:v>-4.3610166283716723E-2</c:v>
                </c:pt>
                <c:pt idx="920">
                  <c:v>-4.3162719944454864E-2</c:v>
                </c:pt>
                <c:pt idx="921">
                  <c:v>-3.7886985799685746E-2</c:v>
                </c:pt>
                <c:pt idx="922">
                  <c:v>-3.8922588056513163E-2</c:v>
                </c:pt>
                <c:pt idx="923">
                  <c:v>-4.021551744292573E-2</c:v>
                </c:pt>
                <c:pt idx="924">
                  <c:v>-3.9828013379061389E-2</c:v>
                </c:pt>
                <c:pt idx="925">
                  <c:v>-3.6858535551095528E-2</c:v>
                </c:pt>
                <c:pt idx="926">
                  <c:v>-3.6950693216255104E-2</c:v>
                </c:pt>
                <c:pt idx="927">
                  <c:v>-3.4990869716780892E-2</c:v>
                </c:pt>
                <c:pt idx="928">
                  <c:v>-4.140257430557881E-2</c:v>
                </c:pt>
                <c:pt idx="929">
                  <c:v>-3.4795806662762274E-2</c:v>
                </c:pt>
                <c:pt idx="930">
                  <c:v>-4.2869705588655549E-2</c:v>
                </c:pt>
                <c:pt idx="931">
                  <c:v>-4.5937008685683622E-2</c:v>
                </c:pt>
                <c:pt idx="932">
                  <c:v>-3.8486665954156507E-2</c:v>
                </c:pt>
                <c:pt idx="933">
                  <c:v>-3.2331279455306117E-2</c:v>
                </c:pt>
                <c:pt idx="934">
                  <c:v>-3.4606508603680197E-2</c:v>
                </c:pt>
                <c:pt idx="935">
                  <c:v>-3.4302651122080974E-2</c:v>
                </c:pt>
                <c:pt idx="936">
                  <c:v>-3.7376464207508064E-2</c:v>
                </c:pt>
                <c:pt idx="937">
                  <c:v>-4.2888516424218537E-2</c:v>
                </c:pt>
                <c:pt idx="938">
                  <c:v>-3.4893192600719658E-2</c:v>
                </c:pt>
                <c:pt idx="939">
                  <c:v>-3.2591018627948998E-2</c:v>
                </c:pt>
                <c:pt idx="940">
                  <c:v>-3.1565751248473717E-2</c:v>
                </c:pt>
                <c:pt idx="941">
                  <c:v>-3.5839698299984235E-2</c:v>
                </c:pt>
                <c:pt idx="942">
                  <c:v>-4.1072442244130869E-2</c:v>
                </c:pt>
                <c:pt idx="943">
                  <c:v>-3.472498299039728E-2</c:v>
                </c:pt>
                <c:pt idx="944">
                  <c:v>-3.5801742371685208E-2</c:v>
                </c:pt>
                <c:pt idx="945">
                  <c:v>-3.7576111430125181E-2</c:v>
                </c:pt>
                <c:pt idx="946">
                  <c:v>-3.9387127558230262E-2</c:v>
                </c:pt>
                <c:pt idx="947">
                  <c:v>-3.5628909488652383E-2</c:v>
                </c:pt>
                <c:pt idx="948">
                  <c:v>-3.7382405794197382E-2</c:v>
                </c:pt>
                <c:pt idx="949">
                  <c:v>-4.1647026534766596E-2</c:v>
                </c:pt>
                <c:pt idx="950">
                  <c:v>-4.045580603495047E-2</c:v>
                </c:pt>
                <c:pt idx="951">
                  <c:v>-4.242270151241101E-2</c:v>
                </c:pt>
                <c:pt idx="952">
                  <c:v>-3.7020620978479357E-2</c:v>
                </c:pt>
                <c:pt idx="953">
                  <c:v>-3.6964709973425158E-2</c:v>
                </c:pt>
                <c:pt idx="954">
                  <c:v>-3.6508797720420816E-2</c:v>
                </c:pt>
                <c:pt idx="955">
                  <c:v>-3.4447672888720859E-2</c:v>
                </c:pt>
                <c:pt idx="956">
                  <c:v>-4.4244556500034449E-2</c:v>
                </c:pt>
                <c:pt idx="957">
                  <c:v>-4.215466921670874E-2</c:v>
                </c:pt>
                <c:pt idx="958">
                  <c:v>-3.7417002618967743E-2</c:v>
                </c:pt>
                <c:pt idx="959">
                  <c:v>-3.8761050419486409E-2</c:v>
                </c:pt>
                <c:pt idx="960">
                  <c:v>-3.2846038703130631E-2</c:v>
                </c:pt>
                <c:pt idx="961">
                  <c:v>-3.6609679629950875E-2</c:v>
                </c:pt>
                <c:pt idx="962">
                  <c:v>-4.6234175233021091E-2</c:v>
                </c:pt>
                <c:pt idx="963">
                  <c:v>-4.6147026952315429E-2</c:v>
                </c:pt>
                <c:pt idx="964">
                  <c:v>-3.9177812592749106E-2</c:v>
                </c:pt>
                <c:pt idx="965">
                  <c:v>-4.3195656214194855E-2</c:v>
                </c:pt>
                <c:pt idx="966">
                  <c:v>-3.6663071144110049E-2</c:v>
                </c:pt>
                <c:pt idx="967">
                  <c:v>-3.6649327338997395E-2</c:v>
                </c:pt>
                <c:pt idx="968">
                  <c:v>-4.1526955791786335E-2</c:v>
                </c:pt>
                <c:pt idx="969">
                  <c:v>-3.4407062963950352E-2</c:v>
                </c:pt>
                <c:pt idx="970">
                  <c:v>-3.8110333289898435E-2</c:v>
                </c:pt>
                <c:pt idx="971">
                  <c:v>-3.6262529664858434E-2</c:v>
                </c:pt>
                <c:pt idx="972">
                  <c:v>-2.9266159487663757E-2</c:v>
                </c:pt>
                <c:pt idx="973">
                  <c:v>-4.3665591177729723E-2</c:v>
                </c:pt>
                <c:pt idx="974">
                  <c:v>-3.1872481644390049E-2</c:v>
                </c:pt>
                <c:pt idx="975">
                  <c:v>-3.5258800139995827E-2</c:v>
                </c:pt>
                <c:pt idx="976">
                  <c:v>-3.9485946308447595E-2</c:v>
                </c:pt>
                <c:pt idx="977">
                  <c:v>-3.4130224648636798E-2</c:v>
                </c:pt>
                <c:pt idx="978">
                  <c:v>-3.8649651605748403E-2</c:v>
                </c:pt>
                <c:pt idx="979">
                  <c:v>-4.0411860670557687E-2</c:v>
                </c:pt>
                <c:pt idx="980">
                  <c:v>-3.8789317586696015E-2</c:v>
                </c:pt>
                <c:pt idx="981">
                  <c:v>-4.6635477133957437E-2</c:v>
                </c:pt>
                <c:pt idx="982">
                  <c:v>-3.5780055183531445E-2</c:v>
                </c:pt>
                <c:pt idx="983">
                  <c:v>-4.2574124014457482E-2</c:v>
                </c:pt>
                <c:pt idx="984">
                  <c:v>-3.6845979863304734E-2</c:v>
                </c:pt>
                <c:pt idx="985">
                  <c:v>-4.5285683904507934E-2</c:v>
                </c:pt>
                <c:pt idx="986">
                  <c:v>-4.7137405040883706E-2</c:v>
                </c:pt>
                <c:pt idx="987">
                  <c:v>-3.7431023706947286E-2</c:v>
                </c:pt>
                <c:pt idx="988">
                  <c:v>-3.7870346410437961E-2</c:v>
                </c:pt>
                <c:pt idx="989">
                  <c:v>-4.3185015367784629E-2</c:v>
                </c:pt>
                <c:pt idx="990">
                  <c:v>-4.3191624754552294E-2</c:v>
                </c:pt>
                <c:pt idx="991">
                  <c:v>-3.4342943935669723E-2</c:v>
                </c:pt>
                <c:pt idx="992">
                  <c:v>-3.5855257837075882E-2</c:v>
                </c:pt>
                <c:pt idx="993">
                  <c:v>-3.829527022176471E-2</c:v>
                </c:pt>
                <c:pt idx="994">
                  <c:v>-4.3786769071427756E-2</c:v>
                </c:pt>
                <c:pt idx="995">
                  <c:v>-3.7752052289176774E-2</c:v>
                </c:pt>
                <c:pt idx="996">
                  <c:v>-4.0515162900048196E-2</c:v>
                </c:pt>
                <c:pt idx="997">
                  <c:v>-3.3057880599878686E-2</c:v>
                </c:pt>
                <c:pt idx="998">
                  <c:v>-4.020857891358709E-2</c:v>
                </c:pt>
                <c:pt idx="999">
                  <c:v>-3.4392658399793774E-2</c:v>
                </c:pt>
              </c:numCache>
            </c:numRef>
          </c:xVal>
          <c:yVal>
            <c:numRef>
              <c:f>'PSA results'!$AD$26:$AD$5026</c:f>
              <c:numCache>
                <c:formatCode>0.00</c:formatCode>
                <c:ptCount val="5001"/>
                <c:pt idx="0">
                  <c:v>-1368.3508622370396</c:v>
                </c:pt>
                <c:pt idx="1">
                  <c:v>-1371.0783094391411</c:v>
                </c:pt>
                <c:pt idx="2">
                  <c:v>-1354.4699319407623</c:v>
                </c:pt>
                <c:pt idx="3">
                  <c:v>-1377.8182557092757</c:v>
                </c:pt>
                <c:pt idx="4">
                  <c:v>-1393.2314006818619</c:v>
                </c:pt>
                <c:pt idx="5">
                  <c:v>-1268.5710318194813</c:v>
                </c:pt>
                <c:pt idx="6">
                  <c:v>-1335.8534313072557</c:v>
                </c:pt>
                <c:pt idx="7">
                  <c:v>-1315.2909540430096</c:v>
                </c:pt>
                <c:pt idx="8">
                  <c:v>-1383.2344060796545</c:v>
                </c:pt>
                <c:pt idx="9">
                  <c:v>-1342.1875530694663</c:v>
                </c:pt>
                <c:pt idx="10">
                  <c:v>-1340.6586630295328</c:v>
                </c:pt>
                <c:pt idx="11">
                  <c:v>-1369.5701451510843</c:v>
                </c:pt>
                <c:pt idx="12">
                  <c:v>-1367.0188245716224</c:v>
                </c:pt>
                <c:pt idx="13">
                  <c:v>-1329.2065165081256</c:v>
                </c:pt>
                <c:pt idx="14">
                  <c:v>-1351.1220847065877</c:v>
                </c:pt>
                <c:pt idx="15">
                  <c:v>-1341.8078635639779</c:v>
                </c:pt>
                <c:pt idx="16">
                  <c:v>-1260.7914484180646</c:v>
                </c:pt>
                <c:pt idx="17">
                  <c:v>-1355.8792216360912</c:v>
                </c:pt>
                <c:pt idx="18">
                  <c:v>-1323.5416944637986</c:v>
                </c:pt>
                <c:pt idx="19">
                  <c:v>-1319.9523922884807</c:v>
                </c:pt>
                <c:pt idx="20">
                  <c:v>-1334.9389391678765</c:v>
                </c:pt>
                <c:pt idx="21">
                  <c:v>-1350.8109641602721</c:v>
                </c:pt>
                <c:pt idx="22">
                  <c:v>-1312.1474701543714</c:v>
                </c:pt>
                <c:pt idx="23">
                  <c:v>-1335.4451129028967</c:v>
                </c:pt>
                <c:pt idx="24">
                  <c:v>-1288.1157121965641</c:v>
                </c:pt>
                <c:pt idx="25">
                  <c:v>-1327.8624889664743</c:v>
                </c:pt>
                <c:pt idx="26">
                  <c:v>-1370.2707919835345</c:v>
                </c:pt>
                <c:pt idx="27">
                  <c:v>-1317.0135787065431</c:v>
                </c:pt>
                <c:pt idx="28">
                  <c:v>-1393.1436975707279</c:v>
                </c:pt>
                <c:pt idx="29">
                  <c:v>-1376.2473240439492</c:v>
                </c:pt>
                <c:pt idx="30">
                  <c:v>-1316.8930009073586</c:v>
                </c:pt>
                <c:pt idx="31">
                  <c:v>-1357.877820354608</c:v>
                </c:pt>
                <c:pt idx="32">
                  <c:v>-1332.9487852175687</c:v>
                </c:pt>
                <c:pt idx="33">
                  <c:v>-1308.5811122804525</c:v>
                </c:pt>
                <c:pt idx="34">
                  <c:v>-1376.6175005139808</c:v>
                </c:pt>
                <c:pt idx="35">
                  <c:v>-1343.6141024341632</c:v>
                </c:pt>
                <c:pt idx="36">
                  <c:v>-1370.697735569466</c:v>
                </c:pt>
                <c:pt idx="37">
                  <c:v>-1364.3883097407097</c:v>
                </c:pt>
                <c:pt idx="38">
                  <c:v>-1332.7189222384818</c:v>
                </c:pt>
                <c:pt idx="39">
                  <c:v>-1296.7414746403233</c:v>
                </c:pt>
                <c:pt idx="40">
                  <c:v>-1371.3044650671623</c:v>
                </c:pt>
                <c:pt idx="41">
                  <c:v>-1314.6361172364707</c:v>
                </c:pt>
                <c:pt idx="42">
                  <c:v>-1356.2466075506866</c:v>
                </c:pt>
                <c:pt idx="43">
                  <c:v>-1380.1120412123273</c:v>
                </c:pt>
                <c:pt idx="44">
                  <c:v>-1348.3060835943265</c:v>
                </c:pt>
                <c:pt idx="45">
                  <c:v>-1323.7320838636178</c:v>
                </c:pt>
                <c:pt idx="46">
                  <c:v>-1363.4313703795031</c:v>
                </c:pt>
                <c:pt idx="47">
                  <c:v>-1341.922076533609</c:v>
                </c:pt>
                <c:pt idx="48">
                  <c:v>-1368.3649432966022</c:v>
                </c:pt>
                <c:pt idx="49">
                  <c:v>-1328.8426150185496</c:v>
                </c:pt>
                <c:pt idx="50">
                  <c:v>-1351.8683335401679</c:v>
                </c:pt>
                <c:pt idx="51">
                  <c:v>-1304.6425934366662</c:v>
                </c:pt>
                <c:pt idx="52">
                  <c:v>-1356.871234156245</c:v>
                </c:pt>
                <c:pt idx="53">
                  <c:v>-1343.6473276643801</c:v>
                </c:pt>
                <c:pt idx="54">
                  <c:v>-1400.3920367181549</c:v>
                </c:pt>
                <c:pt idx="55">
                  <c:v>-1382.4312759413117</c:v>
                </c:pt>
                <c:pt idx="56">
                  <c:v>-1346.5111671528521</c:v>
                </c:pt>
                <c:pt idx="57">
                  <c:v>-1348.3833467770928</c:v>
                </c:pt>
                <c:pt idx="58">
                  <c:v>-1409.0168858177522</c:v>
                </c:pt>
                <c:pt idx="59">
                  <c:v>-1342.1514648207965</c:v>
                </c:pt>
                <c:pt idx="60">
                  <c:v>-1378.1740887712356</c:v>
                </c:pt>
                <c:pt idx="61">
                  <c:v>-1410.559483398868</c:v>
                </c:pt>
                <c:pt idx="62">
                  <c:v>-1371.7576542152844</c:v>
                </c:pt>
                <c:pt idx="63">
                  <c:v>-1355.0526131900449</c:v>
                </c:pt>
                <c:pt idx="64">
                  <c:v>-1371.2009577559056</c:v>
                </c:pt>
                <c:pt idx="65">
                  <c:v>-1392.5792814546458</c:v>
                </c:pt>
                <c:pt idx="66">
                  <c:v>-1382.881848600601</c:v>
                </c:pt>
                <c:pt idx="67">
                  <c:v>-1330.0711954977753</c:v>
                </c:pt>
                <c:pt idx="68">
                  <c:v>-1315.817377191571</c:v>
                </c:pt>
                <c:pt idx="69">
                  <c:v>-1309.5576298897929</c:v>
                </c:pt>
                <c:pt idx="70">
                  <c:v>-1341.2865969511413</c:v>
                </c:pt>
                <c:pt idx="71">
                  <c:v>-1317.6289590416275</c:v>
                </c:pt>
                <c:pt idx="72">
                  <c:v>-1340.479547431873</c:v>
                </c:pt>
                <c:pt idx="73">
                  <c:v>-1343.332395062358</c:v>
                </c:pt>
                <c:pt idx="74">
                  <c:v>-1369.1263304244951</c:v>
                </c:pt>
                <c:pt idx="75">
                  <c:v>-1348.8524393528996</c:v>
                </c:pt>
                <c:pt idx="76">
                  <c:v>-1323.7200927285971</c:v>
                </c:pt>
                <c:pt idx="77">
                  <c:v>-1368.3727260297574</c:v>
                </c:pt>
                <c:pt idx="78">
                  <c:v>-1324.2356845243899</c:v>
                </c:pt>
                <c:pt idx="79">
                  <c:v>-1331.1004064816314</c:v>
                </c:pt>
                <c:pt idx="80">
                  <c:v>-1365.7121237374431</c:v>
                </c:pt>
                <c:pt idx="81">
                  <c:v>-1336.8444526547632</c:v>
                </c:pt>
                <c:pt idx="82">
                  <c:v>-1322.4837056225788</c:v>
                </c:pt>
                <c:pt idx="83">
                  <c:v>-1364.2826736664515</c:v>
                </c:pt>
                <c:pt idx="84">
                  <c:v>-1352.0638925935903</c:v>
                </c:pt>
                <c:pt idx="85">
                  <c:v>-1358.3029274344794</c:v>
                </c:pt>
                <c:pt idx="86">
                  <c:v>-1341.4096891321713</c:v>
                </c:pt>
                <c:pt idx="87">
                  <c:v>-1312.241438746591</c:v>
                </c:pt>
                <c:pt idx="88">
                  <c:v>-1339.2384773351469</c:v>
                </c:pt>
                <c:pt idx="89">
                  <c:v>-1337.0216268450915</c:v>
                </c:pt>
                <c:pt idx="90">
                  <c:v>-1306.3221682989617</c:v>
                </c:pt>
                <c:pt idx="91">
                  <c:v>-1341.8700386354619</c:v>
                </c:pt>
                <c:pt idx="92">
                  <c:v>-1371.5867373059903</c:v>
                </c:pt>
                <c:pt idx="93">
                  <c:v>-1347.0055074292045</c:v>
                </c:pt>
                <c:pt idx="94">
                  <c:v>-1284.1284192185008</c:v>
                </c:pt>
                <c:pt idx="95">
                  <c:v>-1356.3840254030588</c:v>
                </c:pt>
                <c:pt idx="96">
                  <c:v>-1327.3034487621017</c:v>
                </c:pt>
                <c:pt idx="97">
                  <c:v>-1312.3503297328436</c:v>
                </c:pt>
                <c:pt idx="98">
                  <c:v>-1380.2587162399286</c:v>
                </c:pt>
                <c:pt idx="99">
                  <c:v>-1323.1168266446875</c:v>
                </c:pt>
                <c:pt idx="100">
                  <c:v>-1280.3423453491362</c:v>
                </c:pt>
                <c:pt idx="101">
                  <c:v>-1287.8117132773179</c:v>
                </c:pt>
                <c:pt idx="102">
                  <c:v>-1376.3427779317049</c:v>
                </c:pt>
                <c:pt idx="103">
                  <c:v>-1341.859969136895</c:v>
                </c:pt>
                <c:pt idx="104">
                  <c:v>-1341.5986231947584</c:v>
                </c:pt>
                <c:pt idx="105">
                  <c:v>-1325.5234291339927</c:v>
                </c:pt>
                <c:pt idx="106">
                  <c:v>-1372.9637745493842</c:v>
                </c:pt>
                <c:pt idx="107">
                  <c:v>-1308.4797442982649</c:v>
                </c:pt>
                <c:pt idx="108">
                  <c:v>-1373.6414958739895</c:v>
                </c:pt>
                <c:pt idx="109">
                  <c:v>-1381.5916935505625</c:v>
                </c:pt>
                <c:pt idx="110">
                  <c:v>-1379.7970254013283</c:v>
                </c:pt>
                <c:pt idx="111">
                  <c:v>-1393.744823597551</c:v>
                </c:pt>
                <c:pt idx="112">
                  <c:v>-1397.2195854853126</c:v>
                </c:pt>
                <c:pt idx="113">
                  <c:v>-1370.2665147536038</c:v>
                </c:pt>
                <c:pt idx="114">
                  <c:v>-1337.2384529933031</c:v>
                </c:pt>
                <c:pt idx="115">
                  <c:v>-1306.605282735251</c:v>
                </c:pt>
                <c:pt idx="116">
                  <c:v>-1365.7745628176704</c:v>
                </c:pt>
                <c:pt idx="117">
                  <c:v>-1384.6589972115612</c:v>
                </c:pt>
                <c:pt idx="118">
                  <c:v>-1328.5666851037756</c:v>
                </c:pt>
                <c:pt idx="119">
                  <c:v>-1380.2338083272068</c:v>
                </c:pt>
                <c:pt idx="120">
                  <c:v>-1328.1474185340535</c:v>
                </c:pt>
                <c:pt idx="121">
                  <c:v>-1396.3953899245005</c:v>
                </c:pt>
                <c:pt idx="122">
                  <c:v>-1386.2395376848633</c:v>
                </c:pt>
                <c:pt idx="123">
                  <c:v>-1379.2180651607159</c:v>
                </c:pt>
                <c:pt idx="124">
                  <c:v>-1316.3320979030846</c:v>
                </c:pt>
                <c:pt idx="125">
                  <c:v>-1396.1979468252389</c:v>
                </c:pt>
                <c:pt idx="126">
                  <c:v>-1305.0498729267524</c:v>
                </c:pt>
                <c:pt idx="127">
                  <c:v>-1342.2813926230933</c:v>
                </c:pt>
                <c:pt idx="128">
                  <c:v>-1376.6148834420462</c:v>
                </c:pt>
                <c:pt idx="129">
                  <c:v>-1350.4058350343216</c:v>
                </c:pt>
                <c:pt idx="130">
                  <c:v>-1357.3528316258182</c:v>
                </c:pt>
                <c:pt idx="131">
                  <c:v>-1370.2583054896286</c:v>
                </c:pt>
                <c:pt idx="132">
                  <c:v>-1380.6799301929793</c:v>
                </c:pt>
                <c:pt idx="133">
                  <c:v>-1374.576204844471</c:v>
                </c:pt>
                <c:pt idx="134">
                  <c:v>-1369.6226754282095</c:v>
                </c:pt>
                <c:pt idx="135">
                  <c:v>-1361.519838112861</c:v>
                </c:pt>
                <c:pt idx="136">
                  <c:v>-1350.0218254271995</c:v>
                </c:pt>
                <c:pt idx="137">
                  <c:v>-1352.9590513205878</c:v>
                </c:pt>
                <c:pt idx="138">
                  <c:v>-1364.866814857877</c:v>
                </c:pt>
                <c:pt idx="139">
                  <c:v>-1358.6191253325528</c:v>
                </c:pt>
                <c:pt idx="140">
                  <c:v>-1339.8557346371645</c:v>
                </c:pt>
                <c:pt idx="141">
                  <c:v>-1362.1062188145113</c:v>
                </c:pt>
                <c:pt idx="142">
                  <c:v>-1342.6687263098363</c:v>
                </c:pt>
                <c:pt idx="143">
                  <c:v>-1296.8464901397381</c:v>
                </c:pt>
                <c:pt idx="144">
                  <c:v>-1303.3164692294542</c:v>
                </c:pt>
                <c:pt idx="145">
                  <c:v>-1336.8937248683746</c:v>
                </c:pt>
                <c:pt idx="146">
                  <c:v>-1342.9452543062976</c:v>
                </c:pt>
                <c:pt idx="147">
                  <c:v>-1399.9463548328308</c:v>
                </c:pt>
                <c:pt idx="148">
                  <c:v>-1325.9440900026682</c:v>
                </c:pt>
                <c:pt idx="149">
                  <c:v>-1373.9285072842865</c:v>
                </c:pt>
                <c:pt idx="150">
                  <c:v>-1323.1455471685779</c:v>
                </c:pt>
                <c:pt idx="151">
                  <c:v>-1331.9310141906187</c:v>
                </c:pt>
                <c:pt idx="152">
                  <c:v>-1289.149817478763</c:v>
                </c:pt>
                <c:pt idx="153">
                  <c:v>-1341.2940175575945</c:v>
                </c:pt>
                <c:pt idx="154">
                  <c:v>-1381.2528573347911</c:v>
                </c:pt>
                <c:pt idx="155">
                  <c:v>-1325.0212810378946</c:v>
                </c:pt>
                <c:pt idx="156">
                  <c:v>-1329.525705738138</c:v>
                </c:pt>
                <c:pt idx="157">
                  <c:v>-1299.7101162331871</c:v>
                </c:pt>
                <c:pt idx="158">
                  <c:v>-1349.4455679455982</c:v>
                </c:pt>
                <c:pt idx="159">
                  <c:v>-1360.5547497159187</c:v>
                </c:pt>
                <c:pt idx="160">
                  <c:v>-1362.8048350731663</c:v>
                </c:pt>
                <c:pt idx="161">
                  <c:v>-1318.0334275543905</c:v>
                </c:pt>
                <c:pt idx="162">
                  <c:v>-1365.1109012759018</c:v>
                </c:pt>
                <c:pt idx="163">
                  <c:v>-1369.6187411419085</c:v>
                </c:pt>
                <c:pt idx="164">
                  <c:v>-1341.9844467769544</c:v>
                </c:pt>
                <c:pt idx="165">
                  <c:v>-1319.1903886601158</c:v>
                </c:pt>
                <c:pt idx="166">
                  <c:v>-1372.7719787177246</c:v>
                </c:pt>
                <c:pt idx="167">
                  <c:v>-1339.3793913982213</c:v>
                </c:pt>
                <c:pt idx="168">
                  <c:v>-1383.4007438856288</c:v>
                </c:pt>
                <c:pt idx="169">
                  <c:v>-1321.0707437467845</c:v>
                </c:pt>
                <c:pt idx="170">
                  <c:v>-1332.6405535820784</c:v>
                </c:pt>
                <c:pt idx="171">
                  <c:v>-1366.6022982834379</c:v>
                </c:pt>
                <c:pt idx="172">
                  <c:v>-1332.2645351235749</c:v>
                </c:pt>
                <c:pt idx="173">
                  <c:v>-1431.079841387831</c:v>
                </c:pt>
                <c:pt idx="174">
                  <c:v>-1317.0071159835773</c:v>
                </c:pt>
                <c:pt idx="175">
                  <c:v>-1299.8429257750797</c:v>
                </c:pt>
                <c:pt idx="176">
                  <c:v>-1330.3564212749902</c:v>
                </c:pt>
                <c:pt idx="177">
                  <c:v>-1346.0569695975582</c:v>
                </c:pt>
                <c:pt idx="178">
                  <c:v>-1367.5148566041178</c:v>
                </c:pt>
                <c:pt idx="179">
                  <c:v>-1310.6996228124465</c:v>
                </c:pt>
                <c:pt idx="180">
                  <c:v>-1381.8594904044151</c:v>
                </c:pt>
                <c:pt idx="181">
                  <c:v>-1358.0828298378897</c:v>
                </c:pt>
                <c:pt idx="182">
                  <c:v>-1390.7267675009184</c:v>
                </c:pt>
                <c:pt idx="183">
                  <c:v>-1379.3097817842288</c:v>
                </c:pt>
                <c:pt idx="184">
                  <c:v>-1373.3658969035369</c:v>
                </c:pt>
                <c:pt idx="185">
                  <c:v>-1357.7654553756661</c:v>
                </c:pt>
                <c:pt idx="186">
                  <c:v>-1316.7901816846543</c:v>
                </c:pt>
                <c:pt idx="187">
                  <c:v>-1355.672737349815</c:v>
                </c:pt>
                <c:pt idx="188">
                  <c:v>-1289.8049446381829</c:v>
                </c:pt>
                <c:pt idx="189">
                  <c:v>-1354.2407805887699</c:v>
                </c:pt>
                <c:pt idx="190">
                  <c:v>-1361.3293818998538</c:v>
                </c:pt>
                <c:pt idx="191">
                  <c:v>-1356.9861568257893</c:v>
                </c:pt>
                <c:pt idx="192">
                  <c:v>-1354.6275615132615</c:v>
                </c:pt>
                <c:pt idx="193">
                  <c:v>-1368.1117380673318</c:v>
                </c:pt>
                <c:pt idx="194">
                  <c:v>-1374.7203322064977</c:v>
                </c:pt>
                <c:pt idx="195">
                  <c:v>-1334.2232616264546</c:v>
                </c:pt>
                <c:pt idx="196">
                  <c:v>-1321.7806403235249</c:v>
                </c:pt>
                <c:pt idx="197">
                  <c:v>-1359.0348651079894</c:v>
                </c:pt>
                <c:pt idx="198">
                  <c:v>-1359.2314168443004</c:v>
                </c:pt>
                <c:pt idx="199">
                  <c:v>-1292.7729682415161</c:v>
                </c:pt>
                <c:pt idx="200">
                  <c:v>-1340.5353297675124</c:v>
                </c:pt>
                <c:pt idx="201">
                  <c:v>-1346.1175054313151</c:v>
                </c:pt>
                <c:pt idx="202">
                  <c:v>-1352.1981250090109</c:v>
                </c:pt>
                <c:pt idx="203">
                  <c:v>-1386.8855256209893</c:v>
                </c:pt>
                <c:pt idx="204">
                  <c:v>-1334.9500541638947</c:v>
                </c:pt>
                <c:pt idx="205">
                  <c:v>-1335.1498458617693</c:v>
                </c:pt>
                <c:pt idx="206">
                  <c:v>-1419.0483940746888</c:v>
                </c:pt>
                <c:pt idx="207">
                  <c:v>-1306.772366217054</c:v>
                </c:pt>
                <c:pt idx="208">
                  <c:v>-1337.3604554354877</c:v>
                </c:pt>
                <c:pt idx="209">
                  <c:v>-1350.1241590394122</c:v>
                </c:pt>
                <c:pt idx="210">
                  <c:v>-1377.8869455092026</c:v>
                </c:pt>
                <c:pt idx="211">
                  <c:v>-1354.060132932851</c:v>
                </c:pt>
                <c:pt idx="212">
                  <c:v>-1342.8471581903032</c:v>
                </c:pt>
                <c:pt idx="213">
                  <c:v>-1396.767684190851</c:v>
                </c:pt>
                <c:pt idx="214">
                  <c:v>-1353.0705299484696</c:v>
                </c:pt>
                <c:pt idx="215">
                  <c:v>-1358.8576072353055</c:v>
                </c:pt>
                <c:pt idx="216">
                  <c:v>-1277.7844505029525</c:v>
                </c:pt>
                <c:pt idx="217">
                  <c:v>-1335.395999008392</c:v>
                </c:pt>
                <c:pt idx="218">
                  <c:v>-1382.0475630556966</c:v>
                </c:pt>
                <c:pt idx="219">
                  <c:v>-1377.920188127631</c:v>
                </c:pt>
                <c:pt idx="220">
                  <c:v>-1378.1100694851175</c:v>
                </c:pt>
                <c:pt idx="221">
                  <c:v>-1376.8338882244159</c:v>
                </c:pt>
                <c:pt idx="222">
                  <c:v>-1341.425824484425</c:v>
                </c:pt>
                <c:pt idx="223">
                  <c:v>-1349.2252960344497</c:v>
                </c:pt>
                <c:pt idx="224">
                  <c:v>-1291.7261214219145</c:v>
                </c:pt>
                <c:pt idx="225">
                  <c:v>-1357.5361834671382</c:v>
                </c:pt>
                <c:pt idx="226">
                  <c:v>-1331.8018721999322</c:v>
                </c:pt>
                <c:pt idx="227">
                  <c:v>-1357.5761826463443</c:v>
                </c:pt>
                <c:pt idx="228">
                  <c:v>-1359.4939572059366</c:v>
                </c:pt>
                <c:pt idx="229">
                  <c:v>-1425.9473628291057</c:v>
                </c:pt>
                <c:pt idx="230">
                  <c:v>-1298.5368704364291</c:v>
                </c:pt>
                <c:pt idx="231">
                  <c:v>-1356.4972259357073</c:v>
                </c:pt>
                <c:pt idx="232">
                  <c:v>-1279.5336260710453</c:v>
                </c:pt>
                <c:pt idx="233">
                  <c:v>-1359.6573386812381</c:v>
                </c:pt>
                <c:pt idx="234">
                  <c:v>-1315.3734647709648</c:v>
                </c:pt>
                <c:pt idx="235">
                  <c:v>-1310.0364605823743</c:v>
                </c:pt>
                <c:pt idx="236">
                  <c:v>-1329.7740303507812</c:v>
                </c:pt>
                <c:pt idx="237">
                  <c:v>-1360.0524997642385</c:v>
                </c:pt>
                <c:pt idx="238">
                  <c:v>-1353.4164387903706</c:v>
                </c:pt>
                <c:pt idx="239">
                  <c:v>-1301.0904047754946</c:v>
                </c:pt>
                <c:pt idx="240">
                  <c:v>-1373.5406920815121</c:v>
                </c:pt>
                <c:pt idx="241">
                  <c:v>-1330.5569742568534</c:v>
                </c:pt>
                <c:pt idx="242">
                  <c:v>-1385.6175900005765</c:v>
                </c:pt>
                <c:pt idx="243">
                  <c:v>-1351.4594114258407</c:v>
                </c:pt>
                <c:pt idx="244">
                  <c:v>-1307.0277256020115</c:v>
                </c:pt>
                <c:pt idx="245">
                  <c:v>-1359.6699877524572</c:v>
                </c:pt>
                <c:pt idx="246">
                  <c:v>-1305.2985502179292</c:v>
                </c:pt>
                <c:pt idx="247">
                  <c:v>-1345.6314111066447</c:v>
                </c:pt>
                <c:pt idx="248">
                  <c:v>-1404.849553564052</c:v>
                </c:pt>
                <c:pt idx="249">
                  <c:v>-1339.8889755861005</c:v>
                </c:pt>
                <c:pt idx="250">
                  <c:v>-1384.8410978049851</c:v>
                </c:pt>
                <c:pt idx="251">
                  <c:v>-1376.2816865220109</c:v>
                </c:pt>
                <c:pt idx="252">
                  <c:v>-1288.4187051596064</c:v>
                </c:pt>
                <c:pt idx="253">
                  <c:v>-1369.4560444875785</c:v>
                </c:pt>
                <c:pt idx="254">
                  <c:v>-1365.3275658847313</c:v>
                </c:pt>
                <c:pt idx="255">
                  <c:v>-1365.0561251264253</c:v>
                </c:pt>
                <c:pt idx="256">
                  <c:v>-1349.4965286032277</c:v>
                </c:pt>
                <c:pt idx="257">
                  <c:v>-1327.1479313602954</c:v>
                </c:pt>
                <c:pt idx="258">
                  <c:v>-1302.7653745066148</c:v>
                </c:pt>
                <c:pt idx="259">
                  <c:v>-1368.5227468216322</c:v>
                </c:pt>
                <c:pt idx="260">
                  <c:v>-1298.5465267723609</c:v>
                </c:pt>
                <c:pt idx="261">
                  <c:v>-1300.1166365745944</c:v>
                </c:pt>
                <c:pt idx="262">
                  <c:v>-1336.6816848936217</c:v>
                </c:pt>
                <c:pt idx="263">
                  <c:v>-1283.6656224318151</c:v>
                </c:pt>
                <c:pt idx="264">
                  <c:v>-1329.9591877823743</c:v>
                </c:pt>
                <c:pt idx="265">
                  <c:v>-1317.6975035245746</c:v>
                </c:pt>
                <c:pt idx="266">
                  <c:v>-1334.0479695477823</c:v>
                </c:pt>
                <c:pt idx="267">
                  <c:v>-1334.4718138690318</c:v>
                </c:pt>
                <c:pt idx="268">
                  <c:v>-1337.4795290915206</c:v>
                </c:pt>
                <c:pt idx="269">
                  <c:v>-1355.6512197237198</c:v>
                </c:pt>
                <c:pt idx="270">
                  <c:v>-1341.7188579793328</c:v>
                </c:pt>
                <c:pt idx="271">
                  <c:v>-1318.8463398161605</c:v>
                </c:pt>
                <c:pt idx="272">
                  <c:v>-1334.0777283061996</c:v>
                </c:pt>
                <c:pt idx="273">
                  <c:v>-1295.8597458407758</c:v>
                </c:pt>
                <c:pt idx="274">
                  <c:v>-1326.1252211216624</c:v>
                </c:pt>
                <c:pt idx="275">
                  <c:v>-1319.0801493230663</c:v>
                </c:pt>
                <c:pt idx="276">
                  <c:v>-1291.2567828888309</c:v>
                </c:pt>
                <c:pt idx="277">
                  <c:v>-1411.9271698728637</c:v>
                </c:pt>
                <c:pt idx="278">
                  <c:v>-1339.2679927928721</c:v>
                </c:pt>
                <c:pt idx="279">
                  <c:v>-1381.5288075900908</c:v>
                </c:pt>
                <c:pt idx="280">
                  <c:v>-1334.1215719631673</c:v>
                </c:pt>
                <c:pt idx="281">
                  <c:v>-1350.3190116848652</c:v>
                </c:pt>
                <c:pt idx="282">
                  <c:v>-1384.8728239094505</c:v>
                </c:pt>
                <c:pt idx="283">
                  <c:v>-1352.4404510703587</c:v>
                </c:pt>
                <c:pt idx="284">
                  <c:v>-1331.422977117659</c:v>
                </c:pt>
                <c:pt idx="285">
                  <c:v>-1364.0491971627155</c:v>
                </c:pt>
                <c:pt idx="286">
                  <c:v>-1350.9996742049736</c:v>
                </c:pt>
                <c:pt idx="287">
                  <c:v>-1414.8376932650747</c:v>
                </c:pt>
                <c:pt idx="288">
                  <c:v>-1359.6889911873138</c:v>
                </c:pt>
                <c:pt idx="289">
                  <c:v>-1320.2515391916838</c:v>
                </c:pt>
                <c:pt idx="290">
                  <c:v>-1335.525088124708</c:v>
                </c:pt>
                <c:pt idx="291">
                  <c:v>-1354.4328882893692</c:v>
                </c:pt>
                <c:pt idx="292">
                  <c:v>-1363.418740069488</c:v>
                </c:pt>
                <c:pt idx="293">
                  <c:v>-1327.9180445249049</c:v>
                </c:pt>
                <c:pt idx="294">
                  <c:v>-1303.5531017716635</c:v>
                </c:pt>
                <c:pt idx="295">
                  <c:v>-1346.6861453437286</c:v>
                </c:pt>
                <c:pt idx="296">
                  <c:v>-1350.7866701901416</c:v>
                </c:pt>
                <c:pt idx="297">
                  <c:v>-1368.8587001824292</c:v>
                </c:pt>
                <c:pt idx="298">
                  <c:v>-1351.4864750290265</c:v>
                </c:pt>
                <c:pt idx="299">
                  <c:v>-1371.147977190546</c:v>
                </c:pt>
                <c:pt idx="300">
                  <c:v>-1368.8968878283108</c:v>
                </c:pt>
                <c:pt idx="301">
                  <c:v>-1327.6894335799243</c:v>
                </c:pt>
                <c:pt idx="302">
                  <c:v>-1317.6261603260966</c:v>
                </c:pt>
                <c:pt idx="303">
                  <c:v>-1379.9421011356353</c:v>
                </c:pt>
                <c:pt idx="304">
                  <c:v>-1328.3428540703421</c:v>
                </c:pt>
                <c:pt idx="305">
                  <c:v>-1329.2847517919222</c:v>
                </c:pt>
                <c:pt idx="306">
                  <c:v>-1378.1236263486867</c:v>
                </c:pt>
                <c:pt idx="307">
                  <c:v>-1343.1645289647183</c:v>
                </c:pt>
                <c:pt idx="308">
                  <c:v>-1339.8759590604388</c:v>
                </c:pt>
                <c:pt idx="309">
                  <c:v>-1359.7182561551369</c:v>
                </c:pt>
                <c:pt idx="310">
                  <c:v>-1365.9954792913425</c:v>
                </c:pt>
                <c:pt idx="311">
                  <c:v>-1374.5122638898983</c:v>
                </c:pt>
                <c:pt idx="312">
                  <c:v>-1304.0516429907402</c:v>
                </c:pt>
                <c:pt idx="313">
                  <c:v>-1386.2980178178445</c:v>
                </c:pt>
                <c:pt idx="314">
                  <c:v>-1356.2206772395655</c:v>
                </c:pt>
                <c:pt idx="315">
                  <c:v>-1356.8590425026887</c:v>
                </c:pt>
                <c:pt idx="316">
                  <c:v>-1362.404614892379</c:v>
                </c:pt>
                <c:pt idx="317">
                  <c:v>-1342.317595258392</c:v>
                </c:pt>
                <c:pt idx="318">
                  <c:v>-1354.3190540299331</c:v>
                </c:pt>
                <c:pt idx="319">
                  <c:v>-1335.5882100530262</c:v>
                </c:pt>
                <c:pt idx="320">
                  <c:v>-1368.6575574424039</c:v>
                </c:pt>
                <c:pt idx="321">
                  <c:v>-1372.3256346613393</c:v>
                </c:pt>
                <c:pt idx="322">
                  <c:v>-1314.5505500340855</c:v>
                </c:pt>
                <c:pt idx="323">
                  <c:v>-1353.1158537989438</c:v>
                </c:pt>
                <c:pt idx="324">
                  <c:v>-1348.327012004218</c:v>
                </c:pt>
                <c:pt idx="325">
                  <c:v>-1301.0955774365241</c:v>
                </c:pt>
                <c:pt idx="326">
                  <c:v>-1326.335367282594</c:v>
                </c:pt>
                <c:pt idx="327">
                  <c:v>-1407.1284658141385</c:v>
                </c:pt>
                <c:pt idx="328">
                  <c:v>-1363.0150528814449</c:v>
                </c:pt>
                <c:pt idx="329">
                  <c:v>-1330.4345741419584</c:v>
                </c:pt>
                <c:pt idx="330">
                  <c:v>-1333.3163294646795</c:v>
                </c:pt>
                <c:pt idx="331">
                  <c:v>-1298.4688282243783</c:v>
                </c:pt>
                <c:pt idx="332">
                  <c:v>-1351.5126402043948</c:v>
                </c:pt>
                <c:pt idx="333">
                  <c:v>-1320.0723521843315</c:v>
                </c:pt>
                <c:pt idx="334">
                  <c:v>-1310.773542910697</c:v>
                </c:pt>
                <c:pt idx="335">
                  <c:v>-1348.784984947197</c:v>
                </c:pt>
                <c:pt idx="336">
                  <c:v>-1389.4140678136341</c:v>
                </c:pt>
                <c:pt idx="337">
                  <c:v>-1322.3155426752051</c:v>
                </c:pt>
                <c:pt idx="338">
                  <c:v>-1366.5163073363415</c:v>
                </c:pt>
                <c:pt idx="339">
                  <c:v>-1361.1704619228231</c:v>
                </c:pt>
                <c:pt idx="340">
                  <c:v>-1377.2277621687408</c:v>
                </c:pt>
                <c:pt idx="341">
                  <c:v>-1327.427080578803</c:v>
                </c:pt>
                <c:pt idx="342">
                  <c:v>-1312.3357459010451</c:v>
                </c:pt>
                <c:pt idx="343">
                  <c:v>-1311.2739601529065</c:v>
                </c:pt>
                <c:pt idx="344">
                  <c:v>-1340.9556768824737</c:v>
                </c:pt>
                <c:pt idx="345">
                  <c:v>-1361.5297528345616</c:v>
                </c:pt>
                <c:pt idx="346">
                  <c:v>-1337.0745030030378</c:v>
                </c:pt>
                <c:pt idx="347">
                  <c:v>-1343.2092130754313</c:v>
                </c:pt>
                <c:pt idx="348">
                  <c:v>-1359.1182808608173</c:v>
                </c:pt>
                <c:pt idx="349">
                  <c:v>-1347.7342118623096</c:v>
                </c:pt>
                <c:pt idx="350">
                  <c:v>-1350.1557893739709</c:v>
                </c:pt>
                <c:pt idx="351">
                  <c:v>-1403.2216555152575</c:v>
                </c:pt>
                <c:pt idx="352">
                  <c:v>-1363.18359821734</c:v>
                </c:pt>
                <c:pt idx="353">
                  <c:v>-1385.5133085137932</c:v>
                </c:pt>
                <c:pt idx="354">
                  <c:v>-1330.2600816124946</c:v>
                </c:pt>
                <c:pt idx="355">
                  <c:v>-1337.0844873561221</c:v>
                </c:pt>
                <c:pt idx="356">
                  <c:v>-1365.8094379346046</c:v>
                </c:pt>
                <c:pt idx="357">
                  <c:v>-1317.5645838082917</c:v>
                </c:pt>
                <c:pt idx="358">
                  <c:v>-1351.5308935412738</c:v>
                </c:pt>
                <c:pt idx="359">
                  <c:v>-1351.5662373114187</c:v>
                </c:pt>
                <c:pt idx="360">
                  <c:v>-1387.2139836414692</c:v>
                </c:pt>
                <c:pt idx="361">
                  <c:v>-1396.9021820059754</c:v>
                </c:pt>
                <c:pt idx="362">
                  <c:v>-1344.9749528116822</c:v>
                </c:pt>
                <c:pt idx="363">
                  <c:v>-1343.6077474674814</c:v>
                </c:pt>
                <c:pt idx="364">
                  <c:v>-1320.1091263578658</c:v>
                </c:pt>
                <c:pt idx="365">
                  <c:v>-1362.0126567076236</c:v>
                </c:pt>
                <c:pt idx="366">
                  <c:v>-1330.540237770776</c:v>
                </c:pt>
                <c:pt idx="367">
                  <c:v>-1319.0657432875319</c:v>
                </c:pt>
                <c:pt idx="368">
                  <c:v>-1337.0485999268728</c:v>
                </c:pt>
                <c:pt idx="369">
                  <c:v>-1370.1308555200671</c:v>
                </c:pt>
                <c:pt idx="370">
                  <c:v>-1327.1200999593389</c:v>
                </c:pt>
                <c:pt idx="371">
                  <c:v>-1317.7203986457107</c:v>
                </c:pt>
                <c:pt idx="372">
                  <c:v>-1313.6437716543728</c:v>
                </c:pt>
                <c:pt idx="373">
                  <c:v>-1331.8939721015049</c:v>
                </c:pt>
                <c:pt idx="374">
                  <c:v>-1360.4554853787017</c:v>
                </c:pt>
                <c:pt idx="375">
                  <c:v>-1357.0667070071424</c:v>
                </c:pt>
                <c:pt idx="376">
                  <c:v>-1336.0655119616874</c:v>
                </c:pt>
                <c:pt idx="377">
                  <c:v>-1367.2420620577393</c:v>
                </c:pt>
                <c:pt idx="378">
                  <c:v>-1431.3704526754846</c:v>
                </c:pt>
                <c:pt idx="379">
                  <c:v>-1350.2548019506098</c:v>
                </c:pt>
                <c:pt idx="380">
                  <c:v>-1346.5417140317475</c:v>
                </c:pt>
                <c:pt idx="381">
                  <c:v>-1309.1567542880609</c:v>
                </c:pt>
                <c:pt idx="382">
                  <c:v>-1301.8436784646913</c:v>
                </c:pt>
                <c:pt idx="383">
                  <c:v>-1369.6050351312867</c:v>
                </c:pt>
                <c:pt idx="384">
                  <c:v>-1349.7176253964381</c:v>
                </c:pt>
                <c:pt idx="385">
                  <c:v>-1349.2962067234942</c:v>
                </c:pt>
                <c:pt idx="386">
                  <c:v>-1286.2183957647621</c:v>
                </c:pt>
                <c:pt idx="387">
                  <c:v>-1356.3437653224789</c:v>
                </c:pt>
                <c:pt idx="388">
                  <c:v>-1327.3474155988774</c:v>
                </c:pt>
                <c:pt idx="389">
                  <c:v>-1318.9864474680592</c:v>
                </c:pt>
                <c:pt idx="390">
                  <c:v>-1360.6071534873072</c:v>
                </c:pt>
                <c:pt idx="391">
                  <c:v>-1359.1957357554613</c:v>
                </c:pt>
                <c:pt idx="392">
                  <c:v>-1285.0646791374206</c:v>
                </c:pt>
                <c:pt idx="393">
                  <c:v>-1404.1849697779639</c:v>
                </c:pt>
                <c:pt idx="394">
                  <c:v>-1349.8451656008654</c:v>
                </c:pt>
                <c:pt idx="395">
                  <c:v>-1328.660980232982</c:v>
                </c:pt>
                <c:pt idx="396">
                  <c:v>-1395.5137602312573</c:v>
                </c:pt>
                <c:pt idx="397">
                  <c:v>-1333.9672114954774</c:v>
                </c:pt>
                <c:pt idx="398">
                  <c:v>-1399.6580468381055</c:v>
                </c:pt>
                <c:pt idx="399">
                  <c:v>-1294.9208376908814</c:v>
                </c:pt>
                <c:pt idx="400">
                  <c:v>-1325.7091779212192</c:v>
                </c:pt>
                <c:pt idx="401">
                  <c:v>-1349.4596678090234</c:v>
                </c:pt>
                <c:pt idx="402">
                  <c:v>-1321.1798713552196</c:v>
                </c:pt>
                <c:pt idx="403">
                  <c:v>-1365.2832353857298</c:v>
                </c:pt>
                <c:pt idx="404">
                  <c:v>-1372.7676833727842</c:v>
                </c:pt>
                <c:pt idx="405">
                  <c:v>-1378.8598056292242</c:v>
                </c:pt>
                <c:pt idx="406">
                  <c:v>-1363.9504216589137</c:v>
                </c:pt>
                <c:pt idx="407">
                  <c:v>-1318.4650810105561</c:v>
                </c:pt>
                <c:pt idx="408">
                  <c:v>-1326.2344567396876</c:v>
                </c:pt>
                <c:pt idx="409">
                  <c:v>-1306.0920865500475</c:v>
                </c:pt>
                <c:pt idx="410">
                  <c:v>-1346.5545842824799</c:v>
                </c:pt>
                <c:pt idx="411">
                  <c:v>-1338.5216204269566</c:v>
                </c:pt>
                <c:pt idx="412">
                  <c:v>-1352.0598511656133</c:v>
                </c:pt>
                <c:pt idx="413">
                  <c:v>-1330.9015736679828</c:v>
                </c:pt>
                <c:pt idx="414">
                  <c:v>-1343.9183612863976</c:v>
                </c:pt>
                <c:pt idx="415">
                  <c:v>-1361.39910962727</c:v>
                </c:pt>
                <c:pt idx="416">
                  <c:v>-1337.0515860836556</c:v>
                </c:pt>
                <c:pt idx="417">
                  <c:v>-1316.9262554254119</c:v>
                </c:pt>
                <c:pt idx="418">
                  <c:v>-1324.1475567980585</c:v>
                </c:pt>
                <c:pt idx="419">
                  <c:v>-1356.8734437754786</c:v>
                </c:pt>
                <c:pt idx="420">
                  <c:v>-1339.1924779601127</c:v>
                </c:pt>
                <c:pt idx="421">
                  <c:v>-1309.9521887795622</c:v>
                </c:pt>
                <c:pt idx="422">
                  <c:v>-1384.2387133736686</c:v>
                </c:pt>
                <c:pt idx="423">
                  <c:v>-1345.3968789115013</c:v>
                </c:pt>
                <c:pt idx="424">
                  <c:v>-1373.4035418323222</c:v>
                </c:pt>
                <c:pt idx="425">
                  <c:v>-1359.2759262237855</c:v>
                </c:pt>
                <c:pt idx="426">
                  <c:v>-1376.0843053068822</c:v>
                </c:pt>
                <c:pt idx="427">
                  <c:v>-1336.9132353983473</c:v>
                </c:pt>
                <c:pt idx="428">
                  <c:v>-1337.4884918339405</c:v>
                </c:pt>
                <c:pt idx="429">
                  <c:v>-1363.7359418060942</c:v>
                </c:pt>
                <c:pt idx="430">
                  <c:v>-1316.0360533598589</c:v>
                </c:pt>
                <c:pt idx="431">
                  <c:v>-1389.0510436885554</c:v>
                </c:pt>
                <c:pt idx="432">
                  <c:v>-1347.0012744794417</c:v>
                </c:pt>
                <c:pt idx="433">
                  <c:v>-1321.2296190984434</c:v>
                </c:pt>
                <c:pt idx="434">
                  <c:v>-1296.5969735317572</c:v>
                </c:pt>
                <c:pt idx="435">
                  <c:v>-1357.081263495545</c:v>
                </c:pt>
                <c:pt idx="436">
                  <c:v>-1273.2485891488523</c:v>
                </c:pt>
                <c:pt idx="437">
                  <c:v>-1342.1887459413015</c:v>
                </c:pt>
                <c:pt idx="438">
                  <c:v>-1362.8484175751153</c:v>
                </c:pt>
                <c:pt idx="439">
                  <c:v>-1308.5359511120369</c:v>
                </c:pt>
                <c:pt idx="440">
                  <c:v>-1323.2448424523379</c:v>
                </c:pt>
                <c:pt idx="441">
                  <c:v>-1339.3277388039264</c:v>
                </c:pt>
                <c:pt idx="442">
                  <c:v>-1320.3799252705378</c:v>
                </c:pt>
                <c:pt idx="443">
                  <c:v>-1347.0090884511064</c:v>
                </c:pt>
                <c:pt idx="444">
                  <c:v>-1345.5894784928123</c:v>
                </c:pt>
                <c:pt idx="445">
                  <c:v>-1389.1962362542006</c:v>
                </c:pt>
                <c:pt idx="446">
                  <c:v>-1365.0291719302181</c:v>
                </c:pt>
                <c:pt idx="447">
                  <c:v>-1388.3393854117119</c:v>
                </c:pt>
                <c:pt idx="448">
                  <c:v>-1359.9462863397168</c:v>
                </c:pt>
                <c:pt idx="449">
                  <c:v>-1355.6340854966256</c:v>
                </c:pt>
                <c:pt idx="450">
                  <c:v>-1379.2420324393856</c:v>
                </c:pt>
                <c:pt idx="451">
                  <c:v>-1345.2403166882768</c:v>
                </c:pt>
                <c:pt idx="452">
                  <c:v>-1335.4451687332319</c:v>
                </c:pt>
                <c:pt idx="453">
                  <c:v>-1339.9585462737948</c:v>
                </c:pt>
                <c:pt idx="454">
                  <c:v>-1264.541183770044</c:v>
                </c:pt>
                <c:pt idx="455">
                  <c:v>-1397.1693111390339</c:v>
                </c:pt>
                <c:pt idx="456">
                  <c:v>-1289.2563238047178</c:v>
                </c:pt>
                <c:pt idx="457">
                  <c:v>-1322.5546511579832</c:v>
                </c:pt>
                <c:pt idx="458">
                  <c:v>-1333.6274947289</c:v>
                </c:pt>
                <c:pt idx="459">
                  <c:v>-1349.0548362836687</c:v>
                </c:pt>
                <c:pt idx="460">
                  <c:v>-1324.7749656879787</c:v>
                </c:pt>
                <c:pt idx="461">
                  <c:v>-1355.8826697765469</c:v>
                </c:pt>
                <c:pt idx="462">
                  <c:v>-1398.9794068806748</c:v>
                </c:pt>
                <c:pt idx="463">
                  <c:v>-1364.7048425143146</c:v>
                </c:pt>
                <c:pt idx="464">
                  <c:v>-1400.4564818089586</c:v>
                </c:pt>
                <c:pt idx="465">
                  <c:v>-1321.6861762897815</c:v>
                </c:pt>
                <c:pt idx="466">
                  <c:v>-1310.3965298970977</c:v>
                </c:pt>
                <c:pt idx="467">
                  <c:v>-1327.610896877957</c:v>
                </c:pt>
                <c:pt idx="468">
                  <c:v>-1348.9440698883648</c:v>
                </c:pt>
                <c:pt idx="469">
                  <c:v>-1362.9937823625171</c:v>
                </c:pt>
                <c:pt idx="470">
                  <c:v>-1369.4584945006727</c:v>
                </c:pt>
                <c:pt idx="471">
                  <c:v>-1313.9412037136206</c:v>
                </c:pt>
                <c:pt idx="472">
                  <c:v>-1396.5322876805703</c:v>
                </c:pt>
                <c:pt idx="473">
                  <c:v>-1326.1584994238615</c:v>
                </c:pt>
                <c:pt idx="474">
                  <c:v>-1391.6266518614821</c:v>
                </c:pt>
                <c:pt idx="475">
                  <c:v>-1344.065161960265</c:v>
                </c:pt>
                <c:pt idx="476">
                  <c:v>-1391.8269997171026</c:v>
                </c:pt>
                <c:pt idx="477">
                  <c:v>-1371.7486769894665</c:v>
                </c:pt>
                <c:pt idx="478">
                  <c:v>-1325.7009071643208</c:v>
                </c:pt>
                <c:pt idx="479">
                  <c:v>-1338.940547925464</c:v>
                </c:pt>
                <c:pt idx="480">
                  <c:v>-1336.9222036043102</c:v>
                </c:pt>
                <c:pt idx="481">
                  <c:v>-1326.6717448870525</c:v>
                </c:pt>
                <c:pt idx="482">
                  <c:v>-1341.1519842329128</c:v>
                </c:pt>
                <c:pt idx="483">
                  <c:v>-1376.6772391827321</c:v>
                </c:pt>
                <c:pt idx="484">
                  <c:v>-1413.4939838861294</c:v>
                </c:pt>
                <c:pt idx="485">
                  <c:v>-1304.3407636765337</c:v>
                </c:pt>
                <c:pt idx="486">
                  <c:v>-1330.9623029815809</c:v>
                </c:pt>
                <c:pt idx="487">
                  <c:v>-1334.6709949826284</c:v>
                </c:pt>
                <c:pt idx="488">
                  <c:v>-1368.7210031297966</c:v>
                </c:pt>
                <c:pt idx="489">
                  <c:v>-1356.1824016632413</c:v>
                </c:pt>
                <c:pt idx="490">
                  <c:v>-1369.2647080861782</c:v>
                </c:pt>
                <c:pt idx="491">
                  <c:v>-1332.4255513172004</c:v>
                </c:pt>
                <c:pt idx="492">
                  <c:v>-1354.9915529060563</c:v>
                </c:pt>
                <c:pt idx="493">
                  <c:v>-1359.8643297393444</c:v>
                </c:pt>
                <c:pt idx="494">
                  <c:v>-1321.0408480732203</c:v>
                </c:pt>
                <c:pt idx="495">
                  <c:v>-1355.2120195843256</c:v>
                </c:pt>
                <c:pt idx="496">
                  <c:v>-1347.471416073427</c:v>
                </c:pt>
                <c:pt idx="497">
                  <c:v>-1339.6831388084534</c:v>
                </c:pt>
                <c:pt idx="498">
                  <c:v>-1359.566833662205</c:v>
                </c:pt>
                <c:pt idx="499">
                  <c:v>-1388.2294377072656</c:v>
                </c:pt>
                <c:pt idx="500">
                  <c:v>-1342.9329035505486</c:v>
                </c:pt>
                <c:pt idx="501">
                  <c:v>-1370.3210508272005</c:v>
                </c:pt>
                <c:pt idx="502">
                  <c:v>-1346.2210533641307</c:v>
                </c:pt>
                <c:pt idx="503">
                  <c:v>-1302.2369724052007</c:v>
                </c:pt>
                <c:pt idx="504">
                  <c:v>-1358.551721586156</c:v>
                </c:pt>
                <c:pt idx="505">
                  <c:v>-1367.0853742260776</c:v>
                </c:pt>
                <c:pt idx="506">
                  <c:v>-1345.3552476560014</c:v>
                </c:pt>
                <c:pt idx="507">
                  <c:v>-1340.4084471143256</c:v>
                </c:pt>
                <c:pt idx="508">
                  <c:v>-1422.1588265061046</c:v>
                </c:pt>
                <c:pt idx="509">
                  <c:v>-1321.7225403344082</c:v>
                </c:pt>
                <c:pt idx="510">
                  <c:v>-1322.6239681282213</c:v>
                </c:pt>
                <c:pt idx="511">
                  <c:v>-1371.0697294422325</c:v>
                </c:pt>
                <c:pt idx="512">
                  <c:v>-1345.955513697352</c:v>
                </c:pt>
                <c:pt idx="513">
                  <c:v>-1281.1335336073437</c:v>
                </c:pt>
                <c:pt idx="514">
                  <c:v>-1306.5851559938519</c:v>
                </c:pt>
                <c:pt idx="515">
                  <c:v>-1383.8132597582155</c:v>
                </c:pt>
                <c:pt idx="516">
                  <c:v>-1385.9562707020109</c:v>
                </c:pt>
                <c:pt idx="517">
                  <c:v>-1340.1267023918526</c:v>
                </c:pt>
                <c:pt idx="518">
                  <c:v>-1367.8859110797439</c:v>
                </c:pt>
                <c:pt idx="519">
                  <c:v>-1328.1325675128314</c:v>
                </c:pt>
                <c:pt idx="520">
                  <c:v>-1383.8864521479495</c:v>
                </c:pt>
                <c:pt idx="521">
                  <c:v>-1378.3931686653405</c:v>
                </c:pt>
                <c:pt idx="522">
                  <c:v>-1327.1913987025589</c:v>
                </c:pt>
                <c:pt idx="523">
                  <c:v>-1294.3848026862047</c:v>
                </c:pt>
                <c:pt idx="524">
                  <c:v>-1335.1926676253547</c:v>
                </c:pt>
                <c:pt idx="525">
                  <c:v>-1300.075337547024</c:v>
                </c:pt>
                <c:pt idx="526">
                  <c:v>-1317.829527680854</c:v>
                </c:pt>
                <c:pt idx="527">
                  <c:v>-1350.441873696795</c:v>
                </c:pt>
                <c:pt idx="528">
                  <c:v>-1349.2914730730945</c:v>
                </c:pt>
                <c:pt idx="529">
                  <c:v>-1371.3482149106442</c:v>
                </c:pt>
                <c:pt idx="530">
                  <c:v>-1323.6416038634093</c:v>
                </c:pt>
                <c:pt idx="531">
                  <c:v>-1311.2263571951762</c:v>
                </c:pt>
                <c:pt idx="532">
                  <c:v>-1341.5394526133516</c:v>
                </c:pt>
                <c:pt idx="533">
                  <c:v>-1374.8078619123341</c:v>
                </c:pt>
                <c:pt idx="534">
                  <c:v>-1357.3590125688477</c:v>
                </c:pt>
                <c:pt idx="535">
                  <c:v>-1363.0228609671356</c:v>
                </c:pt>
                <c:pt idx="536">
                  <c:v>-1366.4091523385998</c:v>
                </c:pt>
                <c:pt idx="537">
                  <c:v>-1360.9259124972564</c:v>
                </c:pt>
                <c:pt idx="538">
                  <c:v>-1329.7972626634973</c:v>
                </c:pt>
                <c:pt idx="539">
                  <c:v>-1385.1180504102174</c:v>
                </c:pt>
                <c:pt idx="540">
                  <c:v>-1337.5933418499658</c:v>
                </c:pt>
                <c:pt idx="541">
                  <c:v>-1327.0249754937186</c:v>
                </c:pt>
                <c:pt idx="542">
                  <c:v>-1335.9900909800706</c:v>
                </c:pt>
                <c:pt idx="543">
                  <c:v>-1338.6135400522362</c:v>
                </c:pt>
                <c:pt idx="544">
                  <c:v>-1344.0356686338782</c:v>
                </c:pt>
                <c:pt idx="545">
                  <c:v>-1323.1601662217274</c:v>
                </c:pt>
                <c:pt idx="546">
                  <c:v>-1359.1493249151019</c:v>
                </c:pt>
                <c:pt idx="547">
                  <c:v>-1293.0008261258449</c:v>
                </c:pt>
                <c:pt idx="548">
                  <c:v>-1356.9763724257962</c:v>
                </c:pt>
                <c:pt idx="549">
                  <c:v>-1386.7428187956832</c:v>
                </c:pt>
                <c:pt idx="550">
                  <c:v>-1351.8067494289346</c:v>
                </c:pt>
                <c:pt idx="551">
                  <c:v>-1423.7100377927186</c:v>
                </c:pt>
                <c:pt idx="552">
                  <c:v>-1370.1287752874823</c:v>
                </c:pt>
                <c:pt idx="553">
                  <c:v>-1390.6663620769648</c:v>
                </c:pt>
                <c:pt idx="554">
                  <c:v>-1341.6472222835594</c:v>
                </c:pt>
                <c:pt idx="555">
                  <c:v>-1299.3691453626336</c:v>
                </c:pt>
                <c:pt idx="556">
                  <c:v>-1287.0904754208473</c:v>
                </c:pt>
                <c:pt idx="557">
                  <c:v>-1345.0463508057351</c:v>
                </c:pt>
                <c:pt idx="558">
                  <c:v>-1380.30054160792</c:v>
                </c:pt>
                <c:pt idx="559">
                  <c:v>-1343.387321393413</c:v>
                </c:pt>
                <c:pt idx="560">
                  <c:v>-1323.0694286416938</c:v>
                </c:pt>
                <c:pt idx="561">
                  <c:v>-1327.1668216603459</c:v>
                </c:pt>
                <c:pt idx="562">
                  <c:v>-1369.8913503353265</c:v>
                </c:pt>
                <c:pt idx="563">
                  <c:v>-1323.6862118524891</c:v>
                </c:pt>
                <c:pt idx="564">
                  <c:v>-1306.167149276991</c:v>
                </c:pt>
                <c:pt idx="565">
                  <c:v>-1350.4204569945512</c:v>
                </c:pt>
                <c:pt idx="566">
                  <c:v>-1323.2000055820615</c:v>
                </c:pt>
                <c:pt idx="567">
                  <c:v>-1363.8612567094822</c:v>
                </c:pt>
                <c:pt idx="568">
                  <c:v>-1315.97818616922</c:v>
                </c:pt>
                <c:pt idx="569">
                  <c:v>-1347.71433119687</c:v>
                </c:pt>
                <c:pt idx="570">
                  <c:v>-1355.942551662474</c:v>
                </c:pt>
                <c:pt idx="571">
                  <c:v>-1406.1693329263021</c:v>
                </c:pt>
                <c:pt idx="572">
                  <c:v>-1343.6415498633785</c:v>
                </c:pt>
                <c:pt idx="573">
                  <c:v>-1374.4936876260565</c:v>
                </c:pt>
                <c:pt idx="574">
                  <c:v>-1328.8856146277537</c:v>
                </c:pt>
                <c:pt idx="575">
                  <c:v>-1317.7286331145988</c:v>
                </c:pt>
                <c:pt idx="576">
                  <c:v>-1318.1130651858211</c:v>
                </c:pt>
                <c:pt idx="577">
                  <c:v>-1280.8735029253999</c:v>
                </c:pt>
                <c:pt idx="578">
                  <c:v>-1393.1849015541072</c:v>
                </c:pt>
                <c:pt idx="579">
                  <c:v>-1406.1132901389049</c:v>
                </c:pt>
                <c:pt idx="580">
                  <c:v>-1353.4787630283386</c:v>
                </c:pt>
                <c:pt idx="581">
                  <c:v>-1321.9133732502551</c:v>
                </c:pt>
                <c:pt idx="582">
                  <c:v>-1307.7048494549183</c:v>
                </c:pt>
                <c:pt idx="583">
                  <c:v>-1393.1200953046568</c:v>
                </c:pt>
                <c:pt idx="584">
                  <c:v>-1354.2652155925975</c:v>
                </c:pt>
                <c:pt idx="585">
                  <c:v>-1365.5885388561787</c:v>
                </c:pt>
                <c:pt idx="586">
                  <c:v>-1347.5170164950634</c:v>
                </c:pt>
                <c:pt idx="587">
                  <c:v>-1379.9992411433025</c:v>
                </c:pt>
                <c:pt idx="588">
                  <c:v>-1368.9762968557818</c:v>
                </c:pt>
                <c:pt idx="589">
                  <c:v>-1359.7902893933447</c:v>
                </c:pt>
                <c:pt idx="590">
                  <c:v>-1374.825904968983</c:v>
                </c:pt>
                <c:pt idx="591">
                  <c:v>-1351.5045536253183</c:v>
                </c:pt>
                <c:pt idx="592">
                  <c:v>-1340.1499836687119</c:v>
                </c:pt>
                <c:pt idx="593">
                  <c:v>-1386.4178103841705</c:v>
                </c:pt>
                <c:pt idx="594">
                  <c:v>-1380.3133212356552</c:v>
                </c:pt>
                <c:pt idx="595">
                  <c:v>-1372.1770276848526</c:v>
                </c:pt>
                <c:pt idx="596">
                  <c:v>-1356.1491332724845</c:v>
                </c:pt>
                <c:pt idx="597">
                  <c:v>-1336.7457236941816</c:v>
                </c:pt>
                <c:pt idx="598">
                  <c:v>-1365.0717119258572</c:v>
                </c:pt>
                <c:pt idx="599">
                  <c:v>-1318.7334831675407</c:v>
                </c:pt>
                <c:pt idx="600">
                  <c:v>-1375.1613444859574</c:v>
                </c:pt>
                <c:pt idx="601">
                  <c:v>-1381.9020845757202</c:v>
                </c:pt>
                <c:pt idx="602">
                  <c:v>-1345.5575715485647</c:v>
                </c:pt>
                <c:pt idx="603">
                  <c:v>-1354.6071270214616</c:v>
                </c:pt>
                <c:pt idx="604">
                  <c:v>-1341.9739135358186</c:v>
                </c:pt>
                <c:pt idx="605">
                  <c:v>-1369.9146723435913</c:v>
                </c:pt>
                <c:pt idx="606">
                  <c:v>-1355.7673349375311</c:v>
                </c:pt>
                <c:pt idx="607">
                  <c:v>-1345.4060320222477</c:v>
                </c:pt>
                <c:pt idx="608">
                  <c:v>-1364.1086743285446</c:v>
                </c:pt>
                <c:pt idx="609">
                  <c:v>-1303.7467227667396</c:v>
                </c:pt>
                <c:pt idx="610">
                  <c:v>-1337.2039322564651</c:v>
                </c:pt>
                <c:pt idx="611">
                  <c:v>-1320.8466122153798</c:v>
                </c:pt>
                <c:pt idx="612">
                  <c:v>-1368.65405888386</c:v>
                </c:pt>
                <c:pt idx="613">
                  <c:v>-1306.5432177481616</c:v>
                </c:pt>
                <c:pt idx="614">
                  <c:v>-1352.0849258480573</c:v>
                </c:pt>
                <c:pt idx="615">
                  <c:v>-1324.9878462355819</c:v>
                </c:pt>
                <c:pt idx="616">
                  <c:v>-1347.9787393386687</c:v>
                </c:pt>
                <c:pt idx="617">
                  <c:v>-1357.1629927562064</c:v>
                </c:pt>
                <c:pt idx="618">
                  <c:v>-1367.4678026588278</c:v>
                </c:pt>
                <c:pt idx="619">
                  <c:v>-1304.9161780654149</c:v>
                </c:pt>
                <c:pt idx="620">
                  <c:v>-1355.3823823313926</c:v>
                </c:pt>
                <c:pt idx="621">
                  <c:v>-1338.9488153156992</c:v>
                </c:pt>
                <c:pt idx="622">
                  <c:v>-1396.796564710924</c:v>
                </c:pt>
                <c:pt idx="623">
                  <c:v>-1371.7995112626581</c:v>
                </c:pt>
                <c:pt idx="624">
                  <c:v>-1362.7248667169479</c:v>
                </c:pt>
                <c:pt idx="625">
                  <c:v>-1317.4709332808231</c:v>
                </c:pt>
                <c:pt idx="626">
                  <c:v>-1373.1348356101389</c:v>
                </c:pt>
                <c:pt idx="627">
                  <c:v>-1362.9442537080054</c:v>
                </c:pt>
                <c:pt idx="628">
                  <c:v>-1355.3723180921497</c:v>
                </c:pt>
                <c:pt idx="629">
                  <c:v>-1369.5845652186028</c:v>
                </c:pt>
                <c:pt idx="630">
                  <c:v>-1352.3990533779925</c:v>
                </c:pt>
                <c:pt idx="631">
                  <c:v>-1361.0249999937487</c:v>
                </c:pt>
                <c:pt idx="632">
                  <c:v>-1394.351723288044</c:v>
                </c:pt>
                <c:pt idx="633">
                  <c:v>-1395.8478499726821</c:v>
                </c:pt>
                <c:pt idx="634">
                  <c:v>-1324.2986838536153</c:v>
                </c:pt>
                <c:pt idx="635">
                  <c:v>-1378.3565850405996</c:v>
                </c:pt>
                <c:pt idx="636">
                  <c:v>-1384.2471843660053</c:v>
                </c:pt>
                <c:pt idx="637">
                  <c:v>-1326.6398956969931</c:v>
                </c:pt>
                <c:pt idx="638">
                  <c:v>-1375.8816679645831</c:v>
                </c:pt>
                <c:pt idx="639">
                  <c:v>-1359.6214504679199</c:v>
                </c:pt>
                <c:pt idx="640">
                  <c:v>-1306.9091982423324</c:v>
                </c:pt>
                <c:pt idx="641">
                  <c:v>-1294.6817604936118</c:v>
                </c:pt>
                <c:pt idx="642">
                  <c:v>-1371.8621353767051</c:v>
                </c:pt>
                <c:pt idx="643">
                  <c:v>-1372.558530935647</c:v>
                </c:pt>
                <c:pt idx="644">
                  <c:v>-1313.3041803995059</c:v>
                </c:pt>
                <c:pt idx="645">
                  <c:v>-1346.7482903929827</c:v>
                </c:pt>
                <c:pt idx="646">
                  <c:v>-1331.8640653188461</c:v>
                </c:pt>
                <c:pt idx="647">
                  <c:v>-1339.521569258254</c:v>
                </c:pt>
                <c:pt idx="648">
                  <c:v>-1402.6884782310437</c:v>
                </c:pt>
                <c:pt idx="649">
                  <c:v>-1357.6399477034502</c:v>
                </c:pt>
                <c:pt idx="650">
                  <c:v>-1358.1378014454051</c:v>
                </c:pt>
                <c:pt idx="651">
                  <c:v>-1387.1839824867459</c:v>
                </c:pt>
                <c:pt idx="652">
                  <c:v>-1342.0418949002501</c:v>
                </c:pt>
                <c:pt idx="653">
                  <c:v>-1345.7360393905335</c:v>
                </c:pt>
                <c:pt idx="654">
                  <c:v>-1368.5599840305294</c:v>
                </c:pt>
                <c:pt idx="655">
                  <c:v>-1392.1703153875294</c:v>
                </c:pt>
                <c:pt idx="656">
                  <c:v>-1386.5726342135665</c:v>
                </c:pt>
                <c:pt idx="657">
                  <c:v>-1371.1275024076731</c:v>
                </c:pt>
                <c:pt idx="658">
                  <c:v>-1336.313537246243</c:v>
                </c:pt>
                <c:pt idx="659">
                  <c:v>-1327.594555061517</c:v>
                </c:pt>
                <c:pt idx="660">
                  <c:v>-1416.5530599304682</c:v>
                </c:pt>
                <c:pt idx="661">
                  <c:v>-1371.1219703142999</c:v>
                </c:pt>
                <c:pt idx="662">
                  <c:v>-1369.3236535987394</c:v>
                </c:pt>
                <c:pt idx="663">
                  <c:v>-1372.9690217604898</c:v>
                </c:pt>
                <c:pt idx="664">
                  <c:v>-1323.9324197799606</c:v>
                </c:pt>
                <c:pt idx="665">
                  <c:v>-1346.1363101296595</c:v>
                </c:pt>
                <c:pt idx="666">
                  <c:v>-1347.9650868625351</c:v>
                </c:pt>
                <c:pt idx="667">
                  <c:v>-1300.6905983428696</c:v>
                </c:pt>
                <c:pt idx="668">
                  <c:v>-1385.401901300698</c:v>
                </c:pt>
                <c:pt idx="669">
                  <c:v>-1348.4687236980049</c:v>
                </c:pt>
                <c:pt idx="670">
                  <c:v>-1288.9612123835436</c:v>
                </c:pt>
                <c:pt idx="671">
                  <c:v>-1324.9350531461664</c:v>
                </c:pt>
                <c:pt idx="672">
                  <c:v>-1365.4748704535314</c:v>
                </c:pt>
                <c:pt idx="673">
                  <c:v>-1364.9655360156673</c:v>
                </c:pt>
                <c:pt idx="674">
                  <c:v>-1303.5797768246034</c:v>
                </c:pt>
                <c:pt idx="675">
                  <c:v>-1312.4954317853305</c:v>
                </c:pt>
                <c:pt idx="676">
                  <c:v>-1392.0702914245203</c:v>
                </c:pt>
                <c:pt idx="677">
                  <c:v>-1316.0565151379278</c:v>
                </c:pt>
                <c:pt idx="678">
                  <c:v>-1380.2015962644509</c:v>
                </c:pt>
                <c:pt idx="679">
                  <c:v>-1306.6158107326962</c:v>
                </c:pt>
                <c:pt idx="680">
                  <c:v>-1370.1905468202908</c:v>
                </c:pt>
                <c:pt idx="681">
                  <c:v>-1313.0503409496305</c:v>
                </c:pt>
                <c:pt idx="682">
                  <c:v>-1274.9755934749892</c:v>
                </c:pt>
                <c:pt idx="683">
                  <c:v>-1332.4085365486335</c:v>
                </c:pt>
                <c:pt idx="684">
                  <c:v>-1307.241220945685</c:v>
                </c:pt>
                <c:pt idx="685">
                  <c:v>-1376.6869504524445</c:v>
                </c:pt>
                <c:pt idx="686">
                  <c:v>-1285.4230729632916</c:v>
                </c:pt>
                <c:pt idx="687">
                  <c:v>-1349.5984829857837</c:v>
                </c:pt>
                <c:pt idx="688">
                  <c:v>-1318.0521143001406</c:v>
                </c:pt>
                <c:pt idx="689">
                  <c:v>-1365.0548790934542</c:v>
                </c:pt>
                <c:pt idx="690">
                  <c:v>-1373.4841680751797</c:v>
                </c:pt>
                <c:pt idx="691">
                  <c:v>-1319.3701861990439</c:v>
                </c:pt>
                <c:pt idx="692">
                  <c:v>-1338.2286409563251</c:v>
                </c:pt>
                <c:pt idx="693">
                  <c:v>-1333.2914439268761</c:v>
                </c:pt>
                <c:pt idx="694">
                  <c:v>-1311.6272496161016</c:v>
                </c:pt>
                <c:pt idx="695">
                  <c:v>-1355.8116415625195</c:v>
                </c:pt>
                <c:pt idx="696">
                  <c:v>-1337.609021102417</c:v>
                </c:pt>
                <c:pt idx="697">
                  <c:v>-1371.5303726256898</c:v>
                </c:pt>
                <c:pt idx="698">
                  <c:v>-1355.6893164073051</c:v>
                </c:pt>
                <c:pt idx="699">
                  <c:v>-1342.0813530099708</c:v>
                </c:pt>
                <c:pt idx="700">
                  <c:v>-1326.3434254268971</c:v>
                </c:pt>
                <c:pt idx="701">
                  <c:v>-1343.8842676231459</c:v>
                </c:pt>
                <c:pt idx="702">
                  <c:v>-1366.8561825472411</c:v>
                </c:pt>
                <c:pt idx="703">
                  <c:v>-1398.4677168710371</c:v>
                </c:pt>
                <c:pt idx="704">
                  <c:v>-1301.1631034356908</c:v>
                </c:pt>
                <c:pt idx="705">
                  <c:v>-1331.7698257416057</c:v>
                </c:pt>
                <c:pt idx="706">
                  <c:v>-1364.8540287136861</c:v>
                </c:pt>
                <c:pt idx="707">
                  <c:v>-1335.7362498856473</c:v>
                </c:pt>
                <c:pt idx="708">
                  <c:v>-1305.5323211279622</c:v>
                </c:pt>
                <c:pt idx="709">
                  <c:v>-1346.4461290060015</c:v>
                </c:pt>
                <c:pt idx="710">
                  <c:v>-1312.909026666819</c:v>
                </c:pt>
                <c:pt idx="711">
                  <c:v>-1352.1185317352615</c:v>
                </c:pt>
                <c:pt idx="712">
                  <c:v>-1360.3410410206968</c:v>
                </c:pt>
                <c:pt idx="713">
                  <c:v>-1359.9119219659315</c:v>
                </c:pt>
                <c:pt idx="714">
                  <c:v>-1367.8866934791265</c:v>
                </c:pt>
                <c:pt idx="715">
                  <c:v>-1298.7550417937671</c:v>
                </c:pt>
                <c:pt idx="716">
                  <c:v>-1323.8629277530993</c:v>
                </c:pt>
                <c:pt idx="717">
                  <c:v>-1309.6980591993022</c:v>
                </c:pt>
                <c:pt idx="718">
                  <c:v>-1343.2744403287154</c:v>
                </c:pt>
                <c:pt idx="719">
                  <c:v>-1378.9187529625458</c:v>
                </c:pt>
                <c:pt idx="720">
                  <c:v>-1370.8219636635338</c:v>
                </c:pt>
                <c:pt idx="721">
                  <c:v>-1350.1674040568905</c:v>
                </c:pt>
                <c:pt idx="722">
                  <c:v>-1356.7583309540464</c:v>
                </c:pt>
                <c:pt idx="723">
                  <c:v>-1294.2434654688823</c:v>
                </c:pt>
                <c:pt idx="724">
                  <c:v>-1352.847312984205</c:v>
                </c:pt>
                <c:pt idx="725">
                  <c:v>-1313.2969068554903</c:v>
                </c:pt>
                <c:pt idx="726">
                  <c:v>-1347.4933542545989</c:v>
                </c:pt>
                <c:pt idx="727">
                  <c:v>-1366.4079112277411</c:v>
                </c:pt>
                <c:pt idx="728">
                  <c:v>-1286.3454326552644</c:v>
                </c:pt>
                <c:pt idx="729">
                  <c:v>-1379.4771246639152</c:v>
                </c:pt>
                <c:pt idx="730">
                  <c:v>-1299.6966445700082</c:v>
                </c:pt>
                <c:pt idx="731">
                  <c:v>-1351.0775454550417</c:v>
                </c:pt>
                <c:pt idx="732">
                  <c:v>-1327.2802933480696</c:v>
                </c:pt>
                <c:pt idx="733">
                  <c:v>-1296.0808523596775</c:v>
                </c:pt>
                <c:pt idx="734">
                  <c:v>-1342.774245205075</c:v>
                </c:pt>
                <c:pt idx="735">
                  <c:v>-1358.6176863812425</c:v>
                </c:pt>
                <c:pt idx="736">
                  <c:v>-1321.3850848923094</c:v>
                </c:pt>
                <c:pt idx="737">
                  <c:v>-1413.7350364131464</c:v>
                </c:pt>
                <c:pt idx="738">
                  <c:v>-1306.8894744394379</c:v>
                </c:pt>
                <c:pt idx="739">
                  <c:v>-1377.6146800643328</c:v>
                </c:pt>
                <c:pt idx="740">
                  <c:v>-1374.7074045371526</c:v>
                </c:pt>
                <c:pt idx="741">
                  <c:v>-1302.0521437076886</c:v>
                </c:pt>
                <c:pt idx="742">
                  <c:v>-1313.7418102687875</c:v>
                </c:pt>
                <c:pt idx="743">
                  <c:v>-1358.7547928256488</c:v>
                </c:pt>
                <c:pt idx="744">
                  <c:v>-1304.9879158035114</c:v>
                </c:pt>
                <c:pt idx="745">
                  <c:v>-1340.524553714474</c:v>
                </c:pt>
                <c:pt idx="746">
                  <c:v>-1395.9914592623641</c:v>
                </c:pt>
                <c:pt idx="747">
                  <c:v>-1329.8643052164707</c:v>
                </c:pt>
                <c:pt idx="748">
                  <c:v>-1379.099367916315</c:v>
                </c:pt>
                <c:pt idx="749">
                  <c:v>-1348.3770807995415</c:v>
                </c:pt>
                <c:pt idx="750">
                  <c:v>-1361.4469036737298</c:v>
                </c:pt>
                <c:pt idx="751">
                  <c:v>-1358.2926804246811</c:v>
                </c:pt>
                <c:pt idx="752">
                  <c:v>-1333.8192226420376</c:v>
                </c:pt>
                <c:pt idx="753">
                  <c:v>-1329.7556230135779</c:v>
                </c:pt>
                <c:pt idx="754">
                  <c:v>-1293.7962348660717</c:v>
                </c:pt>
                <c:pt idx="755">
                  <c:v>-1324.5834048636054</c:v>
                </c:pt>
                <c:pt idx="756">
                  <c:v>-1343.1723167663399</c:v>
                </c:pt>
                <c:pt idx="757">
                  <c:v>-1295.404933689347</c:v>
                </c:pt>
                <c:pt idx="758">
                  <c:v>-1375.3690127285963</c:v>
                </c:pt>
                <c:pt idx="759">
                  <c:v>-1349.0491199598093</c:v>
                </c:pt>
                <c:pt idx="760">
                  <c:v>-1334.0318833042206</c:v>
                </c:pt>
                <c:pt idx="761">
                  <c:v>-1359.7912530220465</c:v>
                </c:pt>
                <c:pt idx="762">
                  <c:v>-1416.6569709801634</c:v>
                </c:pt>
                <c:pt idx="763">
                  <c:v>-1300.0093054845431</c:v>
                </c:pt>
                <c:pt idx="764">
                  <c:v>-1346.3037627016517</c:v>
                </c:pt>
                <c:pt idx="765">
                  <c:v>-1377.7651627407899</c:v>
                </c:pt>
                <c:pt idx="766">
                  <c:v>-1311.5417091443096</c:v>
                </c:pt>
                <c:pt idx="767">
                  <c:v>-1370.1347191988827</c:v>
                </c:pt>
                <c:pt idx="768">
                  <c:v>-1329.9261992831139</c:v>
                </c:pt>
                <c:pt idx="769">
                  <c:v>-1321.4176230750486</c:v>
                </c:pt>
                <c:pt idx="770">
                  <c:v>-1349.8491432192927</c:v>
                </c:pt>
                <c:pt idx="771">
                  <c:v>-1292.52397754705</c:v>
                </c:pt>
                <c:pt idx="772">
                  <c:v>-1401.675563313064</c:v>
                </c:pt>
                <c:pt idx="773">
                  <c:v>-1367.837304223307</c:v>
                </c:pt>
                <c:pt idx="774">
                  <c:v>-1293.8769920015302</c:v>
                </c:pt>
                <c:pt idx="775">
                  <c:v>-1356.1552839367118</c:v>
                </c:pt>
                <c:pt idx="776">
                  <c:v>-1352.8484098194988</c:v>
                </c:pt>
                <c:pt idx="777">
                  <c:v>-1316.1698111390062</c:v>
                </c:pt>
                <c:pt idx="778">
                  <c:v>-1379.7535154267105</c:v>
                </c:pt>
                <c:pt idx="779">
                  <c:v>-1382.7263753518596</c:v>
                </c:pt>
                <c:pt idx="780">
                  <c:v>-1347.1672932818929</c:v>
                </c:pt>
                <c:pt idx="781">
                  <c:v>-1371.3711895434778</c:v>
                </c:pt>
                <c:pt idx="782">
                  <c:v>-1363.474027008815</c:v>
                </c:pt>
                <c:pt idx="783">
                  <c:v>-1338.9056207292049</c:v>
                </c:pt>
                <c:pt idx="784">
                  <c:v>-1390.4940534608568</c:v>
                </c:pt>
                <c:pt idx="785">
                  <c:v>-1311.5684136465047</c:v>
                </c:pt>
                <c:pt idx="786">
                  <c:v>-1354.2322416214147</c:v>
                </c:pt>
                <c:pt idx="787">
                  <c:v>-1304.9023851837501</c:v>
                </c:pt>
                <c:pt idx="788">
                  <c:v>-1360.7957506415437</c:v>
                </c:pt>
                <c:pt idx="789">
                  <c:v>-1346.0899525651018</c:v>
                </c:pt>
                <c:pt idx="790">
                  <c:v>-1286.9479732523569</c:v>
                </c:pt>
                <c:pt idx="791">
                  <c:v>-1333.9754305339804</c:v>
                </c:pt>
                <c:pt idx="792">
                  <c:v>-1344.6321347131222</c:v>
                </c:pt>
                <c:pt idx="793">
                  <c:v>-1297.5859784263989</c:v>
                </c:pt>
                <c:pt idx="794">
                  <c:v>-1377.9558181703214</c:v>
                </c:pt>
                <c:pt idx="795">
                  <c:v>-1392.9981938161018</c:v>
                </c:pt>
                <c:pt idx="796">
                  <c:v>-1371.6391059179823</c:v>
                </c:pt>
                <c:pt idx="797">
                  <c:v>-1326.734908219081</c:v>
                </c:pt>
                <c:pt idx="798">
                  <c:v>-1368.9260574483887</c:v>
                </c:pt>
                <c:pt idx="799">
                  <c:v>-1304.0850350283515</c:v>
                </c:pt>
                <c:pt idx="800">
                  <c:v>-1286.9120569526008</c:v>
                </c:pt>
                <c:pt idx="801">
                  <c:v>-1360.6798203451406</c:v>
                </c:pt>
                <c:pt idx="802">
                  <c:v>-1394.5953260432784</c:v>
                </c:pt>
                <c:pt idx="803">
                  <c:v>-1375.1805797109339</c:v>
                </c:pt>
                <c:pt idx="804">
                  <c:v>-1366.1216549497829</c:v>
                </c:pt>
                <c:pt idx="805">
                  <c:v>-1374.4013205397691</c:v>
                </c:pt>
                <c:pt idx="806">
                  <c:v>-1330.746370494315</c:v>
                </c:pt>
                <c:pt idx="807">
                  <c:v>-1335.9802032677746</c:v>
                </c:pt>
                <c:pt idx="808">
                  <c:v>-1348.3432270760084</c:v>
                </c:pt>
                <c:pt idx="809">
                  <c:v>-1372.4305082721794</c:v>
                </c:pt>
                <c:pt idx="810">
                  <c:v>-1387.1967009257428</c:v>
                </c:pt>
                <c:pt idx="811">
                  <c:v>-1330.8516737729744</c:v>
                </c:pt>
                <c:pt idx="812">
                  <c:v>-1336.257491624576</c:v>
                </c:pt>
                <c:pt idx="813">
                  <c:v>-1370.0078427950853</c:v>
                </c:pt>
                <c:pt idx="814">
                  <c:v>-1361.5137015499868</c:v>
                </c:pt>
                <c:pt idx="815">
                  <c:v>-1331.2288217635726</c:v>
                </c:pt>
                <c:pt idx="816">
                  <c:v>-1360.3579118126088</c:v>
                </c:pt>
                <c:pt idx="817">
                  <c:v>-1356.7325717895415</c:v>
                </c:pt>
                <c:pt idx="818">
                  <c:v>-1356.505967584719</c:v>
                </c:pt>
                <c:pt idx="819">
                  <c:v>-1377.7307518055447</c:v>
                </c:pt>
                <c:pt idx="820">
                  <c:v>-1353.69887433493</c:v>
                </c:pt>
                <c:pt idx="821">
                  <c:v>-1373.8972044701488</c:v>
                </c:pt>
                <c:pt idx="822">
                  <c:v>-1329.5137512061017</c:v>
                </c:pt>
                <c:pt idx="823">
                  <c:v>-1312.0163474510493</c:v>
                </c:pt>
                <c:pt idx="824">
                  <c:v>-1294.6129809803276</c:v>
                </c:pt>
                <c:pt idx="825">
                  <c:v>-1401.7053317341583</c:v>
                </c:pt>
                <c:pt idx="826">
                  <c:v>-1320.7212432926474</c:v>
                </c:pt>
                <c:pt idx="827">
                  <c:v>-1315.9211234782358</c:v>
                </c:pt>
                <c:pt idx="828">
                  <c:v>-1300.2905505410129</c:v>
                </c:pt>
                <c:pt idx="829">
                  <c:v>-1307.6712407353355</c:v>
                </c:pt>
                <c:pt idx="830">
                  <c:v>-1299.7577816210933</c:v>
                </c:pt>
                <c:pt idx="831">
                  <c:v>-1357.4174305425886</c:v>
                </c:pt>
                <c:pt idx="832">
                  <c:v>-1341.743758129858</c:v>
                </c:pt>
                <c:pt idx="833">
                  <c:v>-1294.0013502701599</c:v>
                </c:pt>
                <c:pt idx="834">
                  <c:v>-1323.6733507841291</c:v>
                </c:pt>
                <c:pt idx="835">
                  <c:v>-1389.7195391722962</c:v>
                </c:pt>
                <c:pt idx="836">
                  <c:v>-1316.4650660246402</c:v>
                </c:pt>
                <c:pt idx="837">
                  <c:v>-1342.4690231667046</c:v>
                </c:pt>
                <c:pt idx="838">
                  <c:v>-1323.7194218078841</c:v>
                </c:pt>
                <c:pt idx="839">
                  <c:v>-1338.0670512933618</c:v>
                </c:pt>
                <c:pt idx="840">
                  <c:v>-1393.1114875229753</c:v>
                </c:pt>
                <c:pt idx="841">
                  <c:v>-1330.1360682281693</c:v>
                </c:pt>
                <c:pt idx="842">
                  <c:v>-1352.256145576516</c:v>
                </c:pt>
                <c:pt idx="843">
                  <c:v>-1372.1847977846046</c:v>
                </c:pt>
                <c:pt idx="844">
                  <c:v>-1373.4117856214843</c:v>
                </c:pt>
                <c:pt idx="845">
                  <c:v>-1357.360611681966</c:v>
                </c:pt>
                <c:pt idx="846">
                  <c:v>-1328.9225437322586</c:v>
                </c:pt>
                <c:pt idx="847">
                  <c:v>-1314.5198219193367</c:v>
                </c:pt>
                <c:pt idx="848">
                  <c:v>-1377.147587494984</c:v>
                </c:pt>
                <c:pt idx="849">
                  <c:v>-1374.4993111072961</c:v>
                </c:pt>
                <c:pt idx="850">
                  <c:v>-1352.6330780570106</c:v>
                </c:pt>
                <c:pt idx="851">
                  <c:v>-1349.8207387689918</c:v>
                </c:pt>
                <c:pt idx="852">
                  <c:v>-1332.8868347117564</c:v>
                </c:pt>
                <c:pt idx="853">
                  <c:v>-1341.3519738062223</c:v>
                </c:pt>
                <c:pt idx="854">
                  <c:v>-1309.2843630141233</c:v>
                </c:pt>
                <c:pt idx="855">
                  <c:v>-1359.6586596330728</c:v>
                </c:pt>
                <c:pt idx="856">
                  <c:v>-1340.7459956106215</c:v>
                </c:pt>
                <c:pt idx="857">
                  <c:v>-1347.2461938747904</c:v>
                </c:pt>
                <c:pt idx="858">
                  <c:v>-1381.250942743671</c:v>
                </c:pt>
                <c:pt idx="859">
                  <c:v>-1394.7706337143054</c:v>
                </c:pt>
                <c:pt idx="860">
                  <c:v>-1338.3667718620252</c:v>
                </c:pt>
                <c:pt idx="861">
                  <c:v>-1312.606549134433</c:v>
                </c:pt>
                <c:pt idx="862">
                  <c:v>-1331.9347165263644</c:v>
                </c:pt>
                <c:pt idx="863">
                  <c:v>-1353.253970828732</c:v>
                </c:pt>
                <c:pt idx="864">
                  <c:v>-1327.6682745395713</c:v>
                </c:pt>
                <c:pt idx="865">
                  <c:v>-1306.341057105062</c:v>
                </c:pt>
                <c:pt idx="866">
                  <c:v>-1332.6219279995748</c:v>
                </c:pt>
                <c:pt idx="867">
                  <c:v>-1307.9514071704623</c:v>
                </c:pt>
                <c:pt idx="868">
                  <c:v>-1329.8420549612374</c:v>
                </c:pt>
                <c:pt idx="869">
                  <c:v>-1360.8349049692461</c:v>
                </c:pt>
                <c:pt idx="870">
                  <c:v>-1347.0410791029722</c:v>
                </c:pt>
                <c:pt idx="871">
                  <c:v>-1337.8917275367223</c:v>
                </c:pt>
                <c:pt idx="872">
                  <c:v>-1373.6193256650108</c:v>
                </c:pt>
                <c:pt idx="873">
                  <c:v>-1322.6963901849233</c:v>
                </c:pt>
                <c:pt idx="874">
                  <c:v>-1371.5764686349546</c:v>
                </c:pt>
                <c:pt idx="875">
                  <c:v>-1355.898723069301</c:v>
                </c:pt>
                <c:pt idx="876">
                  <c:v>-1380.5420433067202</c:v>
                </c:pt>
                <c:pt idx="877">
                  <c:v>-1355.8201102175892</c:v>
                </c:pt>
                <c:pt idx="878">
                  <c:v>-1346.8449404692517</c:v>
                </c:pt>
                <c:pt idx="879">
                  <c:v>-1357.6562768773081</c:v>
                </c:pt>
                <c:pt idx="880">
                  <c:v>-1350.2385300737949</c:v>
                </c:pt>
                <c:pt idx="881">
                  <c:v>-1318.1610804055065</c:v>
                </c:pt>
                <c:pt idx="882">
                  <c:v>-1333.7446557311937</c:v>
                </c:pt>
                <c:pt idx="883">
                  <c:v>-1414.1941995245718</c:v>
                </c:pt>
                <c:pt idx="884">
                  <c:v>-1378.754963457063</c:v>
                </c:pt>
                <c:pt idx="885">
                  <c:v>-1349.2043315212259</c:v>
                </c:pt>
                <c:pt idx="886">
                  <c:v>-1306.2948253378277</c:v>
                </c:pt>
                <c:pt idx="887">
                  <c:v>-1360.485043470793</c:v>
                </c:pt>
                <c:pt idx="888">
                  <c:v>-1348.09913072939</c:v>
                </c:pt>
                <c:pt idx="889">
                  <c:v>-1345.0339825335038</c:v>
                </c:pt>
                <c:pt idx="890">
                  <c:v>-1298.9089151702262</c:v>
                </c:pt>
                <c:pt idx="891">
                  <c:v>-1342.5961945699605</c:v>
                </c:pt>
                <c:pt idx="892">
                  <c:v>-1377.3918452205969</c:v>
                </c:pt>
                <c:pt idx="893">
                  <c:v>-1360.1932121506957</c:v>
                </c:pt>
                <c:pt idx="894">
                  <c:v>-1349.2563337319141</c:v>
                </c:pt>
                <c:pt idx="895">
                  <c:v>-1339.093078771273</c:v>
                </c:pt>
                <c:pt idx="896">
                  <c:v>-1337.7251967731281</c:v>
                </c:pt>
                <c:pt idx="897">
                  <c:v>-1349.1735626458371</c:v>
                </c:pt>
                <c:pt idx="898">
                  <c:v>-1357.644908091773</c:v>
                </c:pt>
                <c:pt idx="899">
                  <c:v>-1308.0644340732747</c:v>
                </c:pt>
                <c:pt idx="900">
                  <c:v>-1382.9212525862488</c:v>
                </c:pt>
                <c:pt idx="901">
                  <c:v>-1336.267145363782</c:v>
                </c:pt>
                <c:pt idx="902">
                  <c:v>-1370.9448309270074</c:v>
                </c:pt>
                <c:pt idx="903">
                  <c:v>-1304.6112917622711</c:v>
                </c:pt>
                <c:pt idx="904">
                  <c:v>-1358.6190429906987</c:v>
                </c:pt>
                <c:pt idx="905">
                  <c:v>-1340.0877736826023</c:v>
                </c:pt>
                <c:pt idx="906">
                  <c:v>-1322.3783855550973</c:v>
                </c:pt>
                <c:pt idx="907">
                  <c:v>-1339.3214590383784</c:v>
                </c:pt>
                <c:pt idx="908">
                  <c:v>-1366.3162874626098</c:v>
                </c:pt>
                <c:pt idx="909">
                  <c:v>-1387.9229268524869</c:v>
                </c:pt>
                <c:pt idx="910">
                  <c:v>-1392.096401289084</c:v>
                </c:pt>
                <c:pt idx="911">
                  <c:v>-1349.6796748594031</c:v>
                </c:pt>
                <c:pt idx="912">
                  <c:v>-1335.7048864921617</c:v>
                </c:pt>
                <c:pt idx="913">
                  <c:v>-1316.0228510883362</c:v>
                </c:pt>
                <c:pt idx="914">
                  <c:v>-1361.4201047012514</c:v>
                </c:pt>
                <c:pt idx="915">
                  <c:v>-1376.7815471013284</c:v>
                </c:pt>
                <c:pt idx="916">
                  <c:v>-1334.2362415124942</c:v>
                </c:pt>
                <c:pt idx="917">
                  <c:v>-1316.9202506678387</c:v>
                </c:pt>
                <c:pt idx="918">
                  <c:v>-1359.5506761617994</c:v>
                </c:pt>
                <c:pt idx="919">
                  <c:v>-1321.5181755001615</c:v>
                </c:pt>
                <c:pt idx="920">
                  <c:v>-1313.1044967944638</c:v>
                </c:pt>
                <c:pt idx="921">
                  <c:v>-1328.3006336372064</c:v>
                </c:pt>
                <c:pt idx="922">
                  <c:v>-1334.8269889069986</c:v>
                </c:pt>
                <c:pt idx="923">
                  <c:v>-1343.2659690272787</c:v>
                </c:pt>
                <c:pt idx="924">
                  <c:v>-1323.1657963943601</c:v>
                </c:pt>
                <c:pt idx="925">
                  <c:v>-1348.6212038041988</c:v>
                </c:pt>
                <c:pt idx="926">
                  <c:v>-1382.0145458419893</c:v>
                </c:pt>
                <c:pt idx="927">
                  <c:v>-1357.0695982999366</c:v>
                </c:pt>
                <c:pt idx="928">
                  <c:v>-1342.9729543350527</c:v>
                </c:pt>
                <c:pt idx="929">
                  <c:v>-1380.1830236864721</c:v>
                </c:pt>
                <c:pt idx="930">
                  <c:v>-1308.5204983283925</c:v>
                </c:pt>
                <c:pt idx="931">
                  <c:v>-1314.8046353986097</c:v>
                </c:pt>
                <c:pt idx="932">
                  <c:v>-1358.5348256966804</c:v>
                </c:pt>
                <c:pt idx="933">
                  <c:v>-1368.3017859635459</c:v>
                </c:pt>
                <c:pt idx="934">
                  <c:v>-1393.3482585315319</c:v>
                </c:pt>
                <c:pt idx="935">
                  <c:v>-1369.5152434538716</c:v>
                </c:pt>
                <c:pt idx="936">
                  <c:v>-1343.57826906277</c:v>
                </c:pt>
                <c:pt idx="937">
                  <c:v>-1341.4434249396352</c:v>
                </c:pt>
                <c:pt idx="938">
                  <c:v>-1373.6937070574897</c:v>
                </c:pt>
                <c:pt idx="939">
                  <c:v>-1375.1617673722974</c:v>
                </c:pt>
                <c:pt idx="940">
                  <c:v>-1401.1137273512377</c:v>
                </c:pt>
                <c:pt idx="941">
                  <c:v>-1365.6817376768972</c:v>
                </c:pt>
                <c:pt idx="942">
                  <c:v>-1333.386092352911</c:v>
                </c:pt>
                <c:pt idx="943">
                  <c:v>-1379.7813448057004</c:v>
                </c:pt>
                <c:pt idx="944">
                  <c:v>-1357.1372027039781</c:v>
                </c:pt>
                <c:pt idx="945">
                  <c:v>-1369.9372579604506</c:v>
                </c:pt>
                <c:pt idx="946">
                  <c:v>-1334.8852402910313</c:v>
                </c:pt>
                <c:pt idx="947">
                  <c:v>-1371.6531418538643</c:v>
                </c:pt>
                <c:pt idx="948">
                  <c:v>-1355.654732338525</c:v>
                </c:pt>
                <c:pt idx="949">
                  <c:v>-1327.3283856696501</c:v>
                </c:pt>
                <c:pt idx="950">
                  <c:v>-1354.0172978779051</c:v>
                </c:pt>
                <c:pt idx="951">
                  <c:v>-1326.1236964203263</c:v>
                </c:pt>
                <c:pt idx="952">
                  <c:v>-1341.9871557580796</c:v>
                </c:pt>
                <c:pt idx="953">
                  <c:v>-1343.4174100273979</c:v>
                </c:pt>
                <c:pt idx="954">
                  <c:v>-1348.6883028859052</c:v>
                </c:pt>
                <c:pt idx="955">
                  <c:v>-1388.7611084237169</c:v>
                </c:pt>
                <c:pt idx="956">
                  <c:v>-1315.6730811549721</c:v>
                </c:pt>
                <c:pt idx="957">
                  <c:v>-1327.5514108173043</c:v>
                </c:pt>
                <c:pt idx="958">
                  <c:v>-1368.3331445843344</c:v>
                </c:pt>
                <c:pt idx="959">
                  <c:v>-1344.650296566846</c:v>
                </c:pt>
                <c:pt idx="960">
                  <c:v>-1359.5184341807199</c:v>
                </c:pt>
                <c:pt idx="961">
                  <c:v>-1366.3981077122771</c:v>
                </c:pt>
                <c:pt idx="962">
                  <c:v>-1284.8145202272597</c:v>
                </c:pt>
                <c:pt idx="963">
                  <c:v>-1307.898352798921</c:v>
                </c:pt>
                <c:pt idx="964">
                  <c:v>-1342.7185691157076</c:v>
                </c:pt>
                <c:pt idx="965">
                  <c:v>-1314.5632161280839</c:v>
                </c:pt>
                <c:pt idx="966">
                  <c:v>-1365.6438880679877</c:v>
                </c:pt>
                <c:pt idx="967">
                  <c:v>-1352.3954419731956</c:v>
                </c:pt>
                <c:pt idx="968">
                  <c:v>-1321.4699531536473</c:v>
                </c:pt>
                <c:pt idx="969">
                  <c:v>-1392.134468295056</c:v>
                </c:pt>
                <c:pt idx="970">
                  <c:v>-1346.6595934739048</c:v>
                </c:pt>
                <c:pt idx="971">
                  <c:v>-1356.8775786865376</c:v>
                </c:pt>
                <c:pt idx="972">
                  <c:v>-1382.0019258532889</c:v>
                </c:pt>
                <c:pt idx="973">
                  <c:v>-1308.7333117941691</c:v>
                </c:pt>
                <c:pt idx="974">
                  <c:v>-1404.8925989039276</c:v>
                </c:pt>
                <c:pt idx="975">
                  <c:v>-1350.3101622406057</c:v>
                </c:pt>
                <c:pt idx="976">
                  <c:v>-1342.4263322781446</c:v>
                </c:pt>
                <c:pt idx="977">
                  <c:v>-1382.1132075753706</c:v>
                </c:pt>
                <c:pt idx="978">
                  <c:v>-1355.086617256886</c:v>
                </c:pt>
                <c:pt idx="979">
                  <c:v>-1349.3203070542306</c:v>
                </c:pt>
                <c:pt idx="980">
                  <c:v>-1335.0755564702206</c:v>
                </c:pt>
                <c:pt idx="981">
                  <c:v>-1292.0340773184669</c:v>
                </c:pt>
                <c:pt idx="982">
                  <c:v>-1363.3397060058223</c:v>
                </c:pt>
                <c:pt idx="983">
                  <c:v>-1319.217161269351</c:v>
                </c:pt>
                <c:pt idx="984">
                  <c:v>-1352.2394227062402</c:v>
                </c:pt>
                <c:pt idx="985">
                  <c:v>-1329.0771138869416</c:v>
                </c:pt>
                <c:pt idx="986">
                  <c:v>-1293.1164953657524</c:v>
                </c:pt>
                <c:pt idx="987">
                  <c:v>-1361.9165686204653</c:v>
                </c:pt>
                <c:pt idx="988">
                  <c:v>-1339.2317578057114</c:v>
                </c:pt>
                <c:pt idx="989">
                  <c:v>-1306.4547360401243</c:v>
                </c:pt>
                <c:pt idx="990">
                  <c:v>-1336.5019495775086</c:v>
                </c:pt>
                <c:pt idx="991">
                  <c:v>-1381.7823669681861</c:v>
                </c:pt>
                <c:pt idx="992">
                  <c:v>-1361.6692350456676</c:v>
                </c:pt>
                <c:pt idx="993">
                  <c:v>-1362.9814986645918</c:v>
                </c:pt>
                <c:pt idx="994">
                  <c:v>-1326.5811681210068</c:v>
                </c:pt>
                <c:pt idx="995">
                  <c:v>-1360.3842870641552</c:v>
                </c:pt>
                <c:pt idx="996">
                  <c:v>-1334.1021514693639</c:v>
                </c:pt>
                <c:pt idx="997">
                  <c:v>-1387.2695079895132</c:v>
                </c:pt>
                <c:pt idx="998">
                  <c:v>-1348.4066094848035</c:v>
                </c:pt>
                <c:pt idx="999">
                  <c:v>-1382.0937614849058</c:v>
                </c:pt>
              </c:numCache>
            </c:numRef>
          </c:yVal>
          <c:smooth val="0"/>
          <c:extLst>
            <c:ext xmlns:c16="http://schemas.microsoft.com/office/drawing/2014/chart" uri="{C3380CC4-5D6E-409C-BE32-E72D297353CC}">
              <c16:uniqueId val="{00000000-E493-4741-9FD4-E46E3AC48D4D}"/>
            </c:ext>
          </c:extLst>
        </c:ser>
        <c:ser>
          <c:idx val="1"/>
          <c:order val="1"/>
          <c:tx>
            <c:v>Cemented vs Uncemented mean</c:v>
          </c:tx>
          <c:spPr>
            <a:ln w="25400" cap="rnd">
              <a:noFill/>
              <a:round/>
            </a:ln>
            <a:effectLst/>
          </c:spPr>
          <c:marker>
            <c:symbol val="circle"/>
            <c:size val="5"/>
            <c:spPr>
              <a:solidFill>
                <a:schemeClr val="accent2"/>
              </a:solidFill>
              <a:ln w="9525">
                <a:solidFill>
                  <a:schemeClr val="accent2"/>
                </a:solidFill>
              </a:ln>
              <a:effectLst/>
            </c:spPr>
          </c:marker>
          <c:xVal>
            <c:numRef>
              <c:f>'PSA results'!$AE$22</c:f>
              <c:numCache>
                <c:formatCode>0.00</c:formatCode>
                <c:ptCount val="1"/>
                <c:pt idx="0">
                  <c:v>-3.8836561340391797E-2</c:v>
                </c:pt>
              </c:numCache>
            </c:numRef>
          </c:xVal>
          <c:yVal>
            <c:numRef>
              <c:f>'PSA results'!$AD$22</c:f>
              <c:numCache>
                <c:formatCode>0.00</c:formatCode>
                <c:ptCount val="1"/>
                <c:pt idx="0">
                  <c:v>-1346.9703774228688</c:v>
                </c:pt>
              </c:numCache>
            </c:numRef>
          </c:yVal>
          <c:smooth val="0"/>
          <c:extLst>
            <c:ext xmlns:c16="http://schemas.microsoft.com/office/drawing/2014/chart" uri="{C3380CC4-5D6E-409C-BE32-E72D297353CC}">
              <c16:uniqueId val="{00000000-7EE9-44DF-BDB2-33A9CC6571E0}"/>
            </c:ext>
          </c:extLst>
        </c:ser>
        <c:ser>
          <c:idx val="2"/>
          <c:order val="2"/>
          <c:tx>
            <c:strRef>
              <c:f>'PSA results'!$BU$20</c:f>
              <c:strCache>
                <c:ptCount val="1"/>
                <c:pt idx="0">
                  <c:v>WTP threshold lines</c:v>
                </c:pt>
              </c:strCache>
            </c:strRef>
          </c:tx>
          <c:spPr>
            <a:ln w="25400" cap="rnd">
              <a:noFill/>
              <a:round/>
            </a:ln>
            <a:effectLst/>
          </c:spPr>
          <c:marker>
            <c:symbol val="circle"/>
            <c:size val="5"/>
            <c:spPr>
              <a:noFill/>
              <a:ln w="9525">
                <a:noFill/>
              </a:ln>
              <a:effectLst/>
            </c:spPr>
          </c:marker>
          <c:trendline>
            <c:spPr>
              <a:ln w="19050" cap="rnd">
                <a:solidFill>
                  <a:schemeClr val="accent3"/>
                </a:solidFill>
                <a:prstDash val="sysDot"/>
              </a:ln>
              <a:effectLst/>
            </c:spPr>
            <c:trendlineType val="linear"/>
            <c:dispRSqr val="0"/>
            <c:dispEq val="0"/>
          </c:trendline>
          <c:xVal>
            <c:numRef>
              <c:f>'PSA results'!$CC$31:$CC$32</c:f>
              <c:numCache>
                <c:formatCode>0.00</c:formatCode>
                <c:ptCount val="2"/>
                <c:pt idx="0">
                  <c:v>-5.1838953859070003E-2</c:v>
                </c:pt>
                <c:pt idx="1">
                  <c:v>5.1838953859070003E-2</c:v>
                </c:pt>
              </c:numCache>
            </c:numRef>
          </c:xVal>
          <c:yVal>
            <c:numRef>
              <c:f>'PSA results'!$CB$31:$CB$32</c:f>
              <c:numCache>
                <c:formatCode>0</c:formatCode>
                <c:ptCount val="2"/>
                <c:pt idx="0">
                  <c:v>-1431.3704526754846</c:v>
                </c:pt>
                <c:pt idx="1">
                  <c:v>1431.3704526754846</c:v>
                </c:pt>
              </c:numCache>
            </c:numRef>
          </c:yVal>
          <c:smooth val="0"/>
          <c:extLst>
            <c:ext xmlns:c16="http://schemas.microsoft.com/office/drawing/2014/chart" uri="{C3380CC4-5D6E-409C-BE32-E72D297353CC}">
              <c16:uniqueId val="{00000001-7EE9-44DF-BDB2-33A9CC6571E0}"/>
            </c:ext>
          </c:extLst>
        </c:ser>
        <c:ser>
          <c:idx val="3"/>
          <c:order val="3"/>
          <c:tx>
            <c:strRef>
              <c:f>'PSA results'!$AG$19:$AG$20</c:f>
              <c:strCache>
                <c:ptCount val="2"/>
                <c:pt idx="0">
                  <c:v>Uncemented</c:v>
                </c:pt>
                <c:pt idx="1">
                  <c:v>vs Hybrid</c:v>
                </c:pt>
              </c:strCache>
            </c:strRef>
          </c:tx>
          <c:spPr>
            <a:ln w="25400" cap="rnd">
              <a:noFill/>
              <a:round/>
            </a:ln>
            <a:effectLst/>
          </c:spPr>
          <c:marker>
            <c:symbol val="circle"/>
            <c:size val="5"/>
            <c:spPr>
              <a:solidFill>
                <a:schemeClr val="accent4"/>
              </a:solidFill>
              <a:ln w="9525">
                <a:solidFill>
                  <a:schemeClr val="accent4"/>
                </a:solidFill>
              </a:ln>
              <a:effectLst/>
            </c:spPr>
          </c:marker>
          <c:xVal>
            <c:numRef>
              <c:f>'PSA results'!$AH$26:$AH$1411</c:f>
              <c:numCache>
                <c:formatCode>0.00</c:formatCode>
                <c:ptCount val="1386"/>
                <c:pt idx="0">
                  <c:v>-1.3196066293538422E-2</c:v>
                </c:pt>
                <c:pt idx="1">
                  <c:v>-1.2727425128648662E-2</c:v>
                </c:pt>
                <c:pt idx="2">
                  <c:v>-1.610242890837732E-2</c:v>
                </c:pt>
                <c:pt idx="3">
                  <c:v>-5.5982136542649386E-3</c:v>
                </c:pt>
                <c:pt idx="4">
                  <c:v>-1.3447823373665457E-2</c:v>
                </c:pt>
                <c:pt idx="5">
                  <c:v>-1.7306209012259544E-2</c:v>
                </c:pt>
                <c:pt idx="6">
                  <c:v>-1.8993022014562655E-2</c:v>
                </c:pt>
                <c:pt idx="7">
                  <c:v>-1.8119199068372893E-2</c:v>
                </c:pt>
                <c:pt idx="8">
                  <c:v>-1.740028781789249E-2</c:v>
                </c:pt>
                <c:pt idx="9">
                  <c:v>-1.7317495626027579E-2</c:v>
                </c:pt>
                <c:pt idx="10">
                  <c:v>-1.9973699341825579E-2</c:v>
                </c:pt>
                <c:pt idx="11">
                  <c:v>-1.7774546722126416E-2</c:v>
                </c:pt>
                <c:pt idx="12">
                  <c:v>-8.7959624661770874E-3</c:v>
                </c:pt>
                <c:pt idx="13">
                  <c:v>-1.0267952488391074E-2</c:v>
                </c:pt>
                <c:pt idx="14">
                  <c:v>-1.4885125168921931E-2</c:v>
                </c:pt>
                <c:pt idx="15">
                  <c:v>-1.5258794731497716E-2</c:v>
                </c:pt>
                <c:pt idx="16">
                  <c:v>-1.6056934110226351E-2</c:v>
                </c:pt>
                <c:pt idx="17">
                  <c:v>-1.6597970099480719E-2</c:v>
                </c:pt>
                <c:pt idx="18">
                  <c:v>-1.5194018426324618E-2</c:v>
                </c:pt>
                <c:pt idx="19">
                  <c:v>-1.6150684185893383E-2</c:v>
                </c:pt>
                <c:pt idx="20">
                  <c:v>-1.6140924184519179E-2</c:v>
                </c:pt>
                <c:pt idx="21">
                  <c:v>-1.819491202067347E-2</c:v>
                </c:pt>
                <c:pt idx="22">
                  <c:v>-1.9642381820411003E-2</c:v>
                </c:pt>
                <c:pt idx="23">
                  <c:v>-1.6280769811690021E-2</c:v>
                </c:pt>
                <c:pt idx="24">
                  <c:v>-1.8316297710207152E-2</c:v>
                </c:pt>
                <c:pt idx="25">
                  <c:v>-1.6541003134950216E-2</c:v>
                </c:pt>
                <c:pt idx="26">
                  <c:v>-1.5068851008102513E-2</c:v>
                </c:pt>
                <c:pt idx="27">
                  <c:v>-1.7926132603662381E-2</c:v>
                </c:pt>
                <c:pt idx="28">
                  <c:v>-1.4257704935067395E-2</c:v>
                </c:pt>
                <c:pt idx="29">
                  <c:v>-9.3065180150713189E-3</c:v>
                </c:pt>
                <c:pt idx="30">
                  <c:v>-1.7119940268562672E-2</c:v>
                </c:pt>
                <c:pt idx="31">
                  <c:v>-2.2272761318250289E-2</c:v>
                </c:pt>
                <c:pt idx="32">
                  <c:v>-1.4416804910561964E-2</c:v>
                </c:pt>
                <c:pt idx="33">
                  <c:v>-1.4454527464399902E-2</c:v>
                </c:pt>
                <c:pt idx="34">
                  <c:v>-1.3504485206221162E-2</c:v>
                </c:pt>
                <c:pt idx="35">
                  <c:v>-1.9823896383206474E-2</c:v>
                </c:pt>
                <c:pt idx="36">
                  <c:v>-1.6130808743289649E-2</c:v>
                </c:pt>
                <c:pt idx="37">
                  <c:v>-1.6185640005287993E-2</c:v>
                </c:pt>
                <c:pt idx="38">
                  <c:v>-1.7186936187995272E-2</c:v>
                </c:pt>
                <c:pt idx="39">
                  <c:v>-1.7367552604925507E-2</c:v>
                </c:pt>
                <c:pt idx="40">
                  <c:v>-1.4593295015989938E-2</c:v>
                </c:pt>
                <c:pt idx="41">
                  <c:v>-1.9634175022135381E-2</c:v>
                </c:pt>
                <c:pt idx="42">
                  <c:v>-1.7817904659665373E-2</c:v>
                </c:pt>
                <c:pt idx="43">
                  <c:v>-1.079958161479766E-2</c:v>
                </c:pt>
                <c:pt idx="44">
                  <c:v>-1.5695015176644844E-2</c:v>
                </c:pt>
                <c:pt idx="45">
                  <c:v>-1.4093681492610699E-2</c:v>
                </c:pt>
                <c:pt idx="46">
                  <c:v>-1.4892759839439051E-2</c:v>
                </c:pt>
                <c:pt idx="47">
                  <c:v>-2.2107412379542168E-2</c:v>
                </c:pt>
                <c:pt idx="48">
                  <c:v>-1.2259147992216057E-2</c:v>
                </c:pt>
                <c:pt idx="49">
                  <c:v>-1.9570336914256359E-2</c:v>
                </c:pt>
                <c:pt idx="50">
                  <c:v>-1.708117828977862E-2</c:v>
                </c:pt>
                <c:pt idx="51">
                  <c:v>-1.4502343070724066E-2</c:v>
                </c:pt>
                <c:pt idx="52">
                  <c:v>-1.6165100552600009E-2</c:v>
                </c:pt>
                <c:pt idx="53">
                  <c:v>-2.1833268206043144E-2</c:v>
                </c:pt>
                <c:pt idx="54">
                  <c:v>-1.1050761598472292E-2</c:v>
                </c:pt>
                <c:pt idx="55">
                  <c:v>-1.7967843085141766E-2</c:v>
                </c:pt>
                <c:pt idx="56">
                  <c:v>-1.8050695851879794E-2</c:v>
                </c:pt>
                <c:pt idx="57">
                  <c:v>-1.8407315893943732E-2</c:v>
                </c:pt>
                <c:pt idx="58">
                  <c:v>-1.1212270236537591E-2</c:v>
                </c:pt>
                <c:pt idx="59">
                  <c:v>-1.8237673445840485E-2</c:v>
                </c:pt>
                <c:pt idx="60">
                  <c:v>-1.3245632806848207E-2</c:v>
                </c:pt>
                <c:pt idx="61">
                  <c:v>-1.7756843516808729E-2</c:v>
                </c:pt>
                <c:pt idx="62">
                  <c:v>-2.3449611472862841E-2</c:v>
                </c:pt>
                <c:pt idx="63">
                  <c:v>-1.6566689814325741E-2</c:v>
                </c:pt>
                <c:pt idx="64">
                  <c:v>-1.083433311109161E-2</c:v>
                </c:pt>
                <c:pt idx="65">
                  <c:v>-1.4100237577221009E-2</c:v>
                </c:pt>
                <c:pt idx="66">
                  <c:v>-1.0652962287448275E-2</c:v>
                </c:pt>
                <c:pt idx="67">
                  <c:v>-1.7858165543453097E-2</c:v>
                </c:pt>
                <c:pt idx="68">
                  <c:v>-1.049856493629342E-2</c:v>
                </c:pt>
                <c:pt idx="69">
                  <c:v>-2.4439991590195831E-2</c:v>
                </c:pt>
                <c:pt idx="70">
                  <c:v>-1.2495863109474925E-2</c:v>
                </c:pt>
                <c:pt idx="71">
                  <c:v>-1.5842618556913379E-2</c:v>
                </c:pt>
                <c:pt idx="72">
                  <c:v>-1.400811831418558E-2</c:v>
                </c:pt>
                <c:pt idx="73">
                  <c:v>-1.7222869226575455E-2</c:v>
                </c:pt>
                <c:pt idx="74">
                  <c:v>-1.0997846320844218E-2</c:v>
                </c:pt>
                <c:pt idx="75">
                  <c:v>-1.4284100974983005E-2</c:v>
                </c:pt>
                <c:pt idx="76">
                  <c:v>-1.2895926966939086E-2</c:v>
                </c:pt>
                <c:pt idx="77">
                  <c:v>-1.4344393598221927E-2</c:v>
                </c:pt>
                <c:pt idx="78">
                  <c:v>-1.6103874163251319E-2</c:v>
                </c:pt>
                <c:pt idx="79">
                  <c:v>-1.7567216845579381E-2</c:v>
                </c:pt>
                <c:pt idx="80">
                  <c:v>-1.6115110527927357E-2</c:v>
                </c:pt>
                <c:pt idx="81">
                  <c:v>-1.8208457972386682E-2</c:v>
                </c:pt>
                <c:pt idx="82">
                  <c:v>-1.5876347742672436E-2</c:v>
                </c:pt>
                <c:pt idx="83">
                  <c:v>-1.2385098042077658E-2</c:v>
                </c:pt>
                <c:pt idx="84">
                  <c:v>-9.6492245515023001E-3</c:v>
                </c:pt>
                <c:pt idx="85">
                  <c:v>-1.6835847679375959E-2</c:v>
                </c:pt>
                <c:pt idx="86">
                  <c:v>-2.1923735873505379E-2</c:v>
                </c:pt>
                <c:pt idx="87">
                  <c:v>-1.4856863965478695E-2</c:v>
                </c:pt>
                <c:pt idx="88">
                  <c:v>-1.963021622055372E-2</c:v>
                </c:pt>
                <c:pt idx="89">
                  <c:v>-1.9993324340187968E-2</c:v>
                </c:pt>
                <c:pt idx="90">
                  <c:v>-2.2154347082867787E-2</c:v>
                </c:pt>
                <c:pt idx="91">
                  <c:v>-1.2619848054223226E-2</c:v>
                </c:pt>
                <c:pt idx="92">
                  <c:v>-1.0778254098164908E-2</c:v>
                </c:pt>
                <c:pt idx="93">
                  <c:v>-6.6254441837561018E-3</c:v>
                </c:pt>
                <c:pt idx="94">
                  <c:v>-1.8001908232818664E-2</c:v>
                </c:pt>
                <c:pt idx="95">
                  <c:v>-1.7337134913878671E-2</c:v>
                </c:pt>
                <c:pt idx="96">
                  <c:v>-2.2279728848864977E-2</c:v>
                </c:pt>
                <c:pt idx="97">
                  <c:v>-1.7246646045354197E-2</c:v>
                </c:pt>
                <c:pt idx="98">
                  <c:v>-1.7596274100746712E-2</c:v>
                </c:pt>
                <c:pt idx="99">
                  <c:v>-1.3809669845578298E-2</c:v>
                </c:pt>
                <c:pt idx="100">
                  <c:v>-2.5416198867244333E-2</c:v>
                </c:pt>
                <c:pt idx="101">
                  <c:v>-2.4666608567386561E-2</c:v>
                </c:pt>
                <c:pt idx="102">
                  <c:v>-1.4815599111500433E-2</c:v>
                </c:pt>
                <c:pt idx="103">
                  <c:v>-1.2520577180959336E-2</c:v>
                </c:pt>
                <c:pt idx="104">
                  <c:v>-1.9320403072562442E-2</c:v>
                </c:pt>
                <c:pt idx="105">
                  <c:v>-1.6016338657109941E-2</c:v>
                </c:pt>
                <c:pt idx="106">
                  <c:v>-1.2444162755658184E-2</c:v>
                </c:pt>
                <c:pt idx="107">
                  <c:v>-2.1982040002454184E-2</c:v>
                </c:pt>
                <c:pt idx="108">
                  <c:v>-1.7754124632094914E-2</c:v>
                </c:pt>
                <c:pt idx="109">
                  <c:v>-1.9184197442001505E-2</c:v>
                </c:pt>
                <c:pt idx="110">
                  <c:v>-1.4447773084400595E-2</c:v>
                </c:pt>
                <c:pt idx="111">
                  <c:v>-1.4986154965550114E-2</c:v>
                </c:pt>
                <c:pt idx="112">
                  <c:v>-1.6188711085767693E-2</c:v>
                </c:pt>
                <c:pt idx="113">
                  <c:v>-1.5038928259986761E-2</c:v>
                </c:pt>
                <c:pt idx="114">
                  <c:v>-1.0518309498026568E-2</c:v>
                </c:pt>
                <c:pt idx="115">
                  <c:v>-1.6934693419587532E-2</c:v>
                </c:pt>
                <c:pt idx="116">
                  <c:v>-1.4112660055404902E-2</c:v>
                </c:pt>
                <c:pt idx="117">
                  <c:v>-1.6612302713044258E-2</c:v>
                </c:pt>
                <c:pt idx="118">
                  <c:v>-1.9471545206442897E-2</c:v>
                </c:pt>
                <c:pt idx="119">
                  <c:v>-1.1876860382248111E-2</c:v>
                </c:pt>
                <c:pt idx="120">
                  <c:v>-1.715298878043825E-2</c:v>
                </c:pt>
                <c:pt idx="121">
                  <c:v>-1.144771920708898E-2</c:v>
                </c:pt>
                <c:pt idx="122">
                  <c:v>-6.8792096014291815E-3</c:v>
                </c:pt>
                <c:pt idx="123">
                  <c:v>-1.6363950223865942E-2</c:v>
                </c:pt>
                <c:pt idx="124">
                  <c:v>-1.7699485513945845E-2</c:v>
                </c:pt>
                <c:pt idx="125">
                  <c:v>-1.8706010982366905E-2</c:v>
                </c:pt>
                <c:pt idx="126">
                  <c:v>-1.5463416887556036E-2</c:v>
                </c:pt>
                <c:pt idx="127">
                  <c:v>-1.3921373674744331E-2</c:v>
                </c:pt>
                <c:pt idx="128">
                  <c:v>-1.0736649215175476E-2</c:v>
                </c:pt>
                <c:pt idx="129">
                  <c:v>-1.51950141831243E-2</c:v>
                </c:pt>
                <c:pt idx="130">
                  <c:v>-1.4714096829118617E-2</c:v>
                </c:pt>
                <c:pt idx="131">
                  <c:v>-1.3403130547802178E-2</c:v>
                </c:pt>
                <c:pt idx="132">
                  <c:v>-1.1092352148084572E-2</c:v>
                </c:pt>
                <c:pt idx="133">
                  <c:v>-1.0969641639697159E-2</c:v>
                </c:pt>
                <c:pt idx="134">
                  <c:v>-1.8996986684895134E-2</c:v>
                </c:pt>
                <c:pt idx="135">
                  <c:v>-1.3403068500080551E-2</c:v>
                </c:pt>
                <c:pt idx="136">
                  <c:v>-1.36586022026286E-2</c:v>
                </c:pt>
                <c:pt idx="137">
                  <c:v>-1.4027720248540376E-2</c:v>
                </c:pt>
                <c:pt idx="138">
                  <c:v>-1.5410734407947047E-2</c:v>
                </c:pt>
                <c:pt idx="139">
                  <c:v>-1.6402110351320331E-2</c:v>
                </c:pt>
                <c:pt idx="140">
                  <c:v>-2.0294171801712224E-2</c:v>
                </c:pt>
                <c:pt idx="141">
                  <c:v>-1.6035259991054929E-2</c:v>
                </c:pt>
                <c:pt idx="142">
                  <c:v>-1.8372737570517828E-2</c:v>
                </c:pt>
                <c:pt idx="143">
                  <c:v>-2.2120330205323668E-2</c:v>
                </c:pt>
                <c:pt idx="144">
                  <c:v>-1.4227070720172819E-2</c:v>
                </c:pt>
                <c:pt idx="145">
                  <c:v>-2.2180692821935466E-2</c:v>
                </c:pt>
                <c:pt idx="146">
                  <c:v>-1.7108921043027081E-2</c:v>
                </c:pt>
                <c:pt idx="147">
                  <c:v>-1.3674293410385729E-2</c:v>
                </c:pt>
                <c:pt idx="148">
                  <c:v>-1.6470671873536347E-2</c:v>
                </c:pt>
                <c:pt idx="149">
                  <c:v>-1.3905051578921857E-2</c:v>
                </c:pt>
                <c:pt idx="150">
                  <c:v>-9.4989714162281302E-3</c:v>
                </c:pt>
                <c:pt idx="151">
                  <c:v>-1.3102538856143653E-2</c:v>
                </c:pt>
                <c:pt idx="152">
                  <c:v>-1.8260855939109533E-2</c:v>
                </c:pt>
                <c:pt idx="153">
                  <c:v>-1.9737083948163203E-2</c:v>
                </c:pt>
                <c:pt idx="154">
                  <c:v>-1.3300822009636448E-2</c:v>
                </c:pt>
                <c:pt idx="155">
                  <c:v>-1.5708095629980434E-2</c:v>
                </c:pt>
                <c:pt idx="156">
                  <c:v>-1.6222606209245427E-2</c:v>
                </c:pt>
                <c:pt idx="157">
                  <c:v>-1.3706420318447599E-2</c:v>
                </c:pt>
                <c:pt idx="158">
                  <c:v>-1.6789419340346612E-2</c:v>
                </c:pt>
                <c:pt idx="159">
                  <c:v>-1.2616884724190314E-2</c:v>
                </c:pt>
                <c:pt idx="160">
                  <c:v>-2.1569889830646005E-2</c:v>
                </c:pt>
                <c:pt idx="161">
                  <c:v>-1.3095930185402338E-2</c:v>
                </c:pt>
                <c:pt idx="162">
                  <c:v>-1.8074150095285901E-2</c:v>
                </c:pt>
                <c:pt idx="163">
                  <c:v>-1.8072970999263305E-2</c:v>
                </c:pt>
                <c:pt idx="164">
                  <c:v>-1.4383284632783599E-2</c:v>
                </c:pt>
                <c:pt idx="165">
                  <c:v>-1.0920892802841919E-2</c:v>
                </c:pt>
                <c:pt idx="166">
                  <c:v>-2.5442325219483308E-2</c:v>
                </c:pt>
                <c:pt idx="167">
                  <c:v>-1.8170498402247048E-2</c:v>
                </c:pt>
                <c:pt idx="168">
                  <c:v>-1.8671762135104686E-2</c:v>
                </c:pt>
                <c:pt idx="169">
                  <c:v>-1.1643213445136524E-2</c:v>
                </c:pt>
                <c:pt idx="170">
                  <c:v>-1.504516912457099E-2</c:v>
                </c:pt>
                <c:pt idx="171">
                  <c:v>-1.0940511300617572E-2</c:v>
                </c:pt>
                <c:pt idx="172">
                  <c:v>-1.274694605125859E-2</c:v>
                </c:pt>
                <c:pt idx="173">
                  <c:v>-1.3240139214167002E-2</c:v>
                </c:pt>
                <c:pt idx="174">
                  <c:v>-1.4950253964629567E-2</c:v>
                </c:pt>
                <c:pt idx="175">
                  <c:v>-1.6868799158695325E-2</c:v>
                </c:pt>
                <c:pt idx="176">
                  <c:v>-1.6646766719821571E-2</c:v>
                </c:pt>
                <c:pt idx="177">
                  <c:v>-1.5707824977654994E-2</c:v>
                </c:pt>
                <c:pt idx="178">
                  <c:v>-1.6773794053616342E-2</c:v>
                </c:pt>
                <c:pt idx="179">
                  <c:v>-2.0056661286311339E-2</c:v>
                </c:pt>
                <c:pt idx="180">
                  <c:v>-1.7784677889261857E-2</c:v>
                </c:pt>
                <c:pt idx="181">
                  <c:v>-1.3726725686863617E-2</c:v>
                </c:pt>
                <c:pt idx="182">
                  <c:v>-1.6021512338955546E-2</c:v>
                </c:pt>
                <c:pt idx="183">
                  <c:v>-1.3596281746121264E-2</c:v>
                </c:pt>
                <c:pt idx="184">
                  <c:v>-1.3839315861762458E-2</c:v>
                </c:pt>
                <c:pt idx="185">
                  <c:v>-1.1234709164208212E-2</c:v>
                </c:pt>
                <c:pt idx="186">
                  <c:v>-2.1722257637097897E-2</c:v>
                </c:pt>
                <c:pt idx="187">
                  <c:v>-1.6464709976453662E-2</c:v>
                </c:pt>
                <c:pt idx="188">
                  <c:v>-1.5281178611580515E-2</c:v>
                </c:pt>
                <c:pt idx="189">
                  <c:v>-1.2584911515034491E-2</c:v>
                </c:pt>
                <c:pt idx="190">
                  <c:v>-1.9479503714615376E-2</c:v>
                </c:pt>
                <c:pt idx="191">
                  <c:v>-2.0560554774931461E-2</c:v>
                </c:pt>
                <c:pt idx="192">
                  <c:v>-1.9364553464848555E-2</c:v>
                </c:pt>
                <c:pt idx="193">
                  <c:v>-1.6375461281612047E-2</c:v>
                </c:pt>
                <c:pt idx="194">
                  <c:v>-1.4797201159217011E-2</c:v>
                </c:pt>
                <c:pt idx="195">
                  <c:v>-1.5626012610299611E-2</c:v>
                </c:pt>
                <c:pt idx="196">
                  <c:v>-1.9191184195262778E-2</c:v>
                </c:pt>
                <c:pt idx="197">
                  <c:v>-1.0914953208724043E-2</c:v>
                </c:pt>
                <c:pt idx="198">
                  <c:v>-2.0920158168371117E-2</c:v>
                </c:pt>
                <c:pt idx="199">
                  <c:v>-2.0564160513776741E-2</c:v>
                </c:pt>
                <c:pt idx="200">
                  <c:v>-1.1114355354138183E-2</c:v>
                </c:pt>
                <c:pt idx="201">
                  <c:v>-1.7661523833819359E-2</c:v>
                </c:pt>
                <c:pt idx="202">
                  <c:v>-1.165008517372712E-2</c:v>
                </c:pt>
                <c:pt idx="203">
                  <c:v>-2.0795679156771385E-2</c:v>
                </c:pt>
                <c:pt idx="204">
                  <c:v>-1.2377961952418914E-2</c:v>
                </c:pt>
                <c:pt idx="205">
                  <c:v>-1.8113016927630454E-2</c:v>
                </c:pt>
                <c:pt idx="206">
                  <c:v>-1.0477973720059097E-2</c:v>
                </c:pt>
                <c:pt idx="207">
                  <c:v>-1.4793608685684134E-2</c:v>
                </c:pt>
                <c:pt idx="208">
                  <c:v>-1.4466372648145764E-2</c:v>
                </c:pt>
                <c:pt idx="209">
                  <c:v>-2.2987906700187466E-2</c:v>
                </c:pt>
                <c:pt idx="210">
                  <c:v>-1.9000974482176858E-2</c:v>
                </c:pt>
                <c:pt idx="211">
                  <c:v>-1.0185492561628706E-2</c:v>
                </c:pt>
                <c:pt idx="212">
                  <c:v>-1.4116153520049579E-2</c:v>
                </c:pt>
                <c:pt idx="213">
                  <c:v>-1.110634613143624E-2</c:v>
                </c:pt>
                <c:pt idx="214">
                  <c:v>-1.5721887765598908E-2</c:v>
                </c:pt>
                <c:pt idx="215">
                  <c:v>-1.858463656408027E-2</c:v>
                </c:pt>
                <c:pt idx="216">
                  <c:v>-1.9465143365152926E-2</c:v>
                </c:pt>
                <c:pt idx="217">
                  <c:v>-1.3128302140156478E-2</c:v>
                </c:pt>
                <c:pt idx="218">
                  <c:v>-1.0974205058131403E-2</c:v>
                </c:pt>
                <c:pt idx="219">
                  <c:v>-1.5455863821316029E-2</c:v>
                </c:pt>
                <c:pt idx="220">
                  <c:v>-7.4889633107293463E-3</c:v>
                </c:pt>
                <c:pt idx="221">
                  <c:v>-1.6301772725089592E-2</c:v>
                </c:pt>
                <c:pt idx="222">
                  <c:v>-1.4728049434623358E-2</c:v>
                </c:pt>
                <c:pt idx="223">
                  <c:v>-1.6703151661555893E-2</c:v>
                </c:pt>
                <c:pt idx="224">
                  <c:v>-1.5054907662600314E-2</c:v>
                </c:pt>
                <c:pt idx="225">
                  <c:v>-2.1842620685314174E-2</c:v>
                </c:pt>
                <c:pt idx="226">
                  <c:v>-1.4526072082874819E-2</c:v>
                </c:pt>
                <c:pt idx="227">
                  <c:v>-1.6010135019183025E-2</c:v>
                </c:pt>
                <c:pt idx="228">
                  <c:v>-1.0775570580253913E-2</c:v>
                </c:pt>
                <c:pt idx="229">
                  <c:v>-9.8469315505571586E-3</c:v>
                </c:pt>
                <c:pt idx="230">
                  <c:v>-2.1573983125080076E-2</c:v>
                </c:pt>
                <c:pt idx="231">
                  <c:v>-1.5038140162136671E-2</c:v>
                </c:pt>
                <c:pt idx="232">
                  <c:v>-1.524817473514517E-2</c:v>
                </c:pt>
                <c:pt idx="233">
                  <c:v>-1.646951753510173E-2</c:v>
                </c:pt>
                <c:pt idx="234">
                  <c:v>-1.6406425902593114E-2</c:v>
                </c:pt>
                <c:pt idx="235">
                  <c:v>-1.0487927872942393E-2</c:v>
                </c:pt>
                <c:pt idx="236">
                  <c:v>-1.6457135290433911E-2</c:v>
                </c:pt>
                <c:pt idx="237">
                  <c:v>-1.7090499564609729E-2</c:v>
                </c:pt>
                <c:pt idx="238">
                  <c:v>-1.6281398456058582E-2</c:v>
                </c:pt>
                <c:pt idx="239">
                  <c:v>-1.622599381028067E-2</c:v>
                </c:pt>
                <c:pt idx="240">
                  <c:v>-1.6849252435143569E-2</c:v>
                </c:pt>
                <c:pt idx="241">
                  <c:v>-1.8097709534643514E-2</c:v>
                </c:pt>
                <c:pt idx="242">
                  <c:v>-1.2946493957652905E-2</c:v>
                </c:pt>
                <c:pt idx="243">
                  <c:v>-1.7237985297164471E-2</c:v>
                </c:pt>
                <c:pt idx="244">
                  <c:v>-1.5555376291525036E-2</c:v>
                </c:pt>
                <c:pt idx="245">
                  <c:v>-1.4837457426907008E-2</c:v>
                </c:pt>
                <c:pt idx="246">
                  <c:v>-1.6231012542533563E-2</c:v>
                </c:pt>
                <c:pt idx="247">
                  <c:v>-1.4746193236437222E-2</c:v>
                </c:pt>
                <c:pt idx="248">
                  <c:v>-8.4987633421196307E-3</c:v>
                </c:pt>
                <c:pt idx="249">
                  <c:v>-1.2977433844650221E-2</c:v>
                </c:pt>
                <c:pt idx="250">
                  <c:v>-1.1217472024455333E-2</c:v>
                </c:pt>
                <c:pt idx="251">
                  <c:v>-1.6470330398334454E-2</c:v>
                </c:pt>
                <c:pt idx="252">
                  <c:v>-1.5004110325154585E-2</c:v>
                </c:pt>
                <c:pt idx="253">
                  <c:v>-1.4717896916286222E-2</c:v>
                </c:pt>
                <c:pt idx="254">
                  <c:v>-1.4860464699262721E-2</c:v>
                </c:pt>
                <c:pt idx="255">
                  <c:v>-1.801675942979486E-2</c:v>
                </c:pt>
                <c:pt idx="256">
                  <c:v>-1.408402462160474E-2</c:v>
                </c:pt>
                <c:pt idx="257">
                  <c:v>-1.4407618681538281E-2</c:v>
                </c:pt>
                <c:pt idx="258">
                  <c:v>-1.7388998801113331E-2</c:v>
                </c:pt>
                <c:pt idx="259">
                  <c:v>-1.4013737712298635E-2</c:v>
                </c:pt>
                <c:pt idx="260">
                  <c:v>-1.5446194944058078E-2</c:v>
                </c:pt>
                <c:pt idx="261">
                  <c:v>-2.0903488145577853E-2</c:v>
                </c:pt>
                <c:pt idx="262">
                  <c:v>-1.1552366696346184E-2</c:v>
                </c:pt>
                <c:pt idx="263">
                  <c:v>-1.7252791250719213E-2</c:v>
                </c:pt>
                <c:pt idx="264">
                  <c:v>-1.7436601259065654E-2</c:v>
                </c:pt>
                <c:pt idx="265">
                  <c:v>-1.4601173573133508E-2</c:v>
                </c:pt>
                <c:pt idx="266">
                  <c:v>-1.102334767077906E-2</c:v>
                </c:pt>
                <c:pt idx="267">
                  <c:v>-1.9088030925939137E-2</c:v>
                </c:pt>
                <c:pt idx="268">
                  <c:v>-1.5623731955610509E-2</c:v>
                </c:pt>
                <c:pt idx="269">
                  <c:v>-1.8723121849355095E-2</c:v>
                </c:pt>
                <c:pt idx="270">
                  <c:v>-1.8748970694810296E-2</c:v>
                </c:pt>
                <c:pt idx="271">
                  <c:v>-1.4712732123046024E-2</c:v>
                </c:pt>
                <c:pt idx="272">
                  <c:v>-1.5517549000680475E-2</c:v>
                </c:pt>
                <c:pt idx="273">
                  <c:v>-1.9211576898435112E-2</c:v>
                </c:pt>
                <c:pt idx="274">
                  <c:v>-1.4716213816981849E-2</c:v>
                </c:pt>
                <c:pt idx="275">
                  <c:v>-1.3614163249998867E-2</c:v>
                </c:pt>
                <c:pt idx="276">
                  <c:v>-1.6504816442102666E-2</c:v>
                </c:pt>
                <c:pt idx="277">
                  <c:v>-1.081366316124388E-2</c:v>
                </c:pt>
                <c:pt idx="278">
                  <c:v>-1.2569679752351348E-2</c:v>
                </c:pt>
                <c:pt idx="279">
                  <c:v>-1.6595326199061233E-2</c:v>
                </c:pt>
                <c:pt idx="280">
                  <c:v>-1.614851554826835E-2</c:v>
                </c:pt>
                <c:pt idx="281">
                  <c:v>-2.0548156391528849E-2</c:v>
                </c:pt>
                <c:pt idx="282">
                  <c:v>-1.3526568766625502E-2</c:v>
                </c:pt>
                <c:pt idx="283">
                  <c:v>-1.0315115669262909E-2</c:v>
                </c:pt>
                <c:pt idx="284">
                  <c:v>-1.0829182578138585E-2</c:v>
                </c:pt>
                <c:pt idx="285">
                  <c:v>-1.7416986081597585E-2</c:v>
                </c:pt>
                <c:pt idx="286">
                  <c:v>-1.6050156196333987E-2</c:v>
                </c:pt>
                <c:pt idx="287">
                  <c:v>-1.2052444194623035E-2</c:v>
                </c:pt>
                <c:pt idx="288">
                  <c:v>-2.0677219665948599E-2</c:v>
                </c:pt>
                <c:pt idx="289">
                  <c:v>-1.2636859555694713E-2</c:v>
                </c:pt>
                <c:pt idx="290">
                  <c:v>-1.7331712094105001E-2</c:v>
                </c:pt>
                <c:pt idx="291">
                  <c:v>-1.2923653299459659E-2</c:v>
                </c:pt>
                <c:pt idx="292">
                  <c:v>-1.1781489137673518E-2</c:v>
                </c:pt>
                <c:pt idx="293">
                  <c:v>-1.6444561075433128E-2</c:v>
                </c:pt>
                <c:pt idx="294">
                  <c:v>-1.4807987706323189E-2</c:v>
                </c:pt>
                <c:pt idx="295">
                  <c:v>-1.3262491539830279E-2</c:v>
                </c:pt>
                <c:pt idx="296">
                  <c:v>-2.1687416108681745E-2</c:v>
                </c:pt>
                <c:pt idx="297">
                  <c:v>-1.8380053449421396E-2</c:v>
                </c:pt>
                <c:pt idx="298">
                  <c:v>-1.845049289019407E-2</c:v>
                </c:pt>
                <c:pt idx="299">
                  <c:v>-1.1846018876934039E-2</c:v>
                </c:pt>
                <c:pt idx="300">
                  <c:v>-1.24829117644083E-2</c:v>
                </c:pt>
                <c:pt idx="301">
                  <c:v>-1.2578714634377874E-2</c:v>
                </c:pt>
                <c:pt idx="302">
                  <c:v>-1.2570519855877649E-2</c:v>
                </c:pt>
                <c:pt idx="303">
                  <c:v>-1.1062906654787596E-2</c:v>
                </c:pt>
                <c:pt idx="304">
                  <c:v>-1.6927421627082495E-2</c:v>
                </c:pt>
                <c:pt idx="305">
                  <c:v>-1.1125277748931239E-2</c:v>
                </c:pt>
                <c:pt idx="306">
                  <c:v>-1.604110669618386E-2</c:v>
                </c:pt>
                <c:pt idx="307">
                  <c:v>-1.7300909178805668E-2</c:v>
                </c:pt>
                <c:pt idx="308">
                  <c:v>-1.9460524402131085E-2</c:v>
                </c:pt>
                <c:pt idx="309">
                  <c:v>-7.8711821380927915E-3</c:v>
                </c:pt>
                <c:pt idx="310">
                  <c:v>-1.7574544741281173E-2</c:v>
                </c:pt>
                <c:pt idx="311">
                  <c:v>-1.4837082827224179E-2</c:v>
                </c:pt>
                <c:pt idx="312">
                  <c:v>-1.9338272483233609E-2</c:v>
                </c:pt>
                <c:pt idx="313">
                  <c:v>-7.7824808016035973E-3</c:v>
                </c:pt>
                <c:pt idx="314">
                  <c:v>-1.3761333310922552E-2</c:v>
                </c:pt>
                <c:pt idx="315">
                  <c:v>-1.6421175548966715E-2</c:v>
                </c:pt>
                <c:pt idx="316">
                  <c:v>-1.5142771470157967E-2</c:v>
                </c:pt>
                <c:pt idx="317">
                  <c:v>-1.4988732890859779E-2</c:v>
                </c:pt>
                <c:pt idx="318">
                  <c:v>-1.686012121130176E-2</c:v>
                </c:pt>
                <c:pt idx="319">
                  <c:v>-1.6422322227978015E-2</c:v>
                </c:pt>
                <c:pt idx="320">
                  <c:v>-1.4406484806977815E-2</c:v>
                </c:pt>
                <c:pt idx="321">
                  <c:v>-1.7791529728041766E-2</c:v>
                </c:pt>
                <c:pt idx="322">
                  <c:v>-1.3642052706938301E-2</c:v>
                </c:pt>
                <c:pt idx="323">
                  <c:v>-1.6634581860202502E-2</c:v>
                </c:pt>
                <c:pt idx="324">
                  <c:v>-1.5367319535382507E-2</c:v>
                </c:pt>
                <c:pt idx="325">
                  <c:v>-1.3073103470453873E-2</c:v>
                </c:pt>
                <c:pt idx="326">
                  <c:v>-1.0270734689568073E-2</c:v>
                </c:pt>
                <c:pt idx="327">
                  <c:v>-1.5476716440115723E-2</c:v>
                </c:pt>
                <c:pt idx="328">
                  <c:v>-1.7988300354472742E-2</c:v>
                </c:pt>
                <c:pt idx="329">
                  <c:v>-1.5968457492432364E-2</c:v>
                </c:pt>
                <c:pt idx="330">
                  <c:v>-2.0311636643995712E-2</c:v>
                </c:pt>
                <c:pt idx="331">
                  <c:v>-1.6166779351276972E-2</c:v>
                </c:pt>
                <c:pt idx="332">
                  <c:v>-1.2475697036173017E-2</c:v>
                </c:pt>
                <c:pt idx="333">
                  <c:v>-1.6963337567815984E-2</c:v>
                </c:pt>
                <c:pt idx="334">
                  <c:v>-1.263050985969727E-2</c:v>
                </c:pt>
                <c:pt idx="335">
                  <c:v>-1.6659710294110397E-2</c:v>
                </c:pt>
                <c:pt idx="336">
                  <c:v>-1.627852951307851E-2</c:v>
                </c:pt>
                <c:pt idx="337">
                  <c:v>-1.4672262060196672E-2</c:v>
                </c:pt>
                <c:pt idx="338">
                  <c:v>-1.9335610913172374E-2</c:v>
                </c:pt>
                <c:pt idx="339">
                  <c:v>-1.2545824679820683E-2</c:v>
                </c:pt>
                <c:pt idx="340">
                  <c:v>-7.3112004401227892E-3</c:v>
                </c:pt>
                <c:pt idx="341">
                  <c:v>-1.7806705633617526E-2</c:v>
                </c:pt>
                <c:pt idx="342">
                  <c:v>-1.8758633489929011E-2</c:v>
                </c:pt>
                <c:pt idx="343">
                  <c:v>-1.4373083045251533E-2</c:v>
                </c:pt>
                <c:pt idx="344">
                  <c:v>-1.5558609066248508E-2</c:v>
                </c:pt>
                <c:pt idx="345">
                  <c:v>-1.337488634091244E-2</c:v>
                </c:pt>
                <c:pt idx="346">
                  <c:v>-1.5636829445590195E-2</c:v>
                </c:pt>
                <c:pt idx="347">
                  <c:v>-9.2144522302142207E-3</c:v>
                </c:pt>
                <c:pt idx="348">
                  <c:v>-1.3560526177727183E-2</c:v>
                </c:pt>
                <c:pt idx="349">
                  <c:v>-1.3263979686488625E-2</c:v>
                </c:pt>
                <c:pt idx="350">
                  <c:v>-1.3898979708729442E-2</c:v>
                </c:pt>
                <c:pt idx="351">
                  <c:v>-1.2092237953206464E-2</c:v>
                </c:pt>
                <c:pt idx="352">
                  <c:v>-2.3225252595002743E-2</c:v>
                </c:pt>
                <c:pt idx="353">
                  <c:v>-1.3511357074671437E-2</c:v>
                </c:pt>
                <c:pt idx="354">
                  <c:v>-1.5536359038815561E-2</c:v>
                </c:pt>
                <c:pt idx="355">
                  <c:v>-1.7950472637577874E-2</c:v>
                </c:pt>
                <c:pt idx="356">
                  <c:v>-1.8744200867894634E-2</c:v>
                </c:pt>
                <c:pt idx="357">
                  <c:v>-1.4127952083132556E-2</c:v>
                </c:pt>
                <c:pt idx="358">
                  <c:v>-1.4134844831833249E-2</c:v>
                </c:pt>
                <c:pt idx="359">
                  <c:v>-1.3022760361460328E-2</c:v>
                </c:pt>
                <c:pt idx="360">
                  <c:v>-1.7093469969713837E-2</c:v>
                </c:pt>
                <c:pt idx="361">
                  <c:v>-1.88249273755563E-2</c:v>
                </c:pt>
                <c:pt idx="362">
                  <c:v>-9.2105302891738461E-3</c:v>
                </c:pt>
                <c:pt idx="363">
                  <c:v>-8.7921913585748968E-3</c:v>
                </c:pt>
                <c:pt idx="364">
                  <c:v>-1.5575923221080146E-2</c:v>
                </c:pt>
                <c:pt idx="365">
                  <c:v>-1.2507596333524162E-2</c:v>
                </c:pt>
                <c:pt idx="366">
                  <c:v>-1.9686803089230764E-2</c:v>
                </c:pt>
                <c:pt idx="367">
                  <c:v>-1.0058385697393035E-2</c:v>
                </c:pt>
                <c:pt idx="368">
                  <c:v>-1.5695584017944242E-2</c:v>
                </c:pt>
                <c:pt idx="369">
                  <c:v>-1.2008569304029493E-2</c:v>
                </c:pt>
                <c:pt idx="370">
                  <c:v>-1.5613155110505872E-2</c:v>
                </c:pt>
                <c:pt idx="371">
                  <c:v>-1.6388724618723316E-2</c:v>
                </c:pt>
                <c:pt idx="372">
                  <c:v>-1.2187708858892421E-2</c:v>
                </c:pt>
                <c:pt idx="373">
                  <c:v>-1.2084499927494718E-2</c:v>
                </c:pt>
                <c:pt idx="374">
                  <c:v>-1.4750351515345983E-2</c:v>
                </c:pt>
                <c:pt idx="375">
                  <c:v>-1.9571989712677151E-2</c:v>
                </c:pt>
                <c:pt idx="376">
                  <c:v>-8.2998158427898261E-3</c:v>
                </c:pt>
                <c:pt idx="377">
                  <c:v>-1.7477017821761365E-2</c:v>
                </c:pt>
                <c:pt idx="378">
                  <c:v>-1.113292357293183E-2</c:v>
                </c:pt>
                <c:pt idx="379">
                  <c:v>-1.4736936769056186E-2</c:v>
                </c:pt>
                <c:pt idx="380">
                  <c:v>-1.3593614929753528E-2</c:v>
                </c:pt>
                <c:pt idx="381">
                  <c:v>-9.6667252974356188E-3</c:v>
                </c:pt>
                <c:pt idx="382">
                  <c:v>-2.1948999053270413E-2</c:v>
                </c:pt>
                <c:pt idx="383">
                  <c:v>-1.4895211808340747E-2</c:v>
                </c:pt>
                <c:pt idx="384">
                  <c:v>-1.4870637934004449E-2</c:v>
                </c:pt>
                <c:pt idx="385">
                  <c:v>-1.7239434751797234E-2</c:v>
                </c:pt>
                <c:pt idx="386">
                  <c:v>-2.0300565554849825E-2</c:v>
                </c:pt>
                <c:pt idx="387">
                  <c:v>-1.9851557522045482E-2</c:v>
                </c:pt>
                <c:pt idx="388">
                  <c:v>-2.669159605737903E-2</c:v>
                </c:pt>
                <c:pt idx="389">
                  <c:v>-1.281750816644589E-2</c:v>
                </c:pt>
                <c:pt idx="390">
                  <c:v>-1.0207698233498874E-2</c:v>
                </c:pt>
                <c:pt idx="391">
                  <c:v>-1.6540206873731478E-2</c:v>
                </c:pt>
                <c:pt idx="392">
                  <c:v>-1.2630447255592259E-2</c:v>
                </c:pt>
                <c:pt idx="393">
                  <c:v>-1.6025325160152093E-2</c:v>
                </c:pt>
                <c:pt idx="394">
                  <c:v>-1.3761535203924424E-2</c:v>
                </c:pt>
                <c:pt idx="395">
                  <c:v>-1.6618221298283942E-2</c:v>
                </c:pt>
                <c:pt idx="396">
                  <c:v>-1.4806370673928981E-2</c:v>
                </c:pt>
                <c:pt idx="397">
                  <c:v>-1.4836396986421363E-2</c:v>
                </c:pt>
                <c:pt idx="398">
                  <c:v>-1.1845638529035085E-2</c:v>
                </c:pt>
                <c:pt idx="399">
                  <c:v>-2.078054164492471E-2</c:v>
                </c:pt>
                <c:pt idx="400">
                  <c:v>-1.5308353278916442E-2</c:v>
                </c:pt>
                <c:pt idx="401">
                  <c:v>-1.8307025040952496E-2</c:v>
                </c:pt>
                <c:pt idx="402">
                  <c:v>-1.4663389095382229E-2</c:v>
                </c:pt>
                <c:pt idx="403">
                  <c:v>-1.3661593449290521E-2</c:v>
                </c:pt>
                <c:pt idx="404">
                  <c:v>-1.3813572583487144E-2</c:v>
                </c:pt>
                <c:pt idx="405">
                  <c:v>-1.9591287146528913E-2</c:v>
                </c:pt>
                <c:pt idx="406">
                  <c:v>-1.8563957577908852E-2</c:v>
                </c:pt>
                <c:pt idx="407">
                  <c:v>-1.8984927207796432E-2</c:v>
                </c:pt>
                <c:pt idx="408">
                  <c:v>-1.8781398347107015E-2</c:v>
                </c:pt>
                <c:pt idx="409">
                  <c:v>-2.3478414720637275E-2</c:v>
                </c:pt>
                <c:pt idx="410">
                  <c:v>-1.5804293132580582E-2</c:v>
                </c:pt>
                <c:pt idx="411">
                  <c:v>-1.4363088812121561E-2</c:v>
                </c:pt>
                <c:pt idx="412">
                  <c:v>-1.8575841525128922E-2</c:v>
                </c:pt>
                <c:pt idx="413">
                  <c:v>-1.6941944782210783E-2</c:v>
                </c:pt>
                <c:pt idx="414">
                  <c:v>-1.6479294632961938E-2</c:v>
                </c:pt>
                <c:pt idx="415">
                  <c:v>-1.2524948413538795E-2</c:v>
                </c:pt>
                <c:pt idx="416">
                  <c:v>-1.3063054884739245E-2</c:v>
                </c:pt>
                <c:pt idx="417">
                  <c:v>-1.9481013208663356E-2</c:v>
                </c:pt>
                <c:pt idx="418">
                  <c:v>-2.5037914113354987E-2</c:v>
                </c:pt>
                <c:pt idx="419">
                  <c:v>-1.3762123928184877E-2</c:v>
                </c:pt>
                <c:pt idx="420">
                  <c:v>-1.3057570486832759E-2</c:v>
                </c:pt>
                <c:pt idx="421">
                  <c:v>-1.5393027970239004E-2</c:v>
                </c:pt>
                <c:pt idx="422">
                  <c:v>-1.3694325305262822E-2</c:v>
                </c:pt>
                <c:pt idx="423">
                  <c:v>-1.6769600471414847E-2</c:v>
                </c:pt>
                <c:pt idx="424">
                  <c:v>-1.1971849751594377E-2</c:v>
                </c:pt>
                <c:pt idx="425">
                  <c:v>-1.3247696154159883E-2</c:v>
                </c:pt>
                <c:pt idx="426">
                  <c:v>-1.460388022688619E-2</c:v>
                </c:pt>
                <c:pt idx="427">
                  <c:v>-1.1557246480478511E-2</c:v>
                </c:pt>
                <c:pt idx="428">
                  <c:v>-1.2247186749187122E-2</c:v>
                </c:pt>
                <c:pt idx="429">
                  <c:v>-1.2850070922310053E-2</c:v>
                </c:pt>
                <c:pt idx="430">
                  <c:v>-1.9664907544228782E-2</c:v>
                </c:pt>
                <c:pt idx="431">
                  <c:v>-1.6866222401757724E-2</c:v>
                </c:pt>
                <c:pt idx="432">
                  <c:v>-1.4906528558785936E-2</c:v>
                </c:pt>
                <c:pt idx="433">
                  <c:v>-1.3703591021119621E-2</c:v>
                </c:pt>
                <c:pt idx="434">
                  <c:v>-1.6304851283315713E-2</c:v>
                </c:pt>
                <c:pt idx="435">
                  <c:v>-1.8932249481897756E-2</c:v>
                </c:pt>
                <c:pt idx="436">
                  <c:v>-1.2811822774933646E-2</c:v>
                </c:pt>
                <c:pt idx="437">
                  <c:v>-1.1438020229578072E-2</c:v>
                </c:pt>
                <c:pt idx="438">
                  <c:v>-9.9309152321556127E-3</c:v>
                </c:pt>
                <c:pt idx="439">
                  <c:v>-1.4918589503185586E-2</c:v>
                </c:pt>
                <c:pt idx="440">
                  <c:v>-1.7474128241859788E-2</c:v>
                </c:pt>
                <c:pt idx="441">
                  <c:v>-1.6944264040283485E-2</c:v>
                </c:pt>
                <c:pt idx="442">
                  <c:v>-1.8136203268401374E-2</c:v>
                </c:pt>
                <c:pt idx="443">
                  <c:v>-1.4191035076475345E-2</c:v>
                </c:pt>
                <c:pt idx="444">
                  <c:v>-1.8512033083636581E-2</c:v>
                </c:pt>
                <c:pt idx="445">
                  <c:v>-6.4017992516660627E-3</c:v>
                </c:pt>
                <c:pt idx="446">
                  <c:v>-2.00399773087927E-2</c:v>
                </c:pt>
                <c:pt idx="447">
                  <c:v>-1.404224925926556E-2</c:v>
                </c:pt>
                <c:pt idx="448">
                  <c:v>-1.2761712227540301E-2</c:v>
                </c:pt>
                <c:pt idx="449">
                  <c:v>-1.4281538559673734E-2</c:v>
                </c:pt>
                <c:pt idx="450">
                  <c:v>-2.0176796064898639E-2</c:v>
                </c:pt>
                <c:pt idx="451">
                  <c:v>-1.3226521937721003E-2</c:v>
                </c:pt>
                <c:pt idx="452">
                  <c:v>-1.8050551089975997E-2</c:v>
                </c:pt>
                <c:pt idx="453">
                  <c:v>-1.7141286291298741E-2</c:v>
                </c:pt>
                <c:pt idx="454">
                  <c:v>-1.3741496639980255E-2</c:v>
                </c:pt>
                <c:pt idx="455">
                  <c:v>-1.1280585840214741E-2</c:v>
                </c:pt>
                <c:pt idx="456">
                  <c:v>-1.7319351840939134E-2</c:v>
                </c:pt>
                <c:pt idx="457">
                  <c:v>-1.9748422244454389E-2</c:v>
                </c:pt>
                <c:pt idx="458">
                  <c:v>-1.273008582742996E-2</c:v>
                </c:pt>
                <c:pt idx="459">
                  <c:v>-1.3373374888615785E-2</c:v>
                </c:pt>
                <c:pt idx="460">
                  <c:v>-2.5314923338608963E-2</c:v>
                </c:pt>
                <c:pt idx="461">
                  <c:v>-1.5153952055239728E-2</c:v>
                </c:pt>
                <c:pt idx="462">
                  <c:v>-1.5087123396039459E-2</c:v>
                </c:pt>
                <c:pt idx="463">
                  <c:v>-1.2007097613851769E-2</c:v>
                </c:pt>
                <c:pt idx="464">
                  <c:v>-1.0439887108526946E-2</c:v>
                </c:pt>
                <c:pt idx="465">
                  <c:v>-1.617422351132447E-2</c:v>
                </c:pt>
                <c:pt idx="466">
                  <c:v>-1.7606051240976583E-2</c:v>
                </c:pt>
                <c:pt idx="467">
                  <c:v>-1.6788541142854996E-2</c:v>
                </c:pt>
                <c:pt idx="468">
                  <c:v>-1.1405162864811302E-2</c:v>
                </c:pt>
                <c:pt idx="469">
                  <c:v>-1.3020241566147561E-2</c:v>
                </c:pt>
                <c:pt idx="470">
                  <c:v>-1.5178518825500475E-2</c:v>
                </c:pt>
                <c:pt idx="471">
                  <c:v>-9.5167584989024334E-3</c:v>
                </c:pt>
                <c:pt idx="472">
                  <c:v>-1.1620946855327219E-2</c:v>
                </c:pt>
                <c:pt idx="473">
                  <c:v>-1.4084485341941289E-2</c:v>
                </c:pt>
                <c:pt idx="474">
                  <c:v>-1.5156830178106873E-2</c:v>
                </c:pt>
                <c:pt idx="475">
                  <c:v>-1.4567913587578474E-2</c:v>
                </c:pt>
                <c:pt idx="476">
                  <c:v>-1.622515172072525E-2</c:v>
                </c:pt>
                <c:pt idx="477">
                  <c:v>-1.7722143271594604E-2</c:v>
                </c:pt>
                <c:pt idx="478">
                  <c:v>-1.6143466793023364E-2</c:v>
                </c:pt>
                <c:pt idx="479">
                  <c:v>-1.3283154713757739E-2</c:v>
                </c:pt>
                <c:pt idx="480">
                  <c:v>-1.5649586845638552E-2</c:v>
                </c:pt>
                <c:pt idx="481">
                  <c:v>-1.537391139554245E-2</c:v>
                </c:pt>
                <c:pt idx="482">
                  <c:v>-1.3431589529727006E-2</c:v>
                </c:pt>
                <c:pt idx="483">
                  <c:v>-1.2409546236856528E-2</c:v>
                </c:pt>
                <c:pt idx="484">
                  <c:v>-1.2718193536787936E-2</c:v>
                </c:pt>
                <c:pt idx="485">
                  <c:v>-1.4231198023937353E-2</c:v>
                </c:pt>
                <c:pt idx="486">
                  <c:v>-1.4278002570879522E-2</c:v>
                </c:pt>
                <c:pt idx="487">
                  <c:v>-2.1117159220496617E-2</c:v>
                </c:pt>
                <c:pt idx="488">
                  <c:v>-1.5787782329352851E-2</c:v>
                </c:pt>
                <c:pt idx="489">
                  <c:v>-2.1032132293656858E-2</c:v>
                </c:pt>
                <c:pt idx="490">
                  <c:v>-1.8979870982247959E-2</c:v>
                </c:pt>
                <c:pt idx="491">
                  <c:v>-1.213888916647754E-2</c:v>
                </c:pt>
                <c:pt idx="492">
                  <c:v>-1.5843492989647601E-2</c:v>
                </c:pt>
                <c:pt idx="493">
                  <c:v>-1.7509770557250448E-2</c:v>
                </c:pt>
                <c:pt idx="494">
                  <c:v>-2.003649312902489E-2</c:v>
                </c:pt>
                <c:pt idx="495">
                  <c:v>-1.4078629038809964E-2</c:v>
                </c:pt>
                <c:pt idx="496">
                  <c:v>-1.4736092007737511E-2</c:v>
                </c:pt>
                <c:pt idx="497">
                  <c:v>-1.6597944969834799E-2</c:v>
                </c:pt>
                <c:pt idx="498">
                  <c:v>-1.3611898266226774E-2</c:v>
                </c:pt>
                <c:pt idx="499">
                  <c:v>-1.3480300485678498E-2</c:v>
                </c:pt>
                <c:pt idx="500">
                  <c:v>-1.7511126905194629E-2</c:v>
                </c:pt>
                <c:pt idx="501">
                  <c:v>-1.7502531188590353E-2</c:v>
                </c:pt>
                <c:pt idx="502">
                  <c:v>-1.7716273787945269E-2</c:v>
                </c:pt>
                <c:pt idx="503">
                  <c:v>-1.5459196125453545E-2</c:v>
                </c:pt>
                <c:pt idx="504">
                  <c:v>-2.1091766321266192E-2</c:v>
                </c:pt>
                <c:pt idx="505">
                  <c:v>-1.377391586218657E-2</c:v>
                </c:pt>
                <c:pt idx="506">
                  <c:v>-1.7417799670004896E-2</c:v>
                </c:pt>
                <c:pt idx="507">
                  <c:v>-1.6019498613934147E-2</c:v>
                </c:pt>
                <c:pt idx="508">
                  <c:v>-1.0214758945949143E-2</c:v>
                </c:pt>
                <c:pt idx="509">
                  <c:v>-1.5417328643705375E-2</c:v>
                </c:pt>
                <c:pt idx="510">
                  <c:v>-1.8021652860177539E-2</c:v>
                </c:pt>
                <c:pt idx="511">
                  <c:v>-1.7652429044666462E-2</c:v>
                </c:pt>
                <c:pt idx="512">
                  <c:v>-1.1559695568601924E-2</c:v>
                </c:pt>
                <c:pt idx="513">
                  <c:v>-1.9456358066467061E-2</c:v>
                </c:pt>
                <c:pt idx="514">
                  <c:v>-1.2696819845759322E-2</c:v>
                </c:pt>
                <c:pt idx="515">
                  <c:v>-1.2977740962719864E-2</c:v>
                </c:pt>
                <c:pt idx="516">
                  <c:v>-1.1276798830898827E-2</c:v>
                </c:pt>
                <c:pt idx="517">
                  <c:v>-1.6348121201524179E-2</c:v>
                </c:pt>
                <c:pt idx="518">
                  <c:v>-1.5201477879976721E-2</c:v>
                </c:pt>
                <c:pt idx="519">
                  <c:v>-1.6603704117613916E-2</c:v>
                </c:pt>
                <c:pt idx="520">
                  <c:v>-1.5956204763472925E-2</c:v>
                </c:pt>
                <c:pt idx="521">
                  <c:v>-1.2732681920789801E-2</c:v>
                </c:pt>
                <c:pt idx="522">
                  <c:v>-1.2554745919368671E-2</c:v>
                </c:pt>
                <c:pt idx="523">
                  <c:v>-1.6522797986738169E-2</c:v>
                </c:pt>
                <c:pt idx="524">
                  <c:v>-1.4229929573859934E-2</c:v>
                </c:pt>
                <c:pt idx="525">
                  <c:v>-1.957758559021805E-2</c:v>
                </c:pt>
                <c:pt idx="526">
                  <c:v>-1.5732198467350855E-2</c:v>
                </c:pt>
                <c:pt idx="527">
                  <c:v>-1.3028074505550435E-2</c:v>
                </c:pt>
                <c:pt idx="528">
                  <c:v>-1.6357313020984421E-2</c:v>
                </c:pt>
                <c:pt idx="529">
                  <c:v>-1.0933780647826907E-2</c:v>
                </c:pt>
                <c:pt idx="530">
                  <c:v>-1.4929389039204821E-2</c:v>
                </c:pt>
                <c:pt idx="531">
                  <c:v>-1.2505602767889812E-2</c:v>
                </c:pt>
                <c:pt idx="532">
                  <c:v>-1.3422693407644459E-2</c:v>
                </c:pt>
                <c:pt idx="533">
                  <c:v>-1.1582729796584701E-2</c:v>
                </c:pt>
                <c:pt idx="534">
                  <c:v>-1.1852772908641285E-2</c:v>
                </c:pt>
                <c:pt idx="535">
                  <c:v>-2.1263504338781658E-2</c:v>
                </c:pt>
                <c:pt idx="536">
                  <c:v>-1.7858162432627722E-2</c:v>
                </c:pt>
                <c:pt idx="537">
                  <c:v>-1.6086451667581159E-2</c:v>
                </c:pt>
                <c:pt idx="538">
                  <c:v>-1.4950431808179232E-2</c:v>
                </c:pt>
                <c:pt idx="539">
                  <c:v>-1.0055839706808456E-2</c:v>
                </c:pt>
                <c:pt idx="540">
                  <c:v>-1.8554532681061886E-2</c:v>
                </c:pt>
                <c:pt idx="541">
                  <c:v>-1.8173870964748318E-2</c:v>
                </c:pt>
                <c:pt idx="542">
                  <c:v>-9.7401370596053027E-3</c:v>
                </c:pt>
                <c:pt idx="543">
                  <c:v>-1.6467353675441387E-2</c:v>
                </c:pt>
                <c:pt idx="544">
                  <c:v>-1.3347263185954361E-2</c:v>
                </c:pt>
                <c:pt idx="545">
                  <c:v>-1.6473452738164696E-2</c:v>
                </c:pt>
                <c:pt idx="546">
                  <c:v>-1.3573680193031734E-2</c:v>
                </c:pt>
                <c:pt idx="547">
                  <c:v>-2.0860175551169036E-2</c:v>
                </c:pt>
                <c:pt idx="548">
                  <c:v>-1.150311364844292E-2</c:v>
                </c:pt>
                <c:pt idx="549">
                  <c:v>-1.6898052908693728E-2</c:v>
                </c:pt>
                <c:pt idx="550">
                  <c:v>-1.6570527409992764E-2</c:v>
                </c:pt>
                <c:pt idx="551">
                  <c:v>-8.9530673646436298E-3</c:v>
                </c:pt>
                <c:pt idx="552">
                  <c:v>-1.3642358533799026E-2</c:v>
                </c:pt>
                <c:pt idx="553">
                  <c:v>-1.7814872286470163E-2</c:v>
                </c:pt>
                <c:pt idx="554">
                  <c:v>-1.258636528363688E-2</c:v>
                </c:pt>
                <c:pt idx="555">
                  <c:v>-1.5878514532799315E-2</c:v>
                </c:pt>
                <c:pt idx="556">
                  <c:v>-1.5469937364814612E-2</c:v>
                </c:pt>
                <c:pt idx="557">
                  <c:v>-1.4309372880003224E-2</c:v>
                </c:pt>
                <c:pt idx="558">
                  <c:v>-1.2141664771183613E-2</c:v>
                </c:pt>
                <c:pt idx="559">
                  <c:v>-1.8765444703447542E-2</c:v>
                </c:pt>
                <c:pt idx="560">
                  <c:v>-1.6683072906715779E-2</c:v>
                </c:pt>
                <c:pt idx="561">
                  <c:v>-1.5300390349022308E-2</c:v>
                </c:pt>
                <c:pt idx="562">
                  <c:v>-1.2453151912049876E-2</c:v>
                </c:pt>
                <c:pt idx="563">
                  <c:v>-1.4426228188570533E-2</c:v>
                </c:pt>
                <c:pt idx="564">
                  <c:v>-1.5817940582456558E-2</c:v>
                </c:pt>
                <c:pt idx="565">
                  <c:v>-1.1250269822768999E-2</c:v>
                </c:pt>
                <c:pt idx="566">
                  <c:v>-1.6076073210992803E-2</c:v>
                </c:pt>
                <c:pt idx="567">
                  <c:v>-1.4053935308952603E-2</c:v>
                </c:pt>
                <c:pt idx="568">
                  <c:v>-2.5178908405065314E-2</c:v>
                </c:pt>
                <c:pt idx="569">
                  <c:v>-2.1039807229145779E-2</c:v>
                </c:pt>
                <c:pt idx="570">
                  <c:v>-2.1727425141085277E-2</c:v>
                </c:pt>
                <c:pt idx="571">
                  <c:v>-1.3849958133567597E-2</c:v>
                </c:pt>
                <c:pt idx="572">
                  <c:v>-2.07422581277239E-2</c:v>
                </c:pt>
                <c:pt idx="573">
                  <c:v>-1.6244968665441561E-2</c:v>
                </c:pt>
                <c:pt idx="574">
                  <c:v>-1.3442333324308109E-2</c:v>
                </c:pt>
                <c:pt idx="575">
                  <c:v>-1.6314752926978926E-2</c:v>
                </c:pt>
                <c:pt idx="576">
                  <c:v>-2.2919112296714061E-2</c:v>
                </c:pt>
                <c:pt idx="577">
                  <c:v>-1.8686283903912582E-2</c:v>
                </c:pt>
                <c:pt idx="578">
                  <c:v>-1.4057834407717351E-2</c:v>
                </c:pt>
                <c:pt idx="579">
                  <c:v>-1.4412603134006829E-2</c:v>
                </c:pt>
                <c:pt idx="580">
                  <c:v>-1.6052731249605046E-2</c:v>
                </c:pt>
                <c:pt idx="581">
                  <c:v>-1.5931572585817122E-2</c:v>
                </c:pt>
                <c:pt idx="582">
                  <c:v>-1.9780563142646201E-2</c:v>
                </c:pt>
                <c:pt idx="583">
                  <c:v>-1.3782495421560625E-2</c:v>
                </c:pt>
                <c:pt idx="584">
                  <c:v>-1.7771905339014182E-2</c:v>
                </c:pt>
                <c:pt idx="585">
                  <c:v>-1.7609058864888283E-2</c:v>
                </c:pt>
                <c:pt idx="586">
                  <c:v>-1.9705687279454764E-2</c:v>
                </c:pt>
                <c:pt idx="587">
                  <c:v>-1.5687590840064658E-2</c:v>
                </c:pt>
                <c:pt idx="588">
                  <c:v>-1.0504133744651867E-2</c:v>
                </c:pt>
                <c:pt idx="589">
                  <c:v>-1.2783549963023333E-2</c:v>
                </c:pt>
                <c:pt idx="590">
                  <c:v>-9.8814538661606832E-3</c:v>
                </c:pt>
                <c:pt idx="591">
                  <c:v>-9.8765397012172684E-3</c:v>
                </c:pt>
                <c:pt idx="592">
                  <c:v>-1.4709759132365718E-2</c:v>
                </c:pt>
                <c:pt idx="593">
                  <c:v>-2.3105347937134368E-2</c:v>
                </c:pt>
                <c:pt idx="594">
                  <c:v>-1.1147798586177871E-2</c:v>
                </c:pt>
                <c:pt idx="595">
                  <c:v>-7.8863667004789306E-3</c:v>
                </c:pt>
                <c:pt idx="596">
                  <c:v>-1.0136422968365366E-2</c:v>
                </c:pt>
                <c:pt idx="597">
                  <c:v>-2.5643790698694602E-2</c:v>
                </c:pt>
                <c:pt idx="598">
                  <c:v>-1.4005496986307264E-2</c:v>
                </c:pt>
                <c:pt idx="599">
                  <c:v>-1.3132959662529586E-2</c:v>
                </c:pt>
                <c:pt idx="600">
                  <c:v>-1.8961208857881218E-2</c:v>
                </c:pt>
                <c:pt idx="601">
                  <c:v>-1.3521135214363156E-2</c:v>
                </c:pt>
                <c:pt idx="602">
                  <c:v>-1.4920087650436287E-2</c:v>
                </c:pt>
                <c:pt idx="603">
                  <c:v>-1.8257181419649271E-2</c:v>
                </c:pt>
                <c:pt idx="604">
                  <c:v>-1.2988916824452801E-2</c:v>
                </c:pt>
                <c:pt idx="605">
                  <c:v>-1.6955667091597348E-2</c:v>
                </c:pt>
                <c:pt idx="606">
                  <c:v>-1.5805364981169134E-2</c:v>
                </c:pt>
                <c:pt idx="607">
                  <c:v>-1.5575304188017114E-2</c:v>
                </c:pt>
                <c:pt idx="608">
                  <c:v>-1.1865365643894066E-2</c:v>
                </c:pt>
                <c:pt idx="609">
                  <c:v>-1.9335251278201682E-2</c:v>
                </c:pt>
                <c:pt idx="610">
                  <c:v>-2.0705606860767389E-2</c:v>
                </c:pt>
                <c:pt idx="611">
                  <c:v>-1.3290148721219808E-2</c:v>
                </c:pt>
                <c:pt idx="612">
                  <c:v>-1.34650104392815E-2</c:v>
                </c:pt>
                <c:pt idx="613">
                  <c:v>-1.9517054636091657E-2</c:v>
                </c:pt>
                <c:pt idx="614">
                  <c:v>-1.3930542198121287E-2</c:v>
                </c:pt>
                <c:pt idx="615">
                  <c:v>-2.4597109975793785E-2</c:v>
                </c:pt>
                <c:pt idx="616">
                  <c:v>-1.1529618416446397E-2</c:v>
                </c:pt>
                <c:pt idx="617">
                  <c:v>-1.5550933634566277E-2</c:v>
                </c:pt>
                <c:pt idx="618">
                  <c:v>-1.9860224663162285E-2</c:v>
                </c:pt>
                <c:pt idx="619">
                  <c:v>-1.6617984162616395E-2</c:v>
                </c:pt>
                <c:pt idx="620">
                  <c:v>-1.5518811912885511E-2</c:v>
                </c:pt>
                <c:pt idx="621">
                  <c:v>-1.5564602646236381E-2</c:v>
                </c:pt>
                <c:pt idx="622">
                  <c:v>-1.0879358672761796E-2</c:v>
                </c:pt>
                <c:pt idx="623">
                  <c:v>-1.5967477311793488E-2</c:v>
                </c:pt>
                <c:pt idx="624">
                  <c:v>-1.8638005037736605E-2</c:v>
                </c:pt>
                <c:pt idx="625">
                  <c:v>-1.5247517941253008E-2</c:v>
                </c:pt>
                <c:pt idx="626">
                  <c:v>-1.4916176793091651E-2</c:v>
                </c:pt>
                <c:pt idx="627">
                  <c:v>-1.3923584687676183E-2</c:v>
                </c:pt>
                <c:pt idx="628">
                  <c:v>-1.5818005710720229E-2</c:v>
                </c:pt>
                <c:pt idx="629">
                  <c:v>-1.6794263201033388E-2</c:v>
                </c:pt>
                <c:pt idx="630">
                  <c:v>-1.7499158953199867E-2</c:v>
                </c:pt>
                <c:pt idx="631">
                  <c:v>-2.2375969737865375E-2</c:v>
                </c:pt>
                <c:pt idx="632">
                  <c:v>-1.6220368176416144E-2</c:v>
                </c:pt>
                <c:pt idx="633">
                  <c:v>-1.313453594969971E-2</c:v>
                </c:pt>
                <c:pt idx="634">
                  <c:v>-1.7959040583129138E-2</c:v>
                </c:pt>
                <c:pt idx="635">
                  <c:v>-1.3744580294554609E-2</c:v>
                </c:pt>
                <c:pt idx="636">
                  <c:v>-1.3825930620617655E-2</c:v>
                </c:pt>
                <c:pt idx="637">
                  <c:v>-1.4617809651110036E-2</c:v>
                </c:pt>
                <c:pt idx="638">
                  <c:v>-1.5705280755328843E-2</c:v>
                </c:pt>
                <c:pt idx="639">
                  <c:v>-2.261617525195625E-2</c:v>
                </c:pt>
                <c:pt idx="640">
                  <c:v>-1.5292828441943129E-2</c:v>
                </c:pt>
                <c:pt idx="641">
                  <c:v>-1.9735337507922779E-2</c:v>
                </c:pt>
                <c:pt idx="642">
                  <c:v>-1.8023359718135623E-2</c:v>
                </c:pt>
                <c:pt idx="643">
                  <c:v>-1.4218249955638029E-2</c:v>
                </c:pt>
                <c:pt idx="644">
                  <c:v>-1.6586012084601975E-2</c:v>
                </c:pt>
                <c:pt idx="645">
                  <c:v>-1.2793160375077051E-2</c:v>
                </c:pt>
                <c:pt idx="646">
                  <c:v>-1.7865500028790393E-2</c:v>
                </c:pt>
                <c:pt idx="647">
                  <c:v>-1.8073091291185506E-2</c:v>
                </c:pt>
                <c:pt idx="648">
                  <c:v>-1.1435570081967938E-2</c:v>
                </c:pt>
                <c:pt idx="649">
                  <c:v>-1.4416184227689754E-2</c:v>
                </c:pt>
                <c:pt idx="650">
                  <c:v>-1.6228676654392871E-2</c:v>
                </c:pt>
                <c:pt idx="651">
                  <c:v>-1.6769250424458093E-2</c:v>
                </c:pt>
                <c:pt idx="652">
                  <c:v>-1.6049571451233646E-2</c:v>
                </c:pt>
                <c:pt idx="653">
                  <c:v>-1.5054991971938492E-2</c:v>
                </c:pt>
                <c:pt idx="654">
                  <c:v>-1.9739774601479354E-2</c:v>
                </c:pt>
                <c:pt idx="655">
                  <c:v>-1.1484451388030337E-2</c:v>
                </c:pt>
                <c:pt idx="656">
                  <c:v>-6.0564708006971557E-3</c:v>
                </c:pt>
                <c:pt idx="657">
                  <c:v>-1.7763947284072046E-2</c:v>
                </c:pt>
                <c:pt idx="658">
                  <c:v>-1.6183689175308658E-2</c:v>
                </c:pt>
                <c:pt idx="659">
                  <c:v>-1.2906354118831231E-2</c:v>
                </c:pt>
                <c:pt idx="660">
                  <c:v>-1.0794287824797522E-2</c:v>
                </c:pt>
                <c:pt idx="661">
                  <c:v>-1.5552771603230653E-2</c:v>
                </c:pt>
                <c:pt idx="662">
                  <c:v>-1.5318529147434035E-2</c:v>
                </c:pt>
                <c:pt idx="663">
                  <c:v>-1.6074222164764507E-2</c:v>
                </c:pt>
                <c:pt idx="664">
                  <c:v>-1.3787259558865728E-2</c:v>
                </c:pt>
                <c:pt idx="665">
                  <c:v>-1.162760364397819E-2</c:v>
                </c:pt>
                <c:pt idx="666">
                  <c:v>-1.7318868433287449E-2</c:v>
                </c:pt>
                <c:pt idx="667">
                  <c:v>-2.0307418385037579E-2</c:v>
                </c:pt>
                <c:pt idx="668">
                  <c:v>-1.1083024763033578E-2</c:v>
                </c:pt>
                <c:pt idx="669">
                  <c:v>-1.8320584291531716E-2</c:v>
                </c:pt>
                <c:pt idx="670">
                  <c:v>-1.3774816557551972E-2</c:v>
                </c:pt>
                <c:pt idx="671">
                  <c:v>-1.3064478795584478E-2</c:v>
                </c:pt>
                <c:pt idx="672">
                  <c:v>-1.8353484396017805E-2</c:v>
                </c:pt>
                <c:pt idx="673">
                  <c:v>-1.1584196694750304E-2</c:v>
                </c:pt>
                <c:pt idx="674">
                  <c:v>-2.0230347325549403E-2</c:v>
                </c:pt>
                <c:pt idx="675">
                  <c:v>-2.1475923214266501E-2</c:v>
                </c:pt>
                <c:pt idx="676">
                  <c:v>-1.0079233789314301E-2</c:v>
                </c:pt>
                <c:pt idx="677">
                  <c:v>-1.9938269512106643E-2</c:v>
                </c:pt>
                <c:pt idx="678">
                  <c:v>-1.6256765363147352E-2</c:v>
                </c:pt>
                <c:pt idx="679">
                  <c:v>-1.8892310627295572E-2</c:v>
                </c:pt>
                <c:pt idx="680">
                  <c:v>-1.6716157523861241E-2</c:v>
                </c:pt>
                <c:pt idx="681">
                  <c:v>-1.3842910611382209E-2</c:v>
                </c:pt>
                <c:pt idx="682">
                  <c:v>-2.1151056089632192E-2</c:v>
                </c:pt>
                <c:pt idx="683">
                  <c:v>-1.9828533429015138E-2</c:v>
                </c:pt>
                <c:pt idx="684">
                  <c:v>-1.3947896569245444E-2</c:v>
                </c:pt>
                <c:pt idx="685">
                  <c:v>-1.3795811973274397E-2</c:v>
                </c:pt>
                <c:pt idx="686">
                  <c:v>-1.6230017684206288E-2</c:v>
                </c:pt>
                <c:pt idx="687">
                  <c:v>-1.8641138617232045E-2</c:v>
                </c:pt>
                <c:pt idx="688">
                  <c:v>-1.4404006420960513E-2</c:v>
                </c:pt>
                <c:pt idx="689">
                  <c:v>-1.2925268435438397E-2</c:v>
                </c:pt>
                <c:pt idx="690">
                  <c:v>-1.6246268071219205E-2</c:v>
                </c:pt>
                <c:pt idx="691">
                  <c:v>-1.8169319512967519E-2</c:v>
                </c:pt>
                <c:pt idx="692">
                  <c:v>-2.181682911245808E-2</c:v>
                </c:pt>
                <c:pt idx="693">
                  <c:v>-1.8308266679159857E-2</c:v>
                </c:pt>
                <c:pt idx="694">
                  <c:v>-1.5445931185501749E-2</c:v>
                </c:pt>
                <c:pt idx="695">
                  <c:v>-1.4373379434797329E-2</c:v>
                </c:pt>
                <c:pt idx="696">
                  <c:v>-1.700063354721415E-2</c:v>
                </c:pt>
                <c:pt idx="697">
                  <c:v>-1.1206220327329319E-2</c:v>
                </c:pt>
                <c:pt idx="698">
                  <c:v>-1.8501309406538269E-2</c:v>
                </c:pt>
                <c:pt idx="699">
                  <c:v>-1.6407043099828655E-2</c:v>
                </c:pt>
                <c:pt idx="700">
                  <c:v>-1.6491340782653907E-2</c:v>
                </c:pt>
                <c:pt idx="701">
                  <c:v>-1.4661384738948513E-2</c:v>
                </c:pt>
                <c:pt idx="702">
                  <c:v>-1.4851192584162121E-2</c:v>
                </c:pt>
                <c:pt idx="703">
                  <c:v>-1.9978886416719632E-2</c:v>
                </c:pt>
                <c:pt idx="704">
                  <c:v>-1.6720913225098499E-2</c:v>
                </c:pt>
                <c:pt idx="705">
                  <c:v>-1.5145600766819811E-2</c:v>
                </c:pt>
                <c:pt idx="706">
                  <c:v>-1.7521648192982298E-2</c:v>
                </c:pt>
                <c:pt idx="707">
                  <c:v>-1.8567734128072999E-2</c:v>
                </c:pt>
                <c:pt idx="708">
                  <c:v>-1.2439569940140061E-2</c:v>
                </c:pt>
                <c:pt idx="709">
                  <c:v>-1.4359966797258039E-2</c:v>
                </c:pt>
                <c:pt idx="710">
                  <c:v>-1.6219952840064167E-2</c:v>
                </c:pt>
                <c:pt idx="711">
                  <c:v>-1.3713662581114505E-2</c:v>
                </c:pt>
                <c:pt idx="712">
                  <c:v>-1.8007997210338189E-2</c:v>
                </c:pt>
                <c:pt idx="713">
                  <c:v>-8.9071561388731624E-3</c:v>
                </c:pt>
                <c:pt idx="714">
                  <c:v>-1.5955519823315001E-2</c:v>
                </c:pt>
                <c:pt idx="715">
                  <c:v>-1.7114845259641243E-2</c:v>
                </c:pt>
                <c:pt idx="716">
                  <c:v>-2.1562093547695227E-2</c:v>
                </c:pt>
                <c:pt idx="717">
                  <c:v>-1.4059581722570158E-2</c:v>
                </c:pt>
                <c:pt idx="718">
                  <c:v>-1.6685199776064863E-2</c:v>
                </c:pt>
                <c:pt idx="719">
                  <c:v>-8.2872864423997328E-3</c:v>
                </c:pt>
                <c:pt idx="720">
                  <c:v>-1.4138097519271753E-2</c:v>
                </c:pt>
                <c:pt idx="721">
                  <c:v>-1.6867677206864329E-2</c:v>
                </c:pt>
                <c:pt idx="722">
                  <c:v>-1.9161502458938884E-2</c:v>
                </c:pt>
                <c:pt idx="723">
                  <c:v>-1.2967369711523347E-2</c:v>
                </c:pt>
                <c:pt idx="724">
                  <c:v>-1.3632632644466014E-2</c:v>
                </c:pt>
                <c:pt idx="725">
                  <c:v>-1.8554662176613945E-2</c:v>
                </c:pt>
                <c:pt idx="726">
                  <c:v>-1.4355327434129705E-2</c:v>
                </c:pt>
                <c:pt idx="727">
                  <c:v>-1.6655524354918683E-2</c:v>
                </c:pt>
                <c:pt idx="728">
                  <c:v>-2.0733462390387203E-2</c:v>
                </c:pt>
                <c:pt idx="729">
                  <c:v>-9.7537397238554036E-3</c:v>
                </c:pt>
                <c:pt idx="730">
                  <c:v>-1.9090513990009939E-2</c:v>
                </c:pt>
                <c:pt idx="731">
                  <c:v>-1.4886807671903313E-2</c:v>
                </c:pt>
                <c:pt idx="732">
                  <c:v>-1.2539365436595062E-2</c:v>
                </c:pt>
                <c:pt idx="733">
                  <c:v>-1.6589340275839248E-2</c:v>
                </c:pt>
                <c:pt idx="734">
                  <c:v>-1.7556336356179258E-2</c:v>
                </c:pt>
                <c:pt idx="735">
                  <c:v>-1.5570221834941833E-2</c:v>
                </c:pt>
                <c:pt idx="736">
                  <c:v>-1.3976078179590345E-2</c:v>
                </c:pt>
                <c:pt idx="737">
                  <c:v>-1.4989939165140242E-2</c:v>
                </c:pt>
                <c:pt idx="738">
                  <c:v>-1.3997163357986508E-2</c:v>
                </c:pt>
                <c:pt idx="739">
                  <c:v>-1.4848184099008677E-2</c:v>
                </c:pt>
                <c:pt idx="740">
                  <c:v>-1.2380021400796082E-2</c:v>
                </c:pt>
                <c:pt idx="741">
                  <c:v>-1.8397336382616203E-2</c:v>
                </c:pt>
                <c:pt idx="742">
                  <c:v>-1.65145457474285E-2</c:v>
                </c:pt>
                <c:pt idx="743">
                  <c:v>-1.4126658578954121E-2</c:v>
                </c:pt>
                <c:pt idx="744">
                  <c:v>-1.6976595116020121E-2</c:v>
                </c:pt>
                <c:pt idx="745">
                  <c:v>-1.2949015700188582E-2</c:v>
                </c:pt>
                <c:pt idx="746">
                  <c:v>-9.6367708289548659E-3</c:v>
                </c:pt>
                <c:pt idx="747">
                  <c:v>-2.047527810688976E-2</c:v>
                </c:pt>
                <c:pt idx="748">
                  <c:v>-9.0540009393293985E-3</c:v>
                </c:pt>
                <c:pt idx="749">
                  <c:v>-1.7571543537941992E-2</c:v>
                </c:pt>
                <c:pt idx="750">
                  <c:v>-1.6014237138882947E-2</c:v>
                </c:pt>
                <c:pt idx="751">
                  <c:v>-1.0317215474433539E-2</c:v>
                </c:pt>
                <c:pt idx="752">
                  <c:v>-1.8192564933270816E-2</c:v>
                </c:pt>
                <c:pt idx="753">
                  <c:v>-5.7905283457451162E-3</c:v>
                </c:pt>
                <c:pt idx="754">
                  <c:v>-1.7359375420562984E-2</c:v>
                </c:pt>
                <c:pt idx="755">
                  <c:v>-1.8633447426184446E-2</c:v>
                </c:pt>
                <c:pt idx="756">
                  <c:v>-1.7307732721878466E-2</c:v>
                </c:pt>
                <c:pt idx="757">
                  <c:v>-1.7426845265241298E-2</c:v>
                </c:pt>
                <c:pt idx="758">
                  <c:v>-2.0728613446996391E-2</c:v>
                </c:pt>
                <c:pt idx="759">
                  <c:v>-2.2449928672928721E-2</c:v>
                </c:pt>
                <c:pt idx="760">
                  <c:v>-1.6018821670545691E-2</c:v>
                </c:pt>
                <c:pt idx="761">
                  <c:v>-1.8091706131484031E-2</c:v>
                </c:pt>
                <c:pt idx="762">
                  <c:v>-1.2553782009117498E-2</c:v>
                </c:pt>
                <c:pt idx="763">
                  <c:v>-1.7174935379816958E-2</c:v>
                </c:pt>
                <c:pt idx="764">
                  <c:v>-1.9684945365867179E-2</c:v>
                </c:pt>
                <c:pt idx="765">
                  <c:v>-2.0750974657355314E-2</c:v>
                </c:pt>
                <c:pt idx="766">
                  <c:v>-1.4150078744810557E-2</c:v>
                </c:pt>
                <c:pt idx="767">
                  <c:v>-1.4575879647287238E-2</c:v>
                </c:pt>
                <c:pt idx="768">
                  <c:v>-1.6931806287397322E-2</c:v>
                </c:pt>
                <c:pt idx="769">
                  <c:v>-1.7388257329088219E-2</c:v>
                </c:pt>
                <c:pt idx="770">
                  <c:v>-1.2376034565377836E-2</c:v>
                </c:pt>
                <c:pt idx="771">
                  <c:v>-1.6955819027495878E-2</c:v>
                </c:pt>
                <c:pt idx="772">
                  <c:v>-1.5489766935319338E-2</c:v>
                </c:pt>
                <c:pt idx="773">
                  <c:v>-1.7585139863378174E-2</c:v>
                </c:pt>
                <c:pt idx="774">
                  <c:v>-1.6233614589125978E-2</c:v>
                </c:pt>
                <c:pt idx="775">
                  <c:v>-1.6741784122089598E-2</c:v>
                </c:pt>
                <c:pt idx="776">
                  <c:v>-2.0052756631306679E-2</c:v>
                </c:pt>
                <c:pt idx="777">
                  <c:v>-1.4157197437050684E-2</c:v>
                </c:pt>
                <c:pt idx="778">
                  <c:v>-9.9953362218911934E-3</c:v>
                </c:pt>
                <c:pt idx="779">
                  <c:v>-9.6643146520332124E-3</c:v>
                </c:pt>
                <c:pt idx="780">
                  <c:v>-1.3811203826424645E-2</c:v>
                </c:pt>
                <c:pt idx="781">
                  <c:v>-1.577873560666454E-2</c:v>
                </c:pt>
                <c:pt idx="782">
                  <c:v>-1.7489573388006718E-2</c:v>
                </c:pt>
                <c:pt idx="783">
                  <c:v>-1.9864948711981967E-2</c:v>
                </c:pt>
                <c:pt idx="784">
                  <c:v>-1.0808812212381724E-2</c:v>
                </c:pt>
                <c:pt idx="785">
                  <c:v>-1.4904222449333204E-2</c:v>
                </c:pt>
                <c:pt idx="786">
                  <c:v>-1.4557529160555305E-2</c:v>
                </c:pt>
                <c:pt idx="787">
                  <c:v>-1.60279244906949E-2</c:v>
                </c:pt>
                <c:pt idx="788">
                  <c:v>-1.4528339029713067E-2</c:v>
                </c:pt>
                <c:pt idx="789">
                  <c:v>-1.3471050426279163E-2</c:v>
                </c:pt>
                <c:pt idx="790">
                  <c:v>-1.8243723218560604E-2</c:v>
                </c:pt>
                <c:pt idx="791">
                  <c:v>-1.1847803112951638E-2</c:v>
                </c:pt>
                <c:pt idx="792">
                  <c:v>-1.0972963924631429E-2</c:v>
                </c:pt>
                <c:pt idx="793">
                  <c:v>-2.2119824100482077E-2</c:v>
                </c:pt>
                <c:pt idx="794">
                  <c:v>-1.337224840202822E-2</c:v>
                </c:pt>
                <c:pt idx="795">
                  <c:v>-1.5937800304296701E-2</c:v>
                </c:pt>
                <c:pt idx="796">
                  <c:v>-1.4450432973795557E-2</c:v>
                </c:pt>
                <c:pt idx="797">
                  <c:v>-2.0024267588206968E-2</c:v>
                </c:pt>
                <c:pt idx="798">
                  <c:v>-7.8893713378729302E-3</c:v>
                </c:pt>
                <c:pt idx="799">
                  <c:v>-9.4910074877532224E-3</c:v>
                </c:pt>
                <c:pt idx="800">
                  <c:v>-1.8000734899807469E-2</c:v>
                </c:pt>
                <c:pt idx="801">
                  <c:v>-2.5433156704131932E-2</c:v>
                </c:pt>
                <c:pt idx="802">
                  <c:v>-1.6506685944600363E-2</c:v>
                </c:pt>
                <c:pt idx="803">
                  <c:v>-1.0809214668411116E-2</c:v>
                </c:pt>
                <c:pt idx="804">
                  <c:v>-2.2671225619356861E-2</c:v>
                </c:pt>
                <c:pt idx="805">
                  <c:v>-1.7244131564572385E-2</c:v>
                </c:pt>
                <c:pt idx="806">
                  <c:v>-1.7458432576281879E-2</c:v>
                </c:pt>
                <c:pt idx="807">
                  <c:v>-1.8771791830765494E-2</c:v>
                </c:pt>
                <c:pt idx="808">
                  <c:v>-1.5064976510483774E-2</c:v>
                </c:pt>
                <c:pt idx="809">
                  <c:v>-2.0113219412637662E-2</c:v>
                </c:pt>
                <c:pt idx="810">
                  <c:v>-1.9023083843684674E-2</c:v>
                </c:pt>
                <c:pt idx="811">
                  <c:v>-1.6657209256736749E-2</c:v>
                </c:pt>
                <c:pt idx="812">
                  <c:v>-1.7333543394954631E-2</c:v>
                </c:pt>
                <c:pt idx="813">
                  <c:v>-1.8090810699193938E-2</c:v>
                </c:pt>
                <c:pt idx="814">
                  <c:v>-1.6449355391197074E-2</c:v>
                </c:pt>
                <c:pt idx="815">
                  <c:v>-1.3969952097960814E-2</c:v>
                </c:pt>
                <c:pt idx="816">
                  <c:v>-1.1337183957973451E-2</c:v>
                </c:pt>
                <c:pt idx="817">
                  <c:v>-1.610384089442185E-2</c:v>
                </c:pt>
                <c:pt idx="818">
                  <c:v>-1.7750736119072741E-2</c:v>
                </c:pt>
                <c:pt idx="819">
                  <c:v>-1.3515121951609643E-2</c:v>
                </c:pt>
                <c:pt idx="820">
                  <c:v>-1.7215341011738161E-2</c:v>
                </c:pt>
                <c:pt idx="821">
                  <c:v>-1.9523459274438437E-2</c:v>
                </c:pt>
                <c:pt idx="822">
                  <c:v>-1.3244028661315355E-2</c:v>
                </c:pt>
                <c:pt idx="823">
                  <c:v>-2.1147533188637269E-2</c:v>
                </c:pt>
                <c:pt idx="824">
                  <c:v>-2.1221443058340839E-2</c:v>
                </c:pt>
                <c:pt idx="825">
                  <c:v>-9.6989090608481376E-3</c:v>
                </c:pt>
                <c:pt idx="826">
                  <c:v>-1.5802960956305512E-2</c:v>
                </c:pt>
                <c:pt idx="827">
                  <c:v>-9.4776497880015853E-3</c:v>
                </c:pt>
                <c:pt idx="828">
                  <c:v>-1.9643144728012985E-2</c:v>
                </c:pt>
                <c:pt idx="829">
                  <c:v>-2.074156539784866E-2</c:v>
                </c:pt>
                <c:pt idx="830">
                  <c:v>-2.2556835979035128E-2</c:v>
                </c:pt>
                <c:pt idx="831">
                  <c:v>-1.2569987013121064E-2</c:v>
                </c:pt>
                <c:pt idx="832">
                  <c:v>-1.0374249092029331E-2</c:v>
                </c:pt>
                <c:pt idx="833">
                  <c:v>-1.8916230645496412E-2</c:v>
                </c:pt>
                <c:pt idx="834">
                  <c:v>-2.1874778675190498E-2</c:v>
                </c:pt>
                <c:pt idx="835">
                  <c:v>-1.2634958645586281E-2</c:v>
                </c:pt>
                <c:pt idx="836">
                  <c:v>-2.2487712069448662E-2</c:v>
                </c:pt>
                <c:pt idx="837">
                  <c:v>-1.2672030332261386E-2</c:v>
                </c:pt>
                <c:pt idx="838">
                  <c:v>-1.2603278139266649E-2</c:v>
                </c:pt>
                <c:pt idx="839">
                  <c:v>-1.5308493139849944E-2</c:v>
                </c:pt>
                <c:pt idx="840">
                  <c:v>-1.0338693581907421E-2</c:v>
                </c:pt>
                <c:pt idx="841">
                  <c:v>-1.3169533989685789E-2</c:v>
                </c:pt>
                <c:pt idx="842">
                  <c:v>-1.357277033227966E-2</c:v>
                </c:pt>
                <c:pt idx="843">
                  <c:v>-1.5863864098147218E-2</c:v>
                </c:pt>
                <c:pt idx="844">
                  <c:v>-8.9254443224842106E-3</c:v>
                </c:pt>
                <c:pt idx="845">
                  <c:v>-1.8112536265578072E-2</c:v>
                </c:pt>
                <c:pt idx="846">
                  <c:v>-1.5274429974823533E-2</c:v>
                </c:pt>
                <c:pt idx="847">
                  <c:v>-1.8645415130155385E-2</c:v>
                </c:pt>
                <c:pt idx="848">
                  <c:v>-1.2324323816212512E-2</c:v>
                </c:pt>
                <c:pt idx="849">
                  <c:v>-1.3070806956605452E-2</c:v>
                </c:pt>
                <c:pt idx="850">
                  <c:v>-1.4069946280997669E-2</c:v>
                </c:pt>
                <c:pt idx="851">
                  <c:v>-1.6040145942335826E-2</c:v>
                </c:pt>
                <c:pt idx="852">
                  <c:v>-1.5501548336393611E-2</c:v>
                </c:pt>
                <c:pt idx="853">
                  <c:v>-1.5821537542677788E-2</c:v>
                </c:pt>
                <c:pt idx="854">
                  <c:v>-1.6524791191327992E-2</c:v>
                </c:pt>
                <c:pt idx="855">
                  <c:v>-1.9388099503261813E-2</c:v>
                </c:pt>
                <c:pt idx="856">
                  <c:v>-1.8181275337566305E-2</c:v>
                </c:pt>
                <c:pt idx="857">
                  <c:v>-1.3381199681488098E-2</c:v>
                </c:pt>
                <c:pt idx="858">
                  <c:v>-1.4328659893617868E-2</c:v>
                </c:pt>
                <c:pt idx="859">
                  <c:v>-1.3391327200432457E-2</c:v>
                </c:pt>
                <c:pt idx="860">
                  <c:v>-1.5581746332935964E-2</c:v>
                </c:pt>
                <c:pt idx="861">
                  <c:v>-1.8286348791788143E-2</c:v>
                </c:pt>
                <c:pt idx="862">
                  <c:v>-1.1396600947497504E-2</c:v>
                </c:pt>
                <c:pt idx="863">
                  <c:v>-1.7829735370300526E-2</c:v>
                </c:pt>
                <c:pt idx="864">
                  <c:v>-1.3890833416045467E-2</c:v>
                </c:pt>
                <c:pt idx="865">
                  <c:v>-1.3802672292570151E-2</c:v>
                </c:pt>
                <c:pt idx="866">
                  <c:v>-1.6875422560223896E-2</c:v>
                </c:pt>
                <c:pt idx="867">
                  <c:v>-1.7859703415711081E-2</c:v>
                </c:pt>
                <c:pt idx="868">
                  <c:v>-1.4955381811928348E-2</c:v>
                </c:pt>
                <c:pt idx="869">
                  <c:v>-1.4970786607610975E-2</c:v>
                </c:pt>
                <c:pt idx="870">
                  <c:v>-1.5986559230508846E-2</c:v>
                </c:pt>
                <c:pt idx="871">
                  <c:v>-1.6457605345484794E-2</c:v>
                </c:pt>
                <c:pt idx="872">
                  <c:v>-1.5807995482850501E-2</c:v>
                </c:pt>
                <c:pt idx="873">
                  <c:v>-1.8407601423879427E-2</c:v>
                </c:pt>
                <c:pt idx="874">
                  <c:v>-1.7153012985053451E-2</c:v>
                </c:pt>
                <c:pt idx="875">
                  <c:v>-1.8293499728548213E-2</c:v>
                </c:pt>
                <c:pt idx="876">
                  <c:v>-1.674522284858071E-2</c:v>
                </c:pt>
                <c:pt idx="877">
                  <c:v>-1.9626095133677524E-2</c:v>
                </c:pt>
                <c:pt idx="878">
                  <c:v>-1.0946172391683717E-2</c:v>
                </c:pt>
                <c:pt idx="879">
                  <c:v>-1.0443324507862783E-2</c:v>
                </c:pt>
                <c:pt idx="880">
                  <c:v>-2.2940039207187013E-2</c:v>
                </c:pt>
                <c:pt idx="881">
                  <c:v>-1.5351630540148875E-2</c:v>
                </c:pt>
                <c:pt idx="882">
                  <c:v>-8.6444822299576174E-3</c:v>
                </c:pt>
                <c:pt idx="883">
                  <c:v>-1.2035044744820311E-2</c:v>
                </c:pt>
                <c:pt idx="884">
                  <c:v>-1.5618622226350354E-2</c:v>
                </c:pt>
                <c:pt idx="885">
                  <c:v>-1.7379620219694303E-2</c:v>
                </c:pt>
                <c:pt idx="886">
                  <c:v>-2.0670916542318452E-2</c:v>
                </c:pt>
                <c:pt idx="887">
                  <c:v>-1.5405200947519404E-2</c:v>
                </c:pt>
                <c:pt idx="888">
                  <c:v>-1.6475971545538926E-2</c:v>
                </c:pt>
                <c:pt idx="889">
                  <c:v>-1.8376507738569359E-2</c:v>
                </c:pt>
                <c:pt idx="890">
                  <c:v>-1.2939077964364998E-2</c:v>
                </c:pt>
                <c:pt idx="891">
                  <c:v>-1.1894093407146755E-2</c:v>
                </c:pt>
                <c:pt idx="892">
                  <c:v>-1.5925932085467664E-2</c:v>
                </c:pt>
                <c:pt idx="893">
                  <c:v>-1.8193703630560165E-2</c:v>
                </c:pt>
                <c:pt idx="894">
                  <c:v>-1.3287783331531244E-2</c:v>
                </c:pt>
                <c:pt idx="895">
                  <c:v>-1.7424761536025457E-2</c:v>
                </c:pt>
                <c:pt idx="896">
                  <c:v>-9.5628851224773825E-3</c:v>
                </c:pt>
                <c:pt idx="897">
                  <c:v>-1.4342693652594107E-2</c:v>
                </c:pt>
                <c:pt idx="898">
                  <c:v>-1.7019629900589806E-2</c:v>
                </c:pt>
                <c:pt idx="899">
                  <c:v>-1.514561579481466E-2</c:v>
                </c:pt>
                <c:pt idx="900">
                  <c:v>-1.1814303404980464E-2</c:v>
                </c:pt>
                <c:pt idx="901">
                  <c:v>-1.8751740504633574E-2</c:v>
                </c:pt>
                <c:pt idx="902">
                  <c:v>-1.005054605089839E-2</c:v>
                </c:pt>
                <c:pt idx="903">
                  <c:v>-1.8949449821857201E-2</c:v>
                </c:pt>
                <c:pt idx="904">
                  <c:v>-1.5843784131503114E-2</c:v>
                </c:pt>
                <c:pt idx="905">
                  <c:v>-1.791336858016912E-2</c:v>
                </c:pt>
                <c:pt idx="906">
                  <c:v>-1.7718322046738066E-2</c:v>
                </c:pt>
                <c:pt idx="907">
                  <c:v>-2.030036075712971E-2</c:v>
                </c:pt>
                <c:pt idx="908">
                  <c:v>-1.2683721599136888E-2</c:v>
                </c:pt>
                <c:pt idx="909">
                  <c:v>-1.4228886176011812E-2</c:v>
                </c:pt>
                <c:pt idx="910">
                  <c:v>-1.1111299645271799E-2</c:v>
                </c:pt>
                <c:pt idx="911">
                  <c:v>-1.5065357352826325E-2</c:v>
                </c:pt>
                <c:pt idx="912">
                  <c:v>-1.7176573593344457E-2</c:v>
                </c:pt>
                <c:pt idx="913">
                  <c:v>-2.0489465848639199E-2</c:v>
                </c:pt>
                <c:pt idx="914">
                  <c:v>-1.9471813802317328E-2</c:v>
                </c:pt>
                <c:pt idx="915">
                  <c:v>-1.9276638405612445E-2</c:v>
                </c:pt>
                <c:pt idx="916">
                  <c:v>-1.9018690992362863E-2</c:v>
                </c:pt>
                <c:pt idx="917">
                  <c:v>-1.8822743108350082E-2</c:v>
                </c:pt>
                <c:pt idx="918">
                  <c:v>-1.6488708180778744E-2</c:v>
                </c:pt>
                <c:pt idx="919">
                  <c:v>-1.5103185889286053E-2</c:v>
                </c:pt>
                <c:pt idx="920">
                  <c:v>-1.7282011046500401E-2</c:v>
                </c:pt>
                <c:pt idx="921">
                  <c:v>-1.4295012618925185E-2</c:v>
                </c:pt>
                <c:pt idx="922">
                  <c:v>-1.3032338241972141E-2</c:v>
                </c:pt>
                <c:pt idx="923">
                  <c:v>-1.2866977773171584E-2</c:v>
                </c:pt>
                <c:pt idx="924">
                  <c:v>-1.4794736965436428E-2</c:v>
                </c:pt>
                <c:pt idx="925">
                  <c:v>-1.2867344303545636E-2</c:v>
                </c:pt>
                <c:pt idx="926">
                  <c:v>-1.7299202051002993E-2</c:v>
                </c:pt>
                <c:pt idx="927">
                  <c:v>-1.8740012509603332E-2</c:v>
                </c:pt>
                <c:pt idx="928">
                  <c:v>-1.2890880264627924E-2</c:v>
                </c:pt>
                <c:pt idx="929">
                  <c:v>-2.2360244174189248E-2</c:v>
                </c:pt>
                <c:pt idx="930">
                  <c:v>-1.4947181251356412E-2</c:v>
                </c:pt>
                <c:pt idx="931">
                  <c:v>-2.1324145316377496E-2</c:v>
                </c:pt>
                <c:pt idx="932">
                  <c:v>-1.6775022398013206E-2</c:v>
                </c:pt>
                <c:pt idx="933">
                  <c:v>-1.5468729958261207E-2</c:v>
                </c:pt>
                <c:pt idx="934">
                  <c:v>-1.7734162148295596E-2</c:v>
                </c:pt>
                <c:pt idx="935">
                  <c:v>-1.5190612843317908E-2</c:v>
                </c:pt>
                <c:pt idx="936">
                  <c:v>-1.7060902711895309E-2</c:v>
                </c:pt>
                <c:pt idx="937">
                  <c:v>-1.1502139172245407E-2</c:v>
                </c:pt>
                <c:pt idx="938">
                  <c:v>-1.4159041145047624E-2</c:v>
                </c:pt>
                <c:pt idx="939">
                  <c:v>-1.3424756119910342E-2</c:v>
                </c:pt>
                <c:pt idx="940">
                  <c:v>-1.3875409192436905E-2</c:v>
                </c:pt>
                <c:pt idx="941">
                  <c:v>-1.7915383843742916E-2</c:v>
                </c:pt>
                <c:pt idx="942">
                  <c:v>-1.3490726803480513E-2</c:v>
                </c:pt>
                <c:pt idx="943">
                  <c:v>-1.5786251247304151E-2</c:v>
                </c:pt>
                <c:pt idx="944">
                  <c:v>-1.2345359505271603E-2</c:v>
                </c:pt>
                <c:pt idx="945">
                  <c:v>-1.0925727786320394E-2</c:v>
                </c:pt>
                <c:pt idx="946">
                  <c:v>-2.2425019473946151E-2</c:v>
                </c:pt>
                <c:pt idx="947">
                  <c:v>-1.2201397708208717E-2</c:v>
                </c:pt>
                <c:pt idx="948">
                  <c:v>-1.4967372313918759E-2</c:v>
                </c:pt>
                <c:pt idx="949">
                  <c:v>-1.5224832497983343E-2</c:v>
                </c:pt>
                <c:pt idx="950">
                  <c:v>-2.0788948234326199E-2</c:v>
                </c:pt>
                <c:pt idx="951">
                  <c:v>-1.7131394518409948E-2</c:v>
                </c:pt>
                <c:pt idx="952">
                  <c:v>-1.0005398248569719E-2</c:v>
                </c:pt>
                <c:pt idx="953">
                  <c:v>-1.4989539357415538E-2</c:v>
                </c:pt>
                <c:pt idx="954">
                  <c:v>-1.5225140745071641E-2</c:v>
                </c:pt>
                <c:pt idx="955">
                  <c:v>-1.4255283928712004E-2</c:v>
                </c:pt>
                <c:pt idx="956">
                  <c:v>-1.8382873630915952E-2</c:v>
                </c:pt>
                <c:pt idx="957">
                  <c:v>-1.8056130515711644E-2</c:v>
                </c:pt>
                <c:pt idx="958">
                  <c:v>-2.0060053485980944E-2</c:v>
                </c:pt>
                <c:pt idx="959">
                  <c:v>-2.1822966927143028E-2</c:v>
                </c:pt>
                <c:pt idx="960">
                  <c:v>-1.0137826896450264E-2</c:v>
                </c:pt>
                <c:pt idx="961">
                  <c:v>-1.8032237521033778E-2</c:v>
                </c:pt>
                <c:pt idx="962">
                  <c:v>-1.865570122684268E-2</c:v>
                </c:pt>
                <c:pt idx="963">
                  <c:v>-2.2236985183440083E-2</c:v>
                </c:pt>
                <c:pt idx="964">
                  <c:v>-1.3446099014586821E-2</c:v>
                </c:pt>
                <c:pt idx="965">
                  <c:v>-1.6349635385791927E-2</c:v>
                </c:pt>
                <c:pt idx="966">
                  <c:v>-1.5082904866213553E-2</c:v>
                </c:pt>
                <c:pt idx="967">
                  <c:v>-1.5493825249695448E-2</c:v>
                </c:pt>
                <c:pt idx="968">
                  <c:v>-1.8948723364760056E-2</c:v>
                </c:pt>
                <c:pt idx="969">
                  <c:v>-1.77584677367566E-2</c:v>
                </c:pt>
                <c:pt idx="970">
                  <c:v>-1.5774163261760066E-2</c:v>
                </c:pt>
                <c:pt idx="971">
                  <c:v>-1.5465112830435501E-2</c:v>
                </c:pt>
                <c:pt idx="972">
                  <c:v>-1.4237092199341106E-2</c:v>
                </c:pt>
                <c:pt idx="973">
                  <c:v>-1.6247018058400897E-2</c:v>
                </c:pt>
                <c:pt idx="974">
                  <c:v>-1.3047051801347465E-2</c:v>
                </c:pt>
                <c:pt idx="975">
                  <c:v>-1.3547811043132185E-2</c:v>
                </c:pt>
                <c:pt idx="976">
                  <c:v>-2.0422566548706556E-2</c:v>
                </c:pt>
                <c:pt idx="977">
                  <c:v>-1.140252675513409E-2</c:v>
                </c:pt>
                <c:pt idx="978">
                  <c:v>-1.4478994791963018E-2</c:v>
                </c:pt>
                <c:pt idx="979">
                  <c:v>-1.3731487110380414E-2</c:v>
                </c:pt>
                <c:pt idx="980">
                  <c:v>-1.1734309020685174E-2</c:v>
                </c:pt>
                <c:pt idx="981">
                  <c:v>-1.4925422287088708E-2</c:v>
                </c:pt>
                <c:pt idx="982">
                  <c:v>-1.8399950338409354E-2</c:v>
                </c:pt>
                <c:pt idx="983">
                  <c:v>-1.7948391162050825E-2</c:v>
                </c:pt>
                <c:pt idx="984">
                  <c:v>-1.0135507853288317E-2</c:v>
                </c:pt>
                <c:pt idx="985">
                  <c:v>-1.0642869734082794E-2</c:v>
                </c:pt>
                <c:pt idx="986">
                  <c:v>-1.5177006130425497E-2</c:v>
                </c:pt>
                <c:pt idx="987">
                  <c:v>-1.3105943043772328E-2</c:v>
                </c:pt>
                <c:pt idx="988">
                  <c:v>-9.1494046203255408E-3</c:v>
                </c:pt>
                <c:pt idx="989">
                  <c:v>-1.7992809587120462E-2</c:v>
                </c:pt>
                <c:pt idx="990">
                  <c:v>-2.0133993923373339E-2</c:v>
                </c:pt>
                <c:pt idx="991">
                  <c:v>-1.5635439226622694E-2</c:v>
                </c:pt>
                <c:pt idx="992">
                  <c:v>-1.8250786476370351E-2</c:v>
                </c:pt>
                <c:pt idx="993">
                  <c:v>-8.8801413109802496E-3</c:v>
                </c:pt>
                <c:pt idx="994">
                  <c:v>-1.8881193696570264E-2</c:v>
                </c:pt>
                <c:pt idx="995">
                  <c:v>-1.8788946707694265E-2</c:v>
                </c:pt>
                <c:pt idx="996">
                  <c:v>-1.680797658609734E-2</c:v>
                </c:pt>
                <c:pt idx="997">
                  <c:v>-1.2493893416964497E-2</c:v>
                </c:pt>
                <c:pt idx="998">
                  <c:v>-8.9550246553713464E-3</c:v>
                </c:pt>
                <c:pt idx="999">
                  <c:v>-1.2742751131961327E-2</c:v>
                </c:pt>
              </c:numCache>
            </c:numRef>
          </c:xVal>
          <c:yVal>
            <c:numRef>
              <c:f>'PSA results'!$AG$26:$AG$478</c:f>
              <c:numCache>
                <c:formatCode>0.00</c:formatCode>
                <c:ptCount val="453"/>
                <c:pt idx="0">
                  <c:v>-694.26038476839221</c:v>
                </c:pt>
                <c:pt idx="1">
                  <c:v>-691.21984211976905</c:v>
                </c:pt>
                <c:pt idx="2">
                  <c:v>-678.85678767410946</c:v>
                </c:pt>
                <c:pt idx="3">
                  <c:v>-750.63788564742117</c:v>
                </c:pt>
                <c:pt idx="4">
                  <c:v>-693.83861245068283</c:v>
                </c:pt>
                <c:pt idx="5">
                  <c:v>-658.20868772858421</c:v>
                </c:pt>
                <c:pt idx="6">
                  <c:v>-651.75501029478801</c:v>
                </c:pt>
                <c:pt idx="7">
                  <c:v>-663.0411410082188</c:v>
                </c:pt>
                <c:pt idx="8">
                  <c:v>-664.70434870492318</c:v>
                </c:pt>
                <c:pt idx="9">
                  <c:v>-663.77705714562398</c:v>
                </c:pt>
                <c:pt idx="10">
                  <c:v>-635.60323166145099</c:v>
                </c:pt>
                <c:pt idx="11">
                  <c:v>-650.70344522998312</c:v>
                </c:pt>
                <c:pt idx="12">
                  <c:v>-726.82349087464991</c:v>
                </c:pt>
                <c:pt idx="13">
                  <c:v>-715.12029205029421</c:v>
                </c:pt>
                <c:pt idx="14">
                  <c:v>-683.00119329063364</c:v>
                </c:pt>
                <c:pt idx="15">
                  <c:v>-677.76320483787777</c:v>
                </c:pt>
                <c:pt idx="16">
                  <c:v>-656.64116011587521</c:v>
                </c:pt>
                <c:pt idx="17">
                  <c:v>-657.03532432571228</c:v>
                </c:pt>
                <c:pt idx="18">
                  <c:v>-677.83754431748457</c:v>
                </c:pt>
                <c:pt idx="19">
                  <c:v>-672.51857852119565</c:v>
                </c:pt>
                <c:pt idx="20">
                  <c:v>-665.4968546366772</c:v>
                </c:pt>
                <c:pt idx="21">
                  <c:v>-659.73442396321843</c:v>
                </c:pt>
                <c:pt idx="22">
                  <c:v>-658.19909214037534</c:v>
                </c:pt>
                <c:pt idx="23">
                  <c:v>-669.5686779738985</c:v>
                </c:pt>
                <c:pt idx="24">
                  <c:v>-650.36582609853713</c:v>
                </c:pt>
                <c:pt idx="25">
                  <c:v>-662.0687537969543</c:v>
                </c:pt>
                <c:pt idx="26">
                  <c:v>-678.01413291140807</c:v>
                </c:pt>
                <c:pt idx="27">
                  <c:v>-653.07835710009977</c:v>
                </c:pt>
                <c:pt idx="28">
                  <c:v>-666.35579056730421</c:v>
                </c:pt>
                <c:pt idx="29">
                  <c:v>-720.36142448540977</c:v>
                </c:pt>
                <c:pt idx="30">
                  <c:v>-664.84856644473166</c:v>
                </c:pt>
                <c:pt idx="31">
                  <c:v>-627.3040717106901</c:v>
                </c:pt>
                <c:pt idx="32">
                  <c:v>-691.39269788166439</c:v>
                </c:pt>
                <c:pt idx="33">
                  <c:v>-690.27814376455444</c:v>
                </c:pt>
                <c:pt idx="34">
                  <c:v>-693.82581659407924</c:v>
                </c:pt>
                <c:pt idx="35">
                  <c:v>-641.9493621075062</c:v>
                </c:pt>
                <c:pt idx="36">
                  <c:v>-670.16995943677784</c:v>
                </c:pt>
                <c:pt idx="37">
                  <c:v>-673.24051750793569</c:v>
                </c:pt>
                <c:pt idx="38">
                  <c:v>-669.88125036338852</c:v>
                </c:pt>
                <c:pt idx="39">
                  <c:v>-657.91332641744339</c:v>
                </c:pt>
                <c:pt idx="40">
                  <c:v>-685.45489015710973</c:v>
                </c:pt>
                <c:pt idx="41">
                  <c:v>-645.9173496766125</c:v>
                </c:pt>
                <c:pt idx="42">
                  <c:v>-662.40949613784869</c:v>
                </c:pt>
                <c:pt idx="43">
                  <c:v>-713.19759685433382</c:v>
                </c:pt>
                <c:pt idx="44">
                  <c:v>-668.50314036205646</c:v>
                </c:pt>
                <c:pt idx="45">
                  <c:v>-695.39261196731741</c:v>
                </c:pt>
                <c:pt idx="46">
                  <c:v>-687.39275394330662</c:v>
                </c:pt>
                <c:pt idx="47">
                  <c:v>-640.6160757991147</c:v>
                </c:pt>
                <c:pt idx="48">
                  <c:v>-695.61642027207654</c:v>
                </c:pt>
                <c:pt idx="49">
                  <c:v>-649.837350094268</c:v>
                </c:pt>
                <c:pt idx="50">
                  <c:v>-656.55304367222288</c:v>
                </c:pt>
                <c:pt idx="51">
                  <c:v>-678.80973371595201</c:v>
                </c:pt>
                <c:pt idx="52">
                  <c:v>-667.35200248402089</c:v>
                </c:pt>
                <c:pt idx="53">
                  <c:v>-640.19355939831348</c:v>
                </c:pt>
                <c:pt idx="54">
                  <c:v>-711.99743124909037</c:v>
                </c:pt>
                <c:pt idx="55">
                  <c:v>-662.12989406368752</c:v>
                </c:pt>
                <c:pt idx="56">
                  <c:v>-661.35149137337385</c:v>
                </c:pt>
                <c:pt idx="57">
                  <c:v>-652.69645519304413</c:v>
                </c:pt>
                <c:pt idx="58">
                  <c:v>-710.5885826928552</c:v>
                </c:pt>
                <c:pt idx="59">
                  <c:v>-651.90311261653324</c:v>
                </c:pt>
                <c:pt idx="60">
                  <c:v>-695.71884276539367</c:v>
                </c:pt>
                <c:pt idx="61">
                  <c:v>-664.05801434840396</c:v>
                </c:pt>
                <c:pt idx="62">
                  <c:v>-631.53080127280782</c:v>
                </c:pt>
                <c:pt idx="63">
                  <c:v>-672.57232813591963</c:v>
                </c:pt>
                <c:pt idx="64">
                  <c:v>-712.37293759828117</c:v>
                </c:pt>
                <c:pt idx="65">
                  <c:v>-693.07006037283054</c:v>
                </c:pt>
                <c:pt idx="66">
                  <c:v>-711.58473946393178</c:v>
                </c:pt>
                <c:pt idx="67">
                  <c:v>-643.00135751614152</c:v>
                </c:pt>
                <c:pt idx="68">
                  <c:v>-704.87058642037709</c:v>
                </c:pt>
                <c:pt idx="69">
                  <c:v>-618.59382981049202</c:v>
                </c:pt>
                <c:pt idx="70">
                  <c:v>-698.31508403696762</c:v>
                </c:pt>
                <c:pt idx="71">
                  <c:v>-670.35674603819416</c:v>
                </c:pt>
                <c:pt idx="72">
                  <c:v>-688.97084721131478</c:v>
                </c:pt>
                <c:pt idx="73">
                  <c:v>-656.11577347771845</c:v>
                </c:pt>
                <c:pt idx="74">
                  <c:v>-702.0176754940635</c:v>
                </c:pt>
                <c:pt idx="75">
                  <c:v>-683.82232793468484</c:v>
                </c:pt>
                <c:pt idx="76">
                  <c:v>-697.63385184777326</c:v>
                </c:pt>
                <c:pt idx="77">
                  <c:v>-684.58867293386083</c:v>
                </c:pt>
                <c:pt idx="78">
                  <c:v>-671.09485820936516</c:v>
                </c:pt>
                <c:pt idx="79">
                  <c:v>-660.47416998389599</c:v>
                </c:pt>
                <c:pt idx="80">
                  <c:v>-661.57980206564935</c:v>
                </c:pt>
                <c:pt idx="81">
                  <c:v>-648.7059526963626</c:v>
                </c:pt>
                <c:pt idx="82">
                  <c:v>-669.11752568803149</c:v>
                </c:pt>
                <c:pt idx="83">
                  <c:v>-703.38372880316774</c:v>
                </c:pt>
                <c:pt idx="84">
                  <c:v>-714.9491319539402</c:v>
                </c:pt>
                <c:pt idx="85">
                  <c:v>-671.07620012413736</c:v>
                </c:pt>
                <c:pt idx="86">
                  <c:v>-626.30192899174517</c:v>
                </c:pt>
                <c:pt idx="87">
                  <c:v>-677.95667179209977</c:v>
                </c:pt>
                <c:pt idx="88">
                  <c:v>-645.25844233150474</c:v>
                </c:pt>
                <c:pt idx="89">
                  <c:v>-649.65845162588175</c:v>
                </c:pt>
                <c:pt idx="90">
                  <c:v>-623.41593124671635</c:v>
                </c:pt>
                <c:pt idx="91">
                  <c:v>-690.38844342467792</c:v>
                </c:pt>
                <c:pt idx="92">
                  <c:v>-713.84940116915732</c:v>
                </c:pt>
                <c:pt idx="93">
                  <c:v>-738.14809277726545</c:v>
                </c:pt>
                <c:pt idx="94">
                  <c:v>-646.82699604870459</c:v>
                </c:pt>
                <c:pt idx="95">
                  <c:v>-667.26202400206239</c:v>
                </c:pt>
                <c:pt idx="96">
                  <c:v>-631.11502865111788</c:v>
                </c:pt>
                <c:pt idx="97">
                  <c:v>-663.02026033994071</c:v>
                </c:pt>
                <c:pt idx="98">
                  <c:v>-668.08981771303024</c:v>
                </c:pt>
                <c:pt idx="99">
                  <c:v>-685.12281916313805</c:v>
                </c:pt>
                <c:pt idx="100">
                  <c:v>-591.94505306154406</c:v>
                </c:pt>
                <c:pt idx="101">
                  <c:v>-607.02522821311868</c:v>
                </c:pt>
                <c:pt idx="102">
                  <c:v>-678.4847048703582</c:v>
                </c:pt>
                <c:pt idx="103">
                  <c:v>-695.01976970668147</c:v>
                </c:pt>
                <c:pt idx="104">
                  <c:v>-649.92360421426611</c:v>
                </c:pt>
                <c:pt idx="105">
                  <c:v>-679.8782166326464</c:v>
                </c:pt>
                <c:pt idx="106">
                  <c:v>-690.22641866267531</c:v>
                </c:pt>
                <c:pt idx="107">
                  <c:v>-628.53883960936219</c:v>
                </c:pt>
                <c:pt idx="108">
                  <c:v>-666.66904822364677</c:v>
                </c:pt>
                <c:pt idx="109">
                  <c:v>-634.7667525034758</c:v>
                </c:pt>
                <c:pt idx="110">
                  <c:v>-685.60852535778622</c:v>
                </c:pt>
                <c:pt idx="111">
                  <c:v>-679.95195702251112</c:v>
                </c:pt>
                <c:pt idx="112">
                  <c:v>-659.0673689889295</c:v>
                </c:pt>
                <c:pt idx="113">
                  <c:v>-679.22914617121069</c:v>
                </c:pt>
                <c:pt idx="114">
                  <c:v>-716.35922099489881</c:v>
                </c:pt>
                <c:pt idx="115">
                  <c:v>-664.09355792804854</c:v>
                </c:pt>
                <c:pt idx="116">
                  <c:v>-681.99993412847698</c:v>
                </c:pt>
                <c:pt idx="117">
                  <c:v>-679.62765084136572</c:v>
                </c:pt>
                <c:pt idx="118">
                  <c:v>-641.9914262381767</c:v>
                </c:pt>
                <c:pt idx="119">
                  <c:v>-700.72322324812512</c:v>
                </c:pt>
                <c:pt idx="120">
                  <c:v>-661.33767138680923</c:v>
                </c:pt>
                <c:pt idx="121">
                  <c:v>-707.47880404612397</c:v>
                </c:pt>
                <c:pt idx="122">
                  <c:v>-737.15005282242055</c:v>
                </c:pt>
                <c:pt idx="123">
                  <c:v>-663.39728824202393</c:v>
                </c:pt>
                <c:pt idx="124">
                  <c:v>-646.49895153280386</c:v>
                </c:pt>
                <c:pt idx="125">
                  <c:v>-650.88138923965107</c:v>
                </c:pt>
                <c:pt idx="126">
                  <c:v>-674.3465986738629</c:v>
                </c:pt>
                <c:pt idx="127">
                  <c:v>-690.1619167254994</c:v>
                </c:pt>
                <c:pt idx="128">
                  <c:v>-708.05050503284656</c:v>
                </c:pt>
                <c:pt idx="129">
                  <c:v>-677.53918357001021</c:v>
                </c:pt>
                <c:pt idx="130">
                  <c:v>-682.54127018513009</c:v>
                </c:pt>
                <c:pt idx="131">
                  <c:v>-688.12579400056165</c:v>
                </c:pt>
                <c:pt idx="132">
                  <c:v>-714.93689193142836</c:v>
                </c:pt>
                <c:pt idx="133">
                  <c:v>-708.51447726973356</c:v>
                </c:pt>
                <c:pt idx="134">
                  <c:v>-659.84746635182591</c:v>
                </c:pt>
                <c:pt idx="135">
                  <c:v>-687.19790778397555</c:v>
                </c:pt>
                <c:pt idx="136">
                  <c:v>-689.06021874220232</c:v>
                </c:pt>
                <c:pt idx="137">
                  <c:v>-675.50171488319938</c:v>
                </c:pt>
                <c:pt idx="138">
                  <c:v>-680.44757701876233</c:v>
                </c:pt>
                <c:pt idx="139">
                  <c:v>-674.48974302747956</c:v>
                </c:pt>
                <c:pt idx="140">
                  <c:v>-643.45402957976376</c:v>
                </c:pt>
                <c:pt idx="141">
                  <c:v>-675.7495296424554</c:v>
                </c:pt>
                <c:pt idx="142">
                  <c:v>-648.66701570332225</c:v>
                </c:pt>
                <c:pt idx="143">
                  <c:v>-624.9721970519754</c:v>
                </c:pt>
                <c:pt idx="144">
                  <c:v>-682.51620455161492</c:v>
                </c:pt>
                <c:pt idx="145">
                  <c:v>-629.03639937738217</c:v>
                </c:pt>
                <c:pt idx="146">
                  <c:v>-649.83594237804846</c:v>
                </c:pt>
                <c:pt idx="147">
                  <c:v>-691.68421350155086</c:v>
                </c:pt>
                <c:pt idx="148">
                  <c:v>-676.62105864147861</c:v>
                </c:pt>
                <c:pt idx="149">
                  <c:v>-687.35480807511658</c:v>
                </c:pt>
                <c:pt idx="150">
                  <c:v>-720.86092761777718</c:v>
                </c:pt>
                <c:pt idx="151">
                  <c:v>-689.6777280027286</c:v>
                </c:pt>
                <c:pt idx="152">
                  <c:v>-655.71632436717664</c:v>
                </c:pt>
                <c:pt idx="153">
                  <c:v>-648.76060920549935</c:v>
                </c:pt>
                <c:pt idx="154">
                  <c:v>-685.55857889813205</c:v>
                </c:pt>
                <c:pt idx="155">
                  <c:v>-681.3170004925023</c:v>
                </c:pt>
                <c:pt idx="156">
                  <c:v>-671.59801943167804</c:v>
                </c:pt>
                <c:pt idx="157">
                  <c:v>-690.42486328637233</c:v>
                </c:pt>
                <c:pt idx="158">
                  <c:v>-677.37935410957652</c:v>
                </c:pt>
                <c:pt idx="159">
                  <c:v>-693.70733677006911</c:v>
                </c:pt>
                <c:pt idx="160">
                  <c:v>-621.98512228081518</c:v>
                </c:pt>
                <c:pt idx="161">
                  <c:v>-684.4338604433583</c:v>
                </c:pt>
                <c:pt idx="162">
                  <c:v>-667.3290751809709</c:v>
                </c:pt>
                <c:pt idx="163">
                  <c:v>-660.81432314761605</c:v>
                </c:pt>
                <c:pt idx="164">
                  <c:v>-685.7902648555355</c:v>
                </c:pt>
                <c:pt idx="165">
                  <c:v>-712.55758520985273</c:v>
                </c:pt>
                <c:pt idx="166">
                  <c:v>-615.58997705193997</c:v>
                </c:pt>
                <c:pt idx="167">
                  <c:v>-658.78328368460825</c:v>
                </c:pt>
                <c:pt idx="168">
                  <c:v>-649.64326530631024</c:v>
                </c:pt>
                <c:pt idx="169">
                  <c:v>-697.1402759205489</c:v>
                </c:pt>
                <c:pt idx="170">
                  <c:v>-672.83855817945187</c:v>
                </c:pt>
                <c:pt idx="171">
                  <c:v>-710.60656920484371</c:v>
                </c:pt>
                <c:pt idx="172">
                  <c:v>-692.5553563009089</c:v>
                </c:pt>
                <c:pt idx="173">
                  <c:v>-696.0630534081447</c:v>
                </c:pt>
                <c:pt idx="174">
                  <c:v>-675.52598298258317</c:v>
                </c:pt>
                <c:pt idx="175">
                  <c:v>-663.99361376961451</c:v>
                </c:pt>
                <c:pt idx="176">
                  <c:v>-657.59370574446484</c:v>
                </c:pt>
                <c:pt idx="177">
                  <c:v>-677.48424809654216</c:v>
                </c:pt>
                <c:pt idx="178">
                  <c:v>-669.46969472519868</c:v>
                </c:pt>
                <c:pt idx="179">
                  <c:v>-644.91464236817137</c:v>
                </c:pt>
                <c:pt idx="180">
                  <c:v>-665.58132521068546</c:v>
                </c:pt>
                <c:pt idx="181">
                  <c:v>-687.63705146818029</c:v>
                </c:pt>
                <c:pt idx="182">
                  <c:v>-676.24271669635345</c:v>
                </c:pt>
                <c:pt idx="183">
                  <c:v>-693.94276179674898</c:v>
                </c:pt>
                <c:pt idx="184">
                  <c:v>-682.0691139900091</c:v>
                </c:pt>
                <c:pt idx="185">
                  <c:v>-707.06513721453075</c:v>
                </c:pt>
                <c:pt idx="186">
                  <c:v>-629.26402549550585</c:v>
                </c:pt>
                <c:pt idx="187">
                  <c:v>-671.4140275177856</c:v>
                </c:pt>
                <c:pt idx="188">
                  <c:v>-688.4939530093252</c:v>
                </c:pt>
                <c:pt idx="189">
                  <c:v>-691.81192462870467</c:v>
                </c:pt>
                <c:pt idx="190">
                  <c:v>-642.98577453074768</c:v>
                </c:pt>
                <c:pt idx="191">
                  <c:v>-650.57684819010638</c:v>
                </c:pt>
                <c:pt idx="192">
                  <c:v>-648.13839791250894</c:v>
                </c:pt>
                <c:pt idx="193">
                  <c:v>-677.10740148335117</c:v>
                </c:pt>
                <c:pt idx="194">
                  <c:v>-689.54959647048463</c:v>
                </c:pt>
                <c:pt idx="195">
                  <c:v>-680.79817449350185</c:v>
                </c:pt>
                <c:pt idx="196">
                  <c:v>-644.82950016536188</c:v>
                </c:pt>
                <c:pt idx="197">
                  <c:v>-700.05948976674745</c:v>
                </c:pt>
                <c:pt idx="198">
                  <c:v>-631.66643484145834</c:v>
                </c:pt>
                <c:pt idx="199">
                  <c:v>-630.77741145164646</c:v>
                </c:pt>
                <c:pt idx="200">
                  <c:v>-707.67475156893124</c:v>
                </c:pt>
                <c:pt idx="201">
                  <c:v>-664.91426162290691</c:v>
                </c:pt>
                <c:pt idx="202">
                  <c:v>-694.85330325948962</c:v>
                </c:pt>
                <c:pt idx="203">
                  <c:v>-633.27022894135962</c:v>
                </c:pt>
                <c:pt idx="204">
                  <c:v>-697.93854878600769</c:v>
                </c:pt>
                <c:pt idx="205">
                  <c:v>-661.28755776252365</c:v>
                </c:pt>
                <c:pt idx="206">
                  <c:v>-711.91793906340945</c:v>
                </c:pt>
                <c:pt idx="207">
                  <c:v>-680.2875904169623</c:v>
                </c:pt>
                <c:pt idx="208">
                  <c:v>-685.86909112565263</c:v>
                </c:pt>
                <c:pt idx="209">
                  <c:v>-607.73405878221138</c:v>
                </c:pt>
                <c:pt idx="210">
                  <c:v>-646.43224427185032</c:v>
                </c:pt>
                <c:pt idx="211">
                  <c:v>-713.60604920457536</c:v>
                </c:pt>
                <c:pt idx="212">
                  <c:v>-682.10293175371771</c:v>
                </c:pt>
                <c:pt idx="213">
                  <c:v>-709.8989247180748</c:v>
                </c:pt>
                <c:pt idx="214">
                  <c:v>-674.75127479363982</c:v>
                </c:pt>
                <c:pt idx="215">
                  <c:v>-657.76956315974985</c:v>
                </c:pt>
                <c:pt idx="216">
                  <c:v>-648.73379084617727</c:v>
                </c:pt>
                <c:pt idx="217">
                  <c:v>-693.16605545441234</c:v>
                </c:pt>
                <c:pt idx="218">
                  <c:v>-714.57746470052007</c:v>
                </c:pt>
                <c:pt idx="219">
                  <c:v>-672.82160785924543</c:v>
                </c:pt>
                <c:pt idx="220">
                  <c:v>-735.57364134390809</c:v>
                </c:pt>
                <c:pt idx="221">
                  <c:v>-668.2781240270192</c:v>
                </c:pt>
                <c:pt idx="222">
                  <c:v>-664.32688817426106</c:v>
                </c:pt>
                <c:pt idx="223">
                  <c:v>-668.06055193882366</c:v>
                </c:pt>
                <c:pt idx="224">
                  <c:v>-678.02531188572902</c:v>
                </c:pt>
                <c:pt idx="225">
                  <c:v>-637.68324244189944</c:v>
                </c:pt>
                <c:pt idx="226">
                  <c:v>-686.9234194365954</c:v>
                </c:pt>
                <c:pt idx="227">
                  <c:v>-676.75150129113945</c:v>
                </c:pt>
                <c:pt idx="228">
                  <c:v>-706.89351120936453</c:v>
                </c:pt>
                <c:pt idx="229">
                  <c:v>-719.84164943688438</c:v>
                </c:pt>
                <c:pt idx="230">
                  <c:v>-624.96377649115493</c:v>
                </c:pt>
                <c:pt idx="231">
                  <c:v>-682.04000359063002</c:v>
                </c:pt>
                <c:pt idx="232">
                  <c:v>-673.25403444817084</c:v>
                </c:pt>
                <c:pt idx="233">
                  <c:v>-672.52795892322729</c:v>
                </c:pt>
                <c:pt idx="234">
                  <c:v>-667.70728598765618</c:v>
                </c:pt>
                <c:pt idx="235">
                  <c:v>-710.1733566919138</c:v>
                </c:pt>
                <c:pt idx="236">
                  <c:v>-655.82869364642511</c:v>
                </c:pt>
                <c:pt idx="237">
                  <c:v>-660.33086817048479</c:v>
                </c:pt>
                <c:pt idx="238">
                  <c:v>-671.68192495367657</c:v>
                </c:pt>
                <c:pt idx="239">
                  <c:v>-669.03091902985989</c:v>
                </c:pt>
                <c:pt idx="240">
                  <c:v>-673.16297094092897</c:v>
                </c:pt>
                <c:pt idx="241">
                  <c:v>-662.28220981664708</c:v>
                </c:pt>
                <c:pt idx="242">
                  <c:v>-696.75960316455121</c:v>
                </c:pt>
                <c:pt idx="243">
                  <c:v>-657.10213900289909</c:v>
                </c:pt>
                <c:pt idx="244">
                  <c:v>-672.7285797719951</c:v>
                </c:pt>
                <c:pt idx="245">
                  <c:v>-675.86795343775975</c:v>
                </c:pt>
                <c:pt idx="246">
                  <c:v>-677.20831496052733</c:v>
                </c:pt>
                <c:pt idx="247">
                  <c:v>-685.40195599482604</c:v>
                </c:pt>
                <c:pt idx="248">
                  <c:v>-729.29169452564338</c:v>
                </c:pt>
                <c:pt idx="249">
                  <c:v>-690.50771932434009</c:v>
                </c:pt>
                <c:pt idx="250">
                  <c:v>-702.0776664669761</c:v>
                </c:pt>
                <c:pt idx="251">
                  <c:v>-664.67657413729376</c:v>
                </c:pt>
                <c:pt idx="252">
                  <c:v>-682.4419279866861</c:v>
                </c:pt>
                <c:pt idx="253">
                  <c:v>-680.83589359614507</c:v>
                </c:pt>
                <c:pt idx="254">
                  <c:v>-689.20105465158804</c:v>
                </c:pt>
                <c:pt idx="255">
                  <c:v>-662.54933157419191</c:v>
                </c:pt>
                <c:pt idx="256">
                  <c:v>-676.47059086343461</c:v>
                </c:pt>
                <c:pt idx="257">
                  <c:v>-680.6567553453533</c:v>
                </c:pt>
                <c:pt idx="258">
                  <c:v>-662.93641325226781</c:v>
                </c:pt>
                <c:pt idx="259">
                  <c:v>-691.89435244704055</c:v>
                </c:pt>
                <c:pt idx="260">
                  <c:v>-680.51903764517738</c:v>
                </c:pt>
                <c:pt idx="261">
                  <c:v>-633.85215884766103</c:v>
                </c:pt>
                <c:pt idx="262">
                  <c:v>-707.26909998475048</c:v>
                </c:pt>
                <c:pt idx="263">
                  <c:v>-660.33695711477685</c:v>
                </c:pt>
                <c:pt idx="264">
                  <c:v>-669.11908767307114</c:v>
                </c:pt>
                <c:pt idx="265">
                  <c:v>-677.12289217313628</c:v>
                </c:pt>
                <c:pt idx="266">
                  <c:v>-709.63860955112796</c:v>
                </c:pt>
                <c:pt idx="267">
                  <c:v>-654.22247340455897</c:v>
                </c:pt>
                <c:pt idx="268">
                  <c:v>-682.27848746654399</c:v>
                </c:pt>
                <c:pt idx="269">
                  <c:v>-650.63786836419285</c:v>
                </c:pt>
                <c:pt idx="270">
                  <c:v>-649.70302545769073</c:v>
                </c:pt>
                <c:pt idx="271">
                  <c:v>-684.89196947422943</c:v>
                </c:pt>
                <c:pt idx="272">
                  <c:v>-671.08605054285545</c:v>
                </c:pt>
                <c:pt idx="273">
                  <c:v>-656.53392434502166</c:v>
                </c:pt>
                <c:pt idx="274">
                  <c:v>-681.30818073937644</c:v>
                </c:pt>
                <c:pt idx="275">
                  <c:v>-692.91176585099538</c:v>
                </c:pt>
                <c:pt idx="276">
                  <c:v>-673.36009644386104</c:v>
                </c:pt>
                <c:pt idx="277">
                  <c:v>-707.50355684884289</c:v>
                </c:pt>
                <c:pt idx="278">
                  <c:v>-693.38166755643715</c:v>
                </c:pt>
                <c:pt idx="279">
                  <c:v>-669.31891510937294</c:v>
                </c:pt>
                <c:pt idx="280">
                  <c:v>-672.6255671595909</c:v>
                </c:pt>
                <c:pt idx="281">
                  <c:v>-639.45340681031303</c:v>
                </c:pt>
                <c:pt idx="282">
                  <c:v>-685.13945508049665</c:v>
                </c:pt>
                <c:pt idx="283">
                  <c:v>-705.94760127532436</c:v>
                </c:pt>
                <c:pt idx="284">
                  <c:v>-701.05676580829777</c:v>
                </c:pt>
                <c:pt idx="285">
                  <c:v>-659.18334404891721</c:v>
                </c:pt>
                <c:pt idx="286">
                  <c:v>-671.35469266448672</c:v>
                </c:pt>
                <c:pt idx="287">
                  <c:v>-700.39393039890911</c:v>
                </c:pt>
                <c:pt idx="288">
                  <c:v>-632.22201560615667</c:v>
                </c:pt>
                <c:pt idx="289">
                  <c:v>-694.38924111742153</c:v>
                </c:pt>
                <c:pt idx="290">
                  <c:v>-660.60141555656946</c:v>
                </c:pt>
                <c:pt idx="291">
                  <c:v>-695.55151403975424</c:v>
                </c:pt>
                <c:pt idx="292">
                  <c:v>-708.13497425310288</c:v>
                </c:pt>
                <c:pt idx="293">
                  <c:v>-663.26890336332144</c:v>
                </c:pt>
                <c:pt idx="294">
                  <c:v>-675.96734935843097</c:v>
                </c:pt>
                <c:pt idx="295">
                  <c:v>-692.81941666076727</c:v>
                </c:pt>
                <c:pt idx="296">
                  <c:v>-636.33076938840304</c:v>
                </c:pt>
                <c:pt idx="297">
                  <c:v>-651.1176027862407</c:v>
                </c:pt>
                <c:pt idx="298">
                  <c:v>-665.52008423833195</c:v>
                </c:pt>
                <c:pt idx="299">
                  <c:v>-692.08180460424182</c:v>
                </c:pt>
                <c:pt idx="300">
                  <c:v>-697.26581281104063</c:v>
                </c:pt>
                <c:pt idx="301">
                  <c:v>-695.8575834407211</c:v>
                </c:pt>
                <c:pt idx="302">
                  <c:v>-691.97748055563125</c:v>
                </c:pt>
                <c:pt idx="303">
                  <c:v>-702.56538651506071</c:v>
                </c:pt>
                <c:pt idx="304">
                  <c:v>-669.49601066197738</c:v>
                </c:pt>
                <c:pt idx="305">
                  <c:v>-704.66205182739895</c:v>
                </c:pt>
                <c:pt idx="306">
                  <c:v>-669.40633351177166</c:v>
                </c:pt>
                <c:pt idx="307">
                  <c:v>-670.70019005510039</c:v>
                </c:pt>
                <c:pt idx="308">
                  <c:v>-643.23956495343782</c:v>
                </c:pt>
                <c:pt idx="309">
                  <c:v>-728.91434953233329</c:v>
                </c:pt>
                <c:pt idx="310">
                  <c:v>-662.02253139086542</c:v>
                </c:pt>
                <c:pt idx="311">
                  <c:v>-683.42909696811148</c:v>
                </c:pt>
                <c:pt idx="312">
                  <c:v>-655.10049766114889</c:v>
                </c:pt>
                <c:pt idx="313">
                  <c:v>-729.05810535823002</c:v>
                </c:pt>
                <c:pt idx="314">
                  <c:v>-688.71124671545476</c:v>
                </c:pt>
                <c:pt idx="315">
                  <c:v>-662.35280450600294</c:v>
                </c:pt>
                <c:pt idx="316">
                  <c:v>-682.88664061477266</c:v>
                </c:pt>
                <c:pt idx="317">
                  <c:v>-683.12635865440734</c:v>
                </c:pt>
                <c:pt idx="318">
                  <c:v>-671.59880001872807</c:v>
                </c:pt>
                <c:pt idx="319">
                  <c:v>-672.05298020988039</c:v>
                </c:pt>
                <c:pt idx="320">
                  <c:v>-681.00145852145761</c:v>
                </c:pt>
                <c:pt idx="321">
                  <c:v>-660.01767309616798</c:v>
                </c:pt>
                <c:pt idx="322">
                  <c:v>-683.41238475575028</c:v>
                </c:pt>
                <c:pt idx="323">
                  <c:v>-682.12172659417593</c:v>
                </c:pt>
                <c:pt idx="324">
                  <c:v>-674.06993928507609</c:v>
                </c:pt>
                <c:pt idx="325">
                  <c:v>-690.3759376426674</c:v>
                </c:pt>
                <c:pt idx="326">
                  <c:v>-722.32039889188354</c:v>
                </c:pt>
                <c:pt idx="327">
                  <c:v>-681.89715472620037</c:v>
                </c:pt>
                <c:pt idx="328">
                  <c:v>-667.29242829741861</c:v>
                </c:pt>
                <c:pt idx="329">
                  <c:v>-668.0679353168257</c:v>
                </c:pt>
                <c:pt idx="330">
                  <c:v>-645.90343441778168</c:v>
                </c:pt>
                <c:pt idx="331">
                  <c:v>-672.80298234823704</c:v>
                </c:pt>
                <c:pt idx="332">
                  <c:v>-693.32491195584817</c:v>
                </c:pt>
                <c:pt idx="333">
                  <c:v>-660.15702632147895</c:v>
                </c:pt>
                <c:pt idx="334">
                  <c:v>-690.87636971342135</c:v>
                </c:pt>
                <c:pt idx="335">
                  <c:v>-666.41376866240535</c:v>
                </c:pt>
                <c:pt idx="336">
                  <c:v>-660.10835921107173</c:v>
                </c:pt>
                <c:pt idx="337">
                  <c:v>-678.83353628168879</c:v>
                </c:pt>
                <c:pt idx="338">
                  <c:v>-641.56676340443619</c:v>
                </c:pt>
                <c:pt idx="339">
                  <c:v>-692.05791583768087</c:v>
                </c:pt>
                <c:pt idx="340">
                  <c:v>-732.72184832867879</c:v>
                </c:pt>
                <c:pt idx="341">
                  <c:v>-650.63015499127641</c:v>
                </c:pt>
                <c:pt idx="342">
                  <c:v>-657.46456039674376</c:v>
                </c:pt>
                <c:pt idx="343">
                  <c:v>-684.1807469045043</c:v>
                </c:pt>
                <c:pt idx="344">
                  <c:v>-672.8748068740274</c:v>
                </c:pt>
                <c:pt idx="345">
                  <c:v>-692.68212540475724</c:v>
                </c:pt>
                <c:pt idx="346">
                  <c:v>-671.78130805918909</c:v>
                </c:pt>
                <c:pt idx="347">
                  <c:v>-725.2366344106581</c:v>
                </c:pt>
                <c:pt idx="348">
                  <c:v>-689.41702055946962</c:v>
                </c:pt>
                <c:pt idx="349">
                  <c:v>-691.58148027830521</c:v>
                </c:pt>
                <c:pt idx="350">
                  <c:v>-693.68460757595176</c:v>
                </c:pt>
                <c:pt idx="351">
                  <c:v>-699.07491047298117</c:v>
                </c:pt>
                <c:pt idx="352">
                  <c:v>-626.91593335205971</c:v>
                </c:pt>
                <c:pt idx="353">
                  <c:v>-690.69244844070545</c:v>
                </c:pt>
                <c:pt idx="354">
                  <c:v>-669.37332494043858</c:v>
                </c:pt>
                <c:pt idx="355">
                  <c:v>-655.04144319532952</c:v>
                </c:pt>
                <c:pt idx="356">
                  <c:v>-662.36183203517294</c:v>
                </c:pt>
                <c:pt idx="357">
                  <c:v>-689.24572815705233</c:v>
                </c:pt>
                <c:pt idx="358">
                  <c:v>-686.43113163724729</c:v>
                </c:pt>
                <c:pt idx="359">
                  <c:v>-688.68462647967999</c:v>
                </c:pt>
                <c:pt idx="360">
                  <c:v>-668.80114818367474</c:v>
                </c:pt>
                <c:pt idx="361">
                  <c:v>-668.79405453816207</c:v>
                </c:pt>
                <c:pt idx="362">
                  <c:v>-722.37916931895961</c:v>
                </c:pt>
                <c:pt idx="363">
                  <c:v>-721.05845400363705</c:v>
                </c:pt>
                <c:pt idx="364">
                  <c:v>-654.68419174983956</c:v>
                </c:pt>
                <c:pt idx="365">
                  <c:v>-696.18096964991901</c:v>
                </c:pt>
                <c:pt idx="366">
                  <c:v>-650.26681834850024</c:v>
                </c:pt>
                <c:pt idx="367">
                  <c:v>-717.34696749161731</c:v>
                </c:pt>
                <c:pt idx="368">
                  <c:v>-671.15080279864696</c:v>
                </c:pt>
                <c:pt idx="369">
                  <c:v>-691.52434102675079</c:v>
                </c:pt>
                <c:pt idx="370">
                  <c:v>-680.24477853719873</c:v>
                </c:pt>
                <c:pt idx="371">
                  <c:v>-665.2700827841295</c:v>
                </c:pt>
                <c:pt idx="372">
                  <c:v>-696.4965872281673</c:v>
                </c:pt>
                <c:pt idx="373">
                  <c:v>-696.36437133176742</c:v>
                </c:pt>
                <c:pt idx="374">
                  <c:v>-678.69954250060118</c:v>
                </c:pt>
                <c:pt idx="375">
                  <c:v>-645.98613244489525</c:v>
                </c:pt>
                <c:pt idx="376">
                  <c:v>-720.26013302682986</c:v>
                </c:pt>
                <c:pt idx="377">
                  <c:v>-661.90085831843135</c:v>
                </c:pt>
                <c:pt idx="378">
                  <c:v>-708.07771246284119</c:v>
                </c:pt>
                <c:pt idx="379">
                  <c:v>-686.2482806214739</c:v>
                </c:pt>
                <c:pt idx="380">
                  <c:v>-682.60206080058379</c:v>
                </c:pt>
                <c:pt idx="381">
                  <c:v>-716.7616673679604</c:v>
                </c:pt>
                <c:pt idx="382">
                  <c:v>-637.62245712374306</c:v>
                </c:pt>
                <c:pt idx="383">
                  <c:v>-681.34895321600607</c:v>
                </c:pt>
                <c:pt idx="384">
                  <c:v>-678.33476259195641</c:v>
                </c:pt>
                <c:pt idx="385">
                  <c:v>-663.61305437248757</c:v>
                </c:pt>
                <c:pt idx="386">
                  <c:v>-645.83413298796677</c:v>
                </c:pt>
                <c:pt idx="387">
                  <c:v>-652.09577894122685</c:v>
                </c:pt>
                <c:pt idx="388">
                  <c:v>-612.1713440281942</c:v>
                </c:pt>
                <c:pt idx="389">
                  <c:v>-694.82363105392233</c:v>
                </c:pt>
                <c:pt idx="390">
                  <c:v>-715.14977237960557</c:v>
                </c:pt>
                <c:pt idx="391">
                  <c:v>-667.15440725817916</c:v>
                </c:pt>
                <c:pt idx="392">
                  <c:v>-695.79646201188916</c:v>
                </c:pt>
                <c:pt idx="393">
                  <c:v>-667.5320335567626</c:v>
                </c:pt>
                <c:pt idx="394">
                  <c:v>-687.84602521747729</c:v>
                </c:pt>
                <c:pt idx="395">
                  <c:v>-676.43911305811343</c:v>
                </c:pt>
                <c:pt idx="396">
                  <c:v>-678.98970902297015</c:v>
                </c:pt>
                <c:pt idx="397">
                  <c:v>-680.81526204883812</c:v>
                </c:pt>
                <c:pt idx="398">
                  <c:v>-708.31074361761603</c:v>
                </c:pt>
                <c:pt idx="399">
                  <c:v>-632.20963211214712</c:v>
                </c:pt>
                <c:pt idx="400">
                  <c:v>-669.3771705054437</c:v>
                </c:pt>
                <c:pt idx="401">
                  <c:v>-663.40941789689941</c:v>
                </c:pt>
                <c:pt idx="402">
                  <c:v>-675.76802224832545</c:v>
                </c:pt>
                <c:pt idx="403">
                  <c:v>-698.22449531333405</c:v>
                </c:pt>
                <c:pt idx="404">
                  <c:v>-675.50652870461954</c:v>
                </c:pt>
                <c:pt idx="405">
                  <c:v>-637.98378041717433</c:v>
                </c:pt>
                <c:pt idx="406">
                  <c:v>-656.13955548786362</c:v>
                </c:pt>
                <c:pt idx="407">
                  <c:v>-647.67835684106012</c:v>
                </c:pt>
                <c:pt idx="408">
                  <c:v>-651.23875408469939</c:v>
                </c:pt>
                <c:pt idx="409">
                  <c:v>-608.36110214201017</c:v>
                </c:pt>
                <c:pt idx="410">
                  <c:v>-680.23690306633489</c:v>
                </c:pt>
                <c:pt idx="411">
                  <c:v>-679.1529557786198</c:v>
                </c:pt>
                <c:pt idx="412">
                  <c:v>-649.05162161529142</c:v>
                </c:pt>
                <c:pt idx="413">
                  <c:v>-649.73939728047981</c:v>
                </c:pt>
                <c:pt idx="414">
                  <c:v>-662.61019259142859</c:v>
                </c:pt>
                <c:pt idx="415">
                  <c:v>-693.07987962829793</c:v>
                </c:pt>
                <c:pt idx="416">
                  <c:v>-696.14677089846236</c:v>
                </c:pt>
                <c:pt idx="417">
                  <c:v>-641.15375199185064</c:v>
                </c:pt>
                <c:pt idx="418">
                  <c:v>-621.45189784161767</c:v>
                </c:pt>
                <c:pt idx="419">
                  <c:v>-681.69442536195629</c:v>
                </c:pt>
                <c:pt idx="420">
                  <c:v>-695.08354042889778</c:v>
                </c:pt>
                <c:pt idx="421">
                  <c:v>-676.09812443640385</c:v>
                </c:pt>
                <c:pt idx="422">
                  <c:v>-689.87678633520045</c:v>
                </c:pt>
                <c:pt idx="423">
                  <c:v>-664.72797122764405</c:v>
                </c:pt>
                <c:pt idx="424">
                  <c:v>-700.93704498777106</c:v>
                </c:pt>
                <c:pt idx="425">
                  <c:v>-693.23381808908334</c:v>
                </c:pt>
                <c:pt idx="426">
                  <c:v>-679.94246337174718</c:v>
                </c:pt>
                <c:pt idx="427">
                  <c:v>-701.05484328465946</c:v>
                </c:pt>
                <c:pt idx="428">
                  <c:v>-694.76253306025592</c:v>
                </c:pt>
                <c:pt idx="429">
                  <c:v>-691.0807940279301</c:v>
                </c:pt>
                <c:pt idx="430">
                  <c:v>-647.80335378968266</c:v>
                </c:pt>
                <c:pt idx="431">
                  <c:v>-679.47658912072438</c:v>
                </c:pt>
                <c:pt idx="432">
                  <c:v>-684.89329538334596</c:v>
                </c:pt>
                <c:pt idx="433">
                  <c:v>-686.29772858770639</c:v>
                </c:pt>
                <c:pt idx="434">
                  <c:v>-671.25676311997495</c:v>
                </c:pt>
                <c:pt idx="435">
                  <c:v>-664.51613054727113</c:v>
                </c:pt>
                <c:pt idx="436">
                  <c:v>-694.05114273767094</c:v>
                </c:pt>
                <c:pt idx="437">
                  <c:v>-707.26246358625576</c:v>
                </c:pt>
                <c:pt idx="438">
                  <c:v>-717.54181740117201</c:v>
                </c:pt>
                <c:pt idx="439">
                  <c:v>-684.97434601214354</c:v>
                </c:pt>
                <c:pt idx="440">
                  <c:v>-660.44659825145118</c:v>
                </c:pt>
                <c:pt idx="441">
                  <c:v>-669.40479892296298</c:v>
                </c:pt>
                <c:pt idx="442">
                  <c:v>-650.76882360834816</c:v>
                </c:pt>
                <c:pt idx="443">
                  <c:v>-684.71147768241462</c:v>
                </c:pt>
                <c:pt idx="444">
                  <c:v>-662.70949105875252</c:v>
                </c:pt>
                <c:pt idx="445">
                  <c:v>-737.36274014018773</c:v>
                </c:pt>
                <c:pt idx="446">
                  <c:v>-647.08497946139869</c:v>
                </c:pt>
                <c:pt idx="447">
                  <c:v>-686.8713916973893</c:v>
                </c:pt>
                <c:pt idx="448">
                  <c:v>-697.77198459612509</c:v>
                </c:pt>
                <c:pt idx="449">
                  <c:v>-686.00634634965536</c:v>
                </c:pt>
                <c:pt idx="450">
                  <c:v>-626.77520228191725</c:v>
                </c:pt>
                <c:pt idx="451">
                  <c:v>-692.16400935906995</c:v>
                </c:pt>
                <c:pt idx="452">
                  <c:v>-647.31661477462922</c:v>
                </c:pt>
              </c:numCache>
            </c:numRef>
          </c:yVal>
          <c:smooth val="0"/>
          <c:extLst>
            <c:ext xmlns:c16="http://schemas.microsoft.com/office/drawing/2014/chart" uri="{C3380CC4-5D6E-409C-BE32-E72D297353CC}">
              <c16:uniqueId val="{00000001-484D-473A-89D9-624E85ABD044}"/>
            </c:ext>
          </c:extLst>
        </c:ser>
        <c:ser>
          <c:idx val="4"/>
          <c:order val="4"/>
          <c:tx>
            <c:strRef>
              <c:f>'PSA results'!$AJ$19:$AJ$20</c:f>
              <c:strCache>
                <c:ptCount val="2"/>
                <c:pt idx="0">
                  <c:v>Uncemented</c:v>
                </c:pt>
                <c:pt idx="1">
                  <c:v>vs Reverse hybrid</c:v>
                </c:pt>
              </c:strCache>
            </c:strRef>
          </c:tx>
          <c:spPr>
            <a:ln w="25400" cap="rnd">
              <a:noFill/>
              <a:round/>
            </a:ln>
            <a:effectLst/>
          </c:spPr>
          <c:marker>
            <c:symbol val="circle"/>
            <c:size val="5"/>
            <c:spPr>
              <a:solidFill>
                <a:schemeClr val="accent5"/>
              </a:solidFill>
              <a:ln w="9525">
                <a:solidFill>
                  <a:schemeClr val="accent5"/>
                </a:solidFill>
              </a:ln>
              <a:effectLst/>
            </c:spPr>
          </c:marker>
          <c:xVal>
            <c:numRef>
              <c:f>'PSA results'!$AK$26:$AK$5026</c:f>
              <c:numCache>
                <c:formatCode>0.00</c:formatCode>
                <c:ptCount val="5001"/>
                <c:pt idx="0">
                  <c:v>-2.3828382107907942E-2</c:v>
                </c:pt>
                <c:pt idx="1">
                  <c:v>-2.0434743100226527E-2</c:v>
                </c:pt>
                <c:pt idx="2">
                  <c:v>-2.0306519247442978E-2</c:v>
                </c:pt>
                <c:pt idx="3">
                  <c:v>-2.1566596958022544E-2</c:v>
                </c:pt>
                <c:pt idx="4">
                  <c:v>-2.3498186264717447E-2</c:v>
                </c:pt>
                <c:pt idx="5">
                  <c:v>-2.9247796479181076E-2</c:v>
                </c:pt>
                <c:pt idx="6">
                  <c:v>-2.1797121082533621E-2</c:v>
                </c:pt>
                <c:pt idx="7">
                  <c:v>-2.7818809414451806E-2</c:v>
                </c:pt>
                <c:pt idx="8">
                  <c:v>-1.9583050100354882E-2</c:v>
                </c:pt>
                <c:pt idx="9">
                  <c:v>-2.7159677829599715E-2</c:v>
                </c:pt>
                <c:pt idx="10">
                  <c:v>-2.5335923214273137E-2</c:v>
                </c:pt>
                <c:pt idx="11">
                  <c:v>-2.2974443128259026E-2</c:v>
                </c:pt>
                <c:pt idx="12">
                  <c:v>-1.7551436173883772E-2</c:v>
                </c:pt>
                <c:pt idx="13">
                  <c:v>-1.7782307162073963E-2</c:v>
                </c:pt>
                <c:pt idx="14">
                  <c:v>-2.0059626258513319E-2</c:v>
                </c:pt>
                <c:pt idx="15">
                  <c:v>-2.4903060846156677E-2</c:v>
                </c:pt>
                <c:pt idx="16">
                  <c:v>-2.4668180447680044E-2</c:v>
                </c:pt>
                <c:pt idx="17">
                  <c:v>-2.6033622194118422E-2</c:v>
                </c:pt>
                <c:pt idx="18">
                  <c:v>-2.5498715192322052E-2</c:v>
                </c:pt>
                <c:pt idx="19">
                  <c:v>-2.6934205726973914E-2</c:v>
                </c:pt>
                <c:pt idx="20">
                  <c:v>-2.1433415135687639E-2</c:v>
                </c:pt>
                <c:pt idx="21">
                  <c:v>-2.4521933608193436E-2</c:v>
                </c:pt>
                <c:pt idx="22">
                  <c:v>-2.1363734680550195E-2</c:v>
                </c:pt>
                <c:pt idx="23">
                  <c:v>-2.5064324824819906E-2</c:v>
                </c:pt>
                <c:pt idx="24">
                  <c:v>-2.6954924153550053E-2</c:v>
                </c:pt>
                <c:pt idx="25">
                  <c:v>-2.2387110320066128E-2</c:v>
                </c:pt>
                <c:pt idx="26">
                  <c:v>-2.146790763090678E-2</c:v>
                </c:pt>
                <c:pt idx="27">
                  <c:v>-1.7421818780650966E-2</c:v>
                </c:pt>
                <c:pt idx="28">
                  <c:v>-1.8154149494403526E-2</c:v>
                </c:pt>
                <c:pt idx="29">
                  <c:v>-2.4015122969224478E-2</c:v>
                </c:pt>
                <c:pt idx="30">
                  <c:v>-2.9380997840162237E-2</c:v>
                </c:pt>
                <c:pt idx="31">
                  <c:v>-1.6953136773125266E-2</c:v>
                </c:pt>
                <c:pt idx="32">
                  <c:v>-2.9382328226843057E-2</c:v>
                </c:pt>
                <c:pt idx="33">
                  <c:v>-2.916687082232805E-2</c:v>
                </c:pt>
                <c:pt idx="34">
                  <c:v>-1.9905977568425826E-2</c:v>
                </c:pt>
                <c:pt idx="35">
                  <c:v>-2.7997831833513231E-2</c:v>
                </c:pt>
                <c:pt idx="36">
                  <c:v>-2.3151974889733751E-2</c:v>
                </c:pt>
                <c:pt idx="37">
                  <c:v>-2.6231534597323858E-2</c:v>
                </c:pt>
                <c:pt idx="38">
                  <c:v>-2.6990417923599352E-2</c:v>
                </c:pt>
                <c:pt idx="39">
                  <c:v>-2.4883255717968567E-2</c:v>
                </c:pt>
                <c:pt idx="40">
                  <c:v>-1.9907891544725942E-2</c:v>
                </c:pt>
                <c:pt idx="41">
                  <c:v>-2.2457014924905039E-2</c:v>
                </c:pt>
                <c:pt idx="42">
                  <c:v>-2.3260520783050964E-2</c:v>
                </c:pt>
                <c:pt idx="43">
                  <c:v>-2.2360519383711974E-2</c:v>
                </c:pt>
                <c:pt idx="44">
                  <c:v>-2.0420878935858866E-2</c:v>
                </c:pt>
                <c:pt idx="45">
                  <c:v>-2.0762479053175298E-2</c:v>
                </c:pt>
                <c:pt idx="46">
                  <c:v>-2.3195916504374026E-2</c:v>
                </c:pt>
                <c:pt idx="47">
                  <c:v>-1.802689887820641E-2</c:v>
                </c:pt>
                <c:pt idx="48">
                  <c:v>-2.9074381258505255E-2</c:v>
                </c:pt>
                <c:pt idx="49">
                  <c:v>-1.9401162183404708E-2</c:v>
                </c:pt>
                <c:pt idx="50">
                  <c:v>-2.4501009971301002E-2</c:v>
                </c:pt>
                <c:pt idx="51">
                  <c:v>-2.1837083454880002E-2</c:v>
                </c:pt>
                <c:pt idx="52">
                  <c:v>-2.4825151396777656E-2</c:v>
                </c:pt>
                <c:pt idx="53">
                  <c:v>-2.740754323397887E-2</c:v>
                </c:pt>
                <c:pt idx="54">
                  <c:v>-2.0636244935563042E-2</c:v>
                </c:pt>
                <c:pt idx="55">
                  <c:v>-1.8980434615421871E-2</c:v>
                </c:pt>
                <c:pt idx="56">
                  <c:v>-2.8158676133218208E-2</c:v>
                </c:pt>
                <c:pt idx="57">
                  <c:v>-2.6963872491728935E-2</c:v>
                </c:pt>
                <c:pt idx="58">
                  <c:v>-2.6020966663850231E-2</c:v>
                </c:pt>
                <c:pt idx="59">
                  <c:v>-2.062652486429073E-2</c:v>
                </c:pt>
                <c:pt idx="60">
                  <c:v>-2.0340605344031815E-2</c:v>
                </c:pt>
                <c:pt idx="61">
                  <c:v>-2.3822837404276598E-2</c:v>
                </c:pt>
                <c:pt idx="62">
                  <c:v>-2.198885701707276E-2</c:v>
                </c:pt>
                <c:pt idx="63">
                  <c:v>-2.3903662144267201E-2</c:v>
                </c:pt>
                <c:pt idx="64">
                  <c:v>-2.1670106694744007E-2</c:v>
                </c:pt>
                <c:pt idx="65">
                  <c:v>-2.2448860564622919E-2</c:v>
                </c:pt>
                <c:pt idx="66">
                  <c:v>-1.8077429100261E-2</c:v>
                </c:pt>
                <c:pt idx="67">
                  <c:v>-2.676003948885608E-2</c:v>
                </c:pt>
                <c:pt idx="68">
                  <c:v>-2.4920925393768556E-2</c:v>
                </c:pt>
                <c:pt idx="69">
                  <c:v>-2.6319875578851182E-2</c:v>
                </c:pt>
                <c:pt idx="70">
                  <c:v>-1.5485507430859968E-2</c:v>
                </c:pt>
                <c:pt idx="71">
                  <c:v>-2.1595310400632783E-2</c:v>
                </c:pt>
                <c:pt idx="72">
                  <c:v>-2.2620770601532669E-2</c:v>
                </c:pt>
                <c:pt idx="73">
                  <c:v>-1.8968673190961738E-2</c:v>
                </c:pt>
                <c:pt idx="74">
                  <c:v>-1.8149965217020281E-2</c:v>
                </c:pt>
                <c:pt idx="75">
                  <c:v>-1.4272017456985253E-2</c:v>
                </c:pt>
                <c:pt idx="76">
                  <c:v>-2.3646764288269395E-2</c:v>
                </c:pt>
                <c:pt idx="77">
                  <c:v>-2.7856817304060755E-2</c:v>
                </c:pt>
                <c:pt idx="78">
                  <c:v>-2.2300432845336005E-2</c:v>
                </c:pt>
                <c:pt idx="79">
                  <c:v>-2.1035216788096278E-2</c:v>
                </c:pt>
                <c:pt idx="80">
                  <c:v>-1.937526683932056E-2</c:v>
                </c:pt>
                <c:pt idx="81">
                  <c:v>-2.3902981805655088E-2</c:v>
                </c:pt>
                <c:pt idx="82">
                  <c:v>-2.1339099828878716E-2</c:v>
                </c:pt>
                <c:pt idx="83">
                  <c:v>-2.2289054877319359E-2</c:v>
                </c:pt>
                <c:pt idx="84">
                  <c:v>-2.2104373367877628E-2</c:v>
                </c:pt>
                <c:pt idx="85">
                  <c:v>-1.9493053689105366E-2</c:v>
                </c:pt>
                <c:pt idx="86">
                  <c:v>-3.0274759690025022E-2</c:v>
                </c:pt>
                <c:pt idx="87">
                  <c:v>-2.17938104569253E-2</c:v>
                </c:pt>
                <c:pt idx="88">
                  <c:v>-2.5775534790522414E-2</c:v>
                </c:pt>
                <c:pt idx="89">
                  <c:v>-2.4872775943723724E-2</c:v>
                </c:pt>
                <c:pt idx="90">
                  <c:v>-2.2207171158129313E-2</c:v>
                </c:pt>
                <c:pt idx="91">
                  <c:v>-1.539655143888119E-2</c:v>
                </c:pt>
                <c:pt idx="92">
                  <c:v>-2.4420046503960791E-2</c:v>
                </c:pt>
                <c:pt idx="93">
                  <c:v>-1.5645274072813464E-2</c:v>
                </c:pt>
                <c:pt idx="94">
                  <c:v>-2.8986561928025623E-2</c:v>
                </c:pt>
                <c:pt idx="95">
                  <c:v>-2.2059920584197812E-2</c:v>
                </c:pt>
                <c:pt idx="96">
                  <c:v>-2.4136757033581091E-2</c:v>
                </c:pt>
                <c:pt idx="97">
                  <c:v>-2.1266831456783208E-2</c:v>
                </c:pt>
                <c:pt idx="98">
                  <c:v>-2.1067590577059647E-2</c:v>
                </c:pt>
                <c:pt idx="99">
                  <c:v>-1.9858372701802907E-2</c:v>
                </c:pt>
                <c:pt idx="100">
                  <c:v>-2.119943774277111E-2</c:v>
                </c:pt>
                <c:pt idx="101">
                  <c:v>-3.0902451347914806E-2</c:v>
                </c:pt>
                <c:pt idx="102">
                  <c:v>-1.6807620402174095E-2</c:v>
                </c:pt>
                <c:pt idx="103">
                  <c:v>-2.4787226670120788E-2</c:v>
                </c:pt>
                <c:pt idx="104">
                  <c:v>-2.4444763806263481E-2</c:v>
                </c:pt>
                <c:pt idx="105">
                  <c:v>-2.810901349246997E-2</c:v>
                </c:pt>
                <c:pt idx="106">
                  <c:v>-2.2088479725191235E-2</c:v>
                </c:pt>
                <c:pt idx="107">
                  <c:v>-2.4555495567408769E-2</c:v>
                </c:pt>
                <c:pt idx="108">
                  <c:v>-2.1239290053241433E-2</c:v>
                </c:pt>
                <c:pt idx="109">
                  <c:v>-1.6073807882998281E-2</c:v>
                </c:pt>
                <c:pt idx="110">
                  <c:v>-2.4923435016511064E-2</c:v>
                </c:pt>
                <c:pt idx="111">
                  <c:v>-2.18541928848488E-2</c:v>
                </c:pt>
                <c:pt idx="112">
                  <c:v>-1.7026617163793389E-2</c:v>
                </c:pt>
                <c:pt idx="113">
                  <c:v>-1.677044299170305E-2</c:v>
                </c:pt>
                <c:pt idx="114">
                  <c:v>-1.9126673070918088E-2</c:v>
                </c:pt>
                <c:pt idx="115">
                  <c:v>-2.4402605549475709E-2</c:v>
                </c:pt>
                <c:pt idx="116">
                  <c:v>-2.2381957698437205E-2</c:v>
                </c:pt>
                <c:pt idx="117">
                  <c:v>-2.7884128625464299E-2</c:v>
                </c:pt>
                <c:pt idx="118">
                  <c:v>-2.4193013386362594E-2</c:v>
                </c:pt>
                <c:pt idx="119">
                  <c:v>-1.4283150808322986E-2</c:v>
                </c:pt>
                <c:pt idx="120">
                  <c:v>-2.054065593418386E-2</c:v>
                </c:pt>
                <c:pt idx="121">
                  <c:v>-2.4747340726435141E-2</c:v>
                </c:pt>
                <c:pt idx="122">
                  <c:v>-1.6474292413972691E-2</c:v>
                </c:pt>
                <c:pt idx="123">
                  <c:v>-1.9316645539314337E-2</c:v>
                </c:pt>
                <c:pt idx="124">
                  <c:v>-2.6226128645872038E-2</c:v>
                </c:pt>
                <c:pt idx="125">
                  <c:v>-2.1455716655342627E-2</c:v>
                </c:pt>
                <c:pt idx="126">
                  <c:v>-2.7460780401449725E-2</c:v>
                </c:pt>
                <c:pt idx="127">
                  <c:v>-2.3798690267200939E-2</c:v>
                </c:pt>
                <c:pt idx="128">
                  <c:v>-2.1510556819919202E-2</c:v>
                </c:pt>
                <c:pt idx="129">
                  <c:v>-2.6152612423759436E-2</c:v>
                </c:pt>
                <c:pt idx="130">
                  <c:v>-2.3594980239522556E-2</c:v>
                </c:pt>
                <c:pt idx="131">
                  <c:v>-1.5627221741349118E-2</c:v>
                </c:pt>
                <c:pt idx="132">
                  <c:v>-2.1264490867599406E-2</c:v>
                </c:pt>
                <c:pt idx="133">
                  <c:v>-1.9882310119880842E-2</c:v>
                </c:pt>
                <c:pt idx="134">
                  <c:v>-2.2465293503158179E-2</c:v>
                </c:pt>
                <c:pt idx="135">
                  <c:v>-2.19716275013635E-2</c:v>
                </c:pt>
                <c:pt idx="136">
                  <c:v>-2.1224189423794115E-2</c:v>
                </c:pt>
                <c:pt idx="137">
                  <c:v>-1.9374244469616997E-2</c:v>
                </c:pt>
                <c:pt idx="138">
                  <c:v>-2.4401235010788724E-2</c:v>
                </c:pt>
                <c:pt idx="139">
                  <c:v>-2.1454425140843725E-2</c:v>
                </c:pt>
                <c:pt idx="140">
                  <c:v>-1.9870730365855849E-2</c:v>
                </c:pt>
                <c:pt idx="141">
                  <c:v>-2.0043022292247414E-2</c:v>
                </c:pt>
                <c:pt idx="142">
                  <c:v>-2.0479057167939629E-2</c:v>
                </c:pt>
                <c:pt idx="143">
                  <c:v>-2.5013207526706438E-2</c:v>
                </c:pt>
                <c:pt idx="144">
                  <c:v>-2.2294190379634315E-2</c:v>
                </c:pt>
                <c:pt idx="145">
                  <c:v>-2.9541438823219579E-2</c:v>
                </c:pt>
                <c:pt idx="146">
                  <c:v>-2.1093664278939883E-2</c:v>
                </c:pt>
                <c:pt idx="147">
                  <c:v>-2.113983107134132E-2</c:v>
                </c:pt>
                <c:pt idx="148">
                  <c:v>-2.3850215192853241E-2</c:v>
                </c:pt>
                <c:pt idx="149">
                  <c:v>-2.6046988662587367E-2</c:v>
                </c:pt>
                <c:pt idx="150">
                  <c:v>-2.1672206001500882E-2</c:v>
                </c:pt>
                <c:pt idx="151">
                  <c:v>-1.9083154927756141E-2</c:v>
                </c:pt>
                <c:pt idx="152">
                  <c:v>-2.6874739361524291E-2</c:v>
                </c:pt>
                <c:pt idx="153">
                  <c:v>-2.4559261837856283E-2</c:v>
                </c:pt>
                <c:pt idx="154">
                  <c:v>-2.3731664592059332E-2</c:v>
                </c:pt>
                <c:pt idx="155">
                  <c:v>-2.6045285143222685E-2</c:v>
                </c:pt>
                <c:pt idx="156">
                  <c:v>-2.3431762531535227E-2</c:v>
                </c:pt>
                <c:pt idx="157">
                  <c:v>-2.8432395932108889E-2</c:v>
                </c:pt>
                <c:pt idx="158">
                  <c:v>-2.438573406121769E-2</c:v>
                </c:pt>
                <c:pt idx="159">
                  <c:v>-1.9753823163027207E-2</c:v>
                </c:pt>
                <c:pt idx="160">
                  <c:v>-2.639011474278341E-2</c:v>
                </c:pt>
                <c:pt idx="161">
                  <c:v>-2.5447834159662008E-2</c:v>
                </c:pt>
                <c:pt idx="162">
                  <c:v>-2.7510948396646029E-2</c:v>
                </c:pt>
                <c:pt idx="163">
                  <c:v>-2.4310653934820792E-2</c:v>
                </c:pt>
                <c:pt idx="164">
                  <c:v>-2.2304384033093427E-2</c:v>
                </c:pt>
                <c:pt idx="165">
                  <c:v>-2.3039655453970909E-2</c:v>
                </c:pt>
                <c:pt idx="166">
                  <c:v>-3.209578015118808E-2</c:v>
                </c:pt>
                <c:pt idx="167">
                  <c:v>-2.8539954568179482E-2</c:v>
                </c:pt>
                <c:pt idx="168">
                  <c:v>-2.73754956319614E-2</c:v>
                </c:pt>
                <c:pt idx="169">
                  <c:v>-2.2328053693398076E-2</c:v>
                </c:pt>
                <c:pt idx="170">
                  <c:v>-2.2695693187712251E-2</c:v>
                </c:pt>
                <c:pt idx="171">
                  <c:v>-2.0873328276874048E-2</c:v>
                </c:pt>
                <c:pt idx="172">
                  <c:v>-2.493268308181662E-2</c:v>
                </c:pt>
                <c:pt idx="173">
                  <c:v>-1.9383407458009927E-2</c:v>
                </c:pt>
                <c:pt idx="174">
                  <c:v>-2.5126553818914488E-2</c:v>
                </c:pt>
                <c:pt idx="175">
                  <c:v>-2.5712192286420077E-2</c:v>
                </c:pt>
                <c:pt idx="176">
                  <c:v>-2.3930973102736175E-2</c:v>
                </c:pt>
                <c:pt idx="177">
                  <c:v>-2.334186724779741E-2</c:v>
                </c:pt>
                <c:pt idx="178">
                  <c:v>-2.6712048294301738E-2</c:v>
                </c:pt>
                <c:pt idx="179">
                  <c:v>-2.5184367788844142E-2</c:v>
                </c:pt>
                <c:pt idx="180">
                  <c:v>-2.6499740421337847E-2</c:v>
                </c:pt>
                <c:pt idx="181">
                  <c:v>-1.9813364919631482E-2</c:v>
                </c:pt>
                <c:pt idx="182">
                  <c:v>-2.5063056761082336E-2</c:v>
                </c:pt>
                <c:pt idx="183">
                  <c:v>-2.3317157163095459E-2</c:v>
                </c:pt>
                <c:pt idx="184">
                  <c:v>-2.179329767922944E-2</c:v>
                </c:pt>
                <c:pt idx="185">
                  <c:v>-2.3216810564653301E-2</c:v>
                </c:pt>
                <c:pt idx="186">
                  <c:v>-2.8438081907610879E-2</c:v>
                </c:pt>
                <c:pt idx="187">
                  <c:v>-2.6880750984700441E-2</c:v>
                </c:pt>
                <c:pt idx="188">
                  <c:v>-2.48105631944604E-2</c:v>
                </c:pt>
                <c:pt idx="189">
                  <c:v>-2.5640573770703057E-2</c:v>
                </c:pt>
                <c:pt idx="190">
                  <c:v>-2.1475786690288601E-2</c:v>
                </c:pt>
                <c:pt idx="191">
                  <c:v>-2.6510568144390234E-2</c:v>
                </c:pt>
                <c:pt idx="192">
                  <c:v>-2.3691402452326926E-2</c:v>
                </c:pt>
                <c:pt idx="193">
                  <c:v>-2.2757206968261556E-2</c:v>
                </c:pt>
                <c:pt idx="194">
                  <c:v>-2.0819331939135211E-2</c:v>
                </c:pt>
                <c:pt idx="195">
                  <c:v>-2.3322321588651107E-2</c:v>
                </c:pt>
                <c:pt idx="196">
                  <c:v>-2.1491547929819887E-2</c:v>
                </c:pt>
                <c:pt idx="197">
                  <c:v>-1.7781191664489882E-2</c:v>
                </c:pt>
                <c:pt idx="198">
                  <c:v>-2.0682749814875834E-2</c:v>
                </c:pt>
                <c:pt idx="199">
                  <c:v>-3.0025383019230745E-2</c:v>
                </c:pt>
                <c:pt idx="200">
                  <c:v>-1.4973672370649282E-2</c:v>
                </c:pt>
                <c:pt idx="201">
                  <c:v>-2.4994714242978944E-2</c:v>
                </c:pt>
                <c:pt idx="202">
                  <c:v>-1.7624242553138103E-2</c:v>
                </c:pt>
                <c:pt idx="203">
                  <c:v>-2.1889426843136661E-2</c:v>
                </c:pt>
                <c:pt idx="204">
                  <c:v>-1.7187844092983795E-2</c:v>
                </c:pt>
                <c:pt idx="205">
                  <c:v>-2.8565536598346597E-2</c:v>
                </c:pt>
                <c:pt idx="206">
                  <c:v>-2.1676307461618194E-2</c:v>
                </c:pt>
                <c:pt idx="207">
                  <c:v>-2.8178234057527618E-2</c:v>
                </c:pt>
                <c:pt idx="208">
                  <c:v>-2.3740928476611245E-2</c:v>
                </c:pt>
                <c:pt idx="209">
                  <c:v>-2.6426962338108595E-2</c:v>
                </c:pt>
                <c:pt idx="210">
                  <c:v>-2.2828064467146802E-2</c:v>
                </c:pt>
                <c:pt idx="211">
                  <c:v>-2.408016470258012E-2</c:v>
                </c:pt>
                <c:pt idx="212">
                  <c:v>-2.1244450433979267E-2</c:v>
                </c:pt>
                <c:pt idx="213">
                  <c:v>-2.1796732616838455E-2</c:v>
                </c:pt>
                <c:pt idx="214">
                  <c:v>-2.2468738500325713E-2</c:v>
                </c:pt>
                <c:pt idx="215">
                  <c:v>-2.5948286447608382E-2</c:v>
                </c:pt>
                <c:pt idx="216">
                  <c:v>-2.8533549559854876E-2</c:v>
                </c:pt>
                <c:pt idx="217">
                  <c:v>-2.2736498831672947E-2</c:v>
                </c:pt>
                <c:pt idx="218">
                  <c:v>-2.4661541689903643E-2</c:v>
                </c:pt>
                <c:pt idx="219">
                  <c:v>-2.282554188692032E-2</c:v>
                </c:pt>
                <c:pt idx="220">
                  <c:v>-2.4323803280561052E-2</c:v>
                </c:pt>
                <c:pt idx="221">
                  <c:v>-2.0203252672988725E-2</c:v>
                </c:pt>
                <c:pt idx="222">
                  <c:v>-1.8214851191332926E-2</c:v>
                </c:pt>
                <c:pt idx="223">
                  <c:v>-1.8454793109494716E-2</c:v>
                </c:pt>
                <c:pt idx="224">
                  <c:v>-2.2174001274542832E-2</c:v>
                </c:pt>
                <c:pt idx="225">
                  <c:v>-2.6029812004328079E-2</c:v>
                </c:pt>
                <c:pt idx="226">
                  <c:v>-2.4574653659438894E-2</c:v>
                </c:pt>
                <c:pt idx="227">
                  <c:v>-1.9554188145516349E-2</c:v>
                </c:pt>
                <c:pt idx="228">
                  <c:v>-1.7240483399804774E-2</c:v>
                </c:pt>
                <c:pt idx="229">
                  <c:v>-2.2098296590002064E-2</c:v>
                </c:pt>
                <c:pt idx="230">
                  <c:v>-2.3821521602611639E-2</c:v>
                </c:pt>
                <c:pt idx="231">
                  <c:v>-2.6927640897200789E-2</c:v>
                </c:pt>
                <c:pt idx="232">
                  <c:v>-2.1966875632907445E-2</c:v>
                </c:pt>
                <c:pt idx="233">
                  <c:v>-2.6290901642585851E-2</c:v>
                </c:pt>
                <c:pt idx="234">
                  <c:v>-2.9255666061368757E-2</c:v>
                </c:pt>
                <c:pt idx="235">
                  <c:v>-2.2678860091955855E-2</c:v>
                </c:pt>
                <c:pt idx="236">
                  <c:v>-2.2222026784271875E-2</c:v>
                </c:pt>
                <c:pt idx="237">
                  <c:v>-2.627089988795106E-2</c:v>
                </c:pt>
                <c:pt idx="238">
                  <c:v>-2.3538767994855547E-2</c:v>
                </c:pt>
                <c:pt idx="239">
                  <c:v>-2.6813132883397373E-2</c:v>
                </c:pt>
                <c:pt idx="240">
                  <c:v>-1.9756403796556299E-2</c:v>
                </c:pt>
                <c:pt idx="241">
                  <c:v>-2.6835496731285602E-2</c:v>
                </c:pt>
                <c:pt idx="242">
                  <c:v>-2.0412978362625012E-2</c:v>
                </c:pt>
                <c:pt idx="243">
                  <c:v>-2.363717226346651E-2</c:v>
                </c:pt>
                <c:pt idx="244">
                  <c:v>-2.8751762152332105E-2</c:v>
                </c:pt>
                <c:pt idx="245">
                  <c:v>-2.8534100788949246E-2</c:v>
                </c:pt>
                <c:pt idx="246">
                  <c:v>-1.9385382737894474E-2</c:v>
                </c:pt>
                <c:pt idx="247">
                  <c:v>-1.9540198047019786E-2</c:v>
                </c:pt>
                <c:pt idx="248">
                  <c:v>-1.626321848914003E-2</c:v>
                </c:pt>
                <c:pt idx="249">
                  <c:v>-1.5301229283107176E-2</c:v>
                </c:pt>
                <c:pt idx="250">
                  <c:v>-1.8173081354033727E-2</c:v>
                </c:pt>
                <c:pt idx="251">
                  <c:v>-2.0955841085525506E-2</c:v>
                </c:pt>
                <c:pt idx="252">
                  <c:v>-2.9108982414596696E-2</c:v>
                </c:pt>
                <c:pt idx="253">
                  <c:v>-2.5963677758328529E-2</c:v>
                </c:pt>
                <c:pt idx="254">
                  <c:v>-2.9687817875620581E-2</c:v>
                </c:pt>
                <c:pt idx="255">
                  <c:v>-3.4610762024119168E-2</c:v>
                </c:pt>
                <c:pt idx="256">
                  <c:v>-1.9551328634129561E-2</c:v>
                </c:pt>
                <c:pt idx="257">
                  <c:v>-2.060090357201716E-2</c:v>
                </c:pt>
                <c:pt idx="258">
                  <c:v>-2.4502640100021011E-2</c:v>
                </c:pt>
                <c:pt idx="259">
                  <c:v>-2.5378072953136765E-2</c:v>
                </c:pt>
                <c:pt idx="260">
                  <c:v>-2.8314036490918681E-2</c:v>
                </c:pt>
                <c:pt idx="261">
                  <c:v>-2.8085571332720605E-2</c:v>
                </c:pt>
                <c:pt idx="262">
                  <c:v>-2.3655352345780756E-2</c:v>
                </c:pt>
                <c:pt idx="263">
                  <c:v>-2.4823448281551919E-2</c:v>
                </c:pt>
                <c:pt idx="264">
                  <c:v>-2.2545149870170533E-2</c:v>
                </c:pt>
                <c:pt idx="265">
                  <c:v>-2.3850465971570145E-2</c:v>
                </c:pt>
                <c:pt idx="266">
                  <c:v>-2.5975063598082215E-2</c:v>
                </c:pt>
                <c:pt idx="267">
                  <c:v>-2.7989341249581301E-2</c:v>
                </c:pt>
                <c:pt idx="268">
                  <c:v>-2.7618144281214896E-2</c:v>
                </c:pt>
                <c:pt idx="269">
                  <c:v>-2.5444738044658521E-2</c:v>
                </c:pt>
                <c:pt idx="270">
                  <c:v>-1.8397090639929559E-2</c:v>
                </c:pt>
                <c:pt idx="271">
                  <c:v>-2.0901071532726689E-2</c:v>
                </c:pt>
                <c:pt idx="272">
                  <c:v>-2.1247112902914367E-2</c:v>
                </c:pt>
                <c:pt idx="273">
                  <c:v>-2.2656149788710778E-2</c:v>
                </c:pt>
                <c:pt idx="274">
                  <c:v>-2.0442157659680049E-2</c:v>
                </c:pt>
                <c:pt idx="275">
                  <c:v>-2.7719181372615864E-2</c:v>
                </c:pt>
                <c:pt idx="276">
                  <c:v>-2.7692401982754689E-2</c:v>
                </c:pt>
                <c:pt idx="277">
                  <c:v>-1.380049730294175E-2</c:v>
                </c:pt>
                <c:pt idx="278">
                  <c:v>-2.232676671208722E-2</c:v>
                </c:pt>
                <c:pt idx="279">
                  <c:v>-1.990494976987911E-2</c:v>
                </c:pt>
                <c:pt idx="280">
                  <c:v>-2.8477413157649067E-2</c:v>
                </c:pt>
                <c:pt idx="281">
                  <c:v>-2.8248075146763085E-2</c:v>
                </c:pt>
                <c:pt idx="282">
                  <c:v>-1.8227247871712038E-2</c:v>
                </c:pt>
                <c:pt idx="283">
                  <c:v>-1.8970632077062177E-2</c:v>
                </c:pt>
                <c:pt idx="284">
                  <c:v>-1.7361235094380589E-2</c:v>
                </c:pt>
                <c:pt idx="285">
                  <c:v>-2.5736492557729918E-2</c:v>
                </c:pt>
                <c:pt idx="286">
                  <c:v>-2.6275593476555059E-2</c:v>
                </c:pt>
                <c:pt idx="287">
                  <c:v>-1.5950601481641513E-2</c:v>
                </c:pt>
                <c:pt idx="288">
                  <c:v>-2.5997220404033072E-2</c:v>
                </c:pt>
                <c:pt idx="289">
                  <c:v>-2.1546306860932063E-2</c:v>
                </c:pt>
                <c:pt idx="290">
                  <c:v>-1.9107080964870349E-2</c:v>
                </c:pt>
                <c:pt idx="291">
                  <c:v>-2.1423479571318182E-2</c:v>
                </c:pt>
                <c:pt idx="292">
                  <c:v>-2.5831556023357294E-2</c:v>
                </c:pt>
                <c:pt idx="293">
                  <c:v>-2.2707124508416499E-2</c:v>
                </c:pt>
                <c:pt idx="294">
                  <c:v>-2.2793315125721136E-2</c:v>
                </c:pt>
                <c:pt idx="295">
                  <c:v>-2.4427852914007175E-2</c:v>
                </c:pt>
                <c:pt idx="296">
                  <c:v>-2.3542251708558837E-2</c:v>
                </c:pt>
                <c:pt idx="297">
                  <c:v>-2.0069464997654052E-2</c:v>
                </c:pt>
                <c:pt idx="298">
                  <c:v>-2.8230872023472742E-2</c:v>
                </c:pt>
                <c:pt idx="299">
                  <c:v>-2.2104144581961194E-2</c:v>
                </c:pt>
                <c:pt idx="300">
                  <c:v>-2.6193293058604183E-2</c:v>
                </c:pt>
                <c:pt idx="301">
                  <c:v>-2.104074429060887E-2</c:v>
                </c:pt>
                <c:pt idx="302">
                  <c:v>-2.0464468178774453E-2</c:v>
                </c:pt>
                <c:pt idx="303">
                  <c:v>-2.3674596121683322E-2</c:v>
                </c:pt>
                <c:pt idx="304">
                  <c:v>-2.4247367703958744E-2</c:v>
                </c:pt>
                <c:pt idx="305">
                  <c:v>-2.3016330877252855E-2</c:v>
                </c:pt>
                <c:pt idx="306">
                  <c:v>-1.9486677636708194E-2</c:v>
                </c:pt>
                <c:pt idx="307">
                  <c:v>-3.1514447573302462E-2</c:v>
                </c:pt>
                <c:pt idx="308">
                  <c:v>-1.8890045845896708E-2</c:v>
                </c:pt>
                <c:pt idx="309">
                  <c:v>-2.5573937947365621E-2</c:v>
                </c:pt>
                <c:pt idx="310">
                  <c:v>-2.7984629393182914E-2</c:v>
                </c:pt>
                <c:pt idx="311">
                  <c:v>-2.2349529820424152E-2</c:v>
                </c:pt>
                <c:pt idx="312">
                  <c:v>-2.4047018004994314E-2</c:v>
                </c:pt>
                <c:pt idx="313">
                  <c:v>-1.7656075475569466E-2</c:v>
                </c:pt>
                <c:pt idx="314">
                  <c:v>-2.6024781424220933E-2</c:v>
                </c:pt>
                <c:pt idx="315">
                  <c:v>-2.272159298057197E-2</c:v>
                </c:pt>
                <c:pt idx="316">
                  <c:v>-2.1908948243858362E-2</c:v>
                </c:pt>
                <c:pt idx="317">
                  <c:v>-1.7964734843403107E-2</c:v>
                </c:pt>
                <c:pt idx="318">
                  <c:v>-2.8328619855731318E-2</c:v>
                </c:pt>
                <c:pt idx="319">
                  <c:v>-2.304820588119938E-2</c:v>
                </c:pt>
                <c:pt idx="320">
                  <c:v>-2.2788932405402917E-2</c:v>
                </c:pt>
                <c:pt idx="321">
                  <c:v>-2.6594057728123843E-2</c:v>
                </c:pt>
                <c:pt idx="322">
                  <c:v>-2.151656667756896E-2</c:v>
                </c:pt>
                <c:pt idx="323">
                  <c:v>-2.6307889919415572E-2</c:v>
                </c:pt>
                <c:pt idx="324">
                  <c:v>-2.3085887522151793E-2</c:v>
                </c:pt>
                <c:pt idx="325">
                  <c:v>-2.3340553908523631E-2</c:v>
                </c:pt>
                <c:pt idx="326">
                  <c:v>-2.2861990247237785E-2</c:v>
                </c:pt>
                <c:pt idx="327">
                  <c:v>-1.982348123997113E-2</c:v>
                </c:pt>
                <c:pt idx="328">
                  <c:v>-2.9257538974897912E-2</c:v>
                </c:pt>
                <c:pt idx="329">
                  <c:v>-1.8846341592874793E-2</c:v>
                </c:pt>
                <c:pt idx="330">
                  <c:v>-2.3128066992940788E-2</c:v>
                </c:pt>
                <c:pt idx="331">
                  <c:v>-3.0595557631807324E-2</c:v>
                </c:pt>
                <c:pt idx="332">
                  <c:v>-2.6481086442116109E-2</c:v>
                </c:pt>
                <c:pt idx="333">
                  <c:v>-2.7070670404972574E-2</c:v>
                </c:pt>
                <c:pt idx="334">
                  <c:v>-1.9226019853133991E-2</c:v>
                </c:pt>
                <c:pt idx="335">
                  <c:v>-2.1467031317765617E-2</c:v>
                </c:pt>
                <c:pt idx="336">
                  <c:v>-1.644604357451307E-2</c:v>
                </c:pt>
                <c:pt idx="337">
                  <c:v>-2.7547964920653811E-2</c:v>
                </c:pt>
                <c:pt idx="338">
                  <c:v>-2.3897249169740675E-2</c:v>
                </c:pt>
                <c:pt idx="339">
                  <c:v>-2.4095758163682035E-2</c:v>
                </c:pt>
                <c:pt idx="340">
                  <c:v>-1.7077937919307118E-2</c:v>
                </c:pt>
                <c:pt idx="341">
                  <c:v>-2.3855700848253392E-2</c:v>
                </c:pt>
                <c:pt idx="342">
                  <c:v>-2.503904088695208E-2</c:v>
                </c:pt>
                <c:pt idx="343">
                  <c:v>-2.8277376348182059E-2</c:v>
                </c:pt>
                <c:pt idx="344">
                  <c:v>-2.0456609159866801E-2</c:v>
                </c:pt>
                <c:pt idx="345">
                  <c:v>-2.4781867138853997E-2</c:v>
                </c:pt>
                <c:pt idx="346">
                  <c:v>-2.6267571384945398E-2</c:v>
                </c:pt>
                <c:pt idx="347">
                  <c:v>-2.5135914140795634E-2</c:v>
                </c:pt>
                <c:pt idx="348">
                  <c:v>-1.8942072036958635E-2</c:v>
                </c:pt>
                <c:pt idx="349">
                  <c:v>-1.8705260753185016E-2</c:v>
                </c:pt>
                <c:pt idx="350">
                  <c:v>-2.5095653040994037E-2</c:v>
                </c:pt>
                <c:pt idx="351">
                  <c:v>-1.6225893561998106E-2</c:v>
                </c:pt>
                <c:pt idx="352">
                  <c:v>-2.4150398157406272E-2</c:v>
                </c:pt>
                <c:pt idx="353">
                  <c:v>-1.533466505458847E-2</c:v>
                </c:pt>
                <c:pt idx="354">
                  <c:v>-2.5872979698698728E-2</c:v>
                </c:pt>
                <c:pt idx="355">
                  <c:v>-2.3334945113107963E-2</c:v>
                </c:pt>
                <c:pt idx="356">
                  <c:v>-2.6318451577195034E-2</c:v>
                </c:pt>
                <c:pt idx="357">
                  <c:v>-2.7439799108655905E-2</c:v>
                </c:pt>
                <c:pt idx="358">
                  <c:v>-2.9453058804154608E-2</c:v>
                </c:pt>
                <c:pt idx="359">
                  <c:v>-1.9470642586510323E-2</c:v>
                </c:pt>
                <c:pt idx="360">
                  <c:v>-2.0651621286662092E-2</c:v>
                </c:pt>
                <c:pt idx="361">
                  <c:v>-2.1405036106827424E-2</c:v>
                </c:pt>
                <c:pt idx="362">
                  <c:v>-2.6324023642105843E-2</c:v>
                </c:pt>
                <c:pt idx="363">
                  <c:v>-2.1566473863346758E-2</c:v>
                </c:pt>
                <c:pt idx="364">
                  <c:v>-2.4355606177978828E-2</c:v>
                </c:pt>
                <c:pt idx="365">
                  <c:v>-1.928626573841008E-2</c:v>
                </c:pt>
                <c:pt idx="366">
                  <c:v>-2.8879094129388605E-2</c:v>
                </c:pt>
                <c:pt idx="367">
                  <c:v>-1.813691212658064E-2</c:v>
                </c:pt>
                <c:pt idx="368">
                  <c:v>-1.655076820327217E-2</c:v>
                </c:pt>
                <c:pt idx="369">
                  <c:v>-2.2004409416606308E-2</c:v>
                </c:pt>
                <c:pt idx="370">
                  <c:v>-2.7060448928834191E-2</c:v>
                </c:pt>
                <c:pt idx="371">
                  <c:v>-2.3524345929455848E-2</c:v>
                </c:pt>
                <c:pt idx="372">
                  <c:v>-2.1156667392686401E-2</c:v>
                </c:pt>
                <c:pt idx="373">
                  <c:v>-2.4374291052994934E-2</c:v>
                </c:pt>
                <c:pt idx="374">
                  <c:v>-1.9137756539874928E-2</c:v>
                </c:pt>
                <c:pt idx="375">
                  <c:v>-2.6837938608457179E-2</c:v>
                </c:pt>
                <c:pt idx="376">
                  <c:v>-2.3952271147502202E-2</c:v>
                </c:pt>
                <c:pt idx="377">
                  <c:v>-2.928790940560333E-2</c:v>
                </c:pt>
                <c:pt idx="378">
                  <c:v>-1.6477186568591762E-2</c:v>
                </c:pt>
                <c:pt idx="379">
                  <c:v>-2.5359996838338006E-2</c:v>
                </c:pt>
                <c:pt idx="380">
                  <c:v>-2.2986401256863687E-2</c:v>
                </c:pt>
                <c:pt idx="381">
                  <c:v>-2.5910932740766057E-2</c:v>
                </c:pt>
                <c:pt idx="382">
                  <c:v>-2.5182679297595101E-2</c:v>
                </c:pt>
                <c:pt idx="383">
                  <c:v>-1.8074112327161274E-2</c:v>
                </c:pt>
                <c:pt idx="384">
                  <c:v>-2.0003342028561022E-2</c:v>
                </c:pt>
                <c:pt idx="385">
                  <c:v>-2.0142687957438454E-2</c:v>
                </c:pt>
                <c:pt idx="386">
                  <c:v>-3.0401880720006602E-2</c:v>
                </c:pt>
                <c:pt idx="387">
                  <c:v>-2.8603376372146272E-2</c:v>
                </c:pt>
                <c:pt idx="388">
                  <c:v>-3.2480867002197655E-2</c:v>
                </c:pt>
                <c:pt idx="389">
                  <c:v>-2.2001578428465507E-2</c:v>
                </c:pt>
                <c:pt idx="390">
                  <c:v>-2.7901529449209761E-2</c:v>
                </c:pt>
                <c:pt idx="391">
                  <c:v>-2.1019477964305366E-2</c:v>
                </c:pt>
                <c:pt idx="392">
                  <c:v>-2.4797519747338015E-2</c:v>
                </c:pt>
                <c:pt idx="393">
                  <c:v>-1.7637604765202042E-2</c:v>
                </c:pt>
                <c:pt idx="394">
                  <c:v>-2.4943584259002449E-2</c:v>
                </c:pt>
                <c:pt idx="395">
                  <c:v>-2.731278879412713E-2</c:v>
                </c:pt>
                <c:pt idx="396">
                  <c:v>-1.9105898955885436E-2</c:v>
                </c:pt>
                <c:pt idx="397">
                  <c:v>-2.1263708521336966E-2</c:v>
                </c:pt>
                <c:pt idx="398">
                  <c:v>-2.8981116798568962E-2</c:v>
                </c:pt>
                <c:pt idx="399">
                  <c:v>-3.3299970221953856E-2</c:v>
                </c:pt>
                <c:pt idx="400">
                  <c:v>-2.4599718194266984E-2</c:v>
                </c:pt>
                <c:pt idx="401">
                  <c:v>-2.7849888462530004E-2</c:v>
                </c:pt>
                <c:pt idx="402">
                  <c:v>-2.2917129000513015E-2</c:v>
                </c:pt>
                <c:pt idx="403">
                  <c:v>-2.7760719783699983E-2</c:v>
                </c:pt>
                <c:pt idx="404">
                  <c:v>-1.7995796913565343E-2</c:v>
                </c:pt>
                <c:pt idx="405">
                  <c:v>-1.8205302259092448E-2</c:v>
                </c:pt>
                <c:pt idx="406">
                  <c:v>-2.5668915751662524E-2</c:v>
                </c:pt>
                <c:pt idx="407">
                  <c:v>-2.2405681735667926E-2</c:v>
                </c:pt>
                <c:pt idx="408">
                  <c:v>-2.3403097808316176E-2</c:v>
                </c:pt>
                <c:pt idx="409">
                  <c:v>-2.4165314987850905E-2</c:v>
                </c:pt>
                <c:pt idx="410">
                  <c:v>-2.1753659469203157E-2</c:v>
                </c:pt>
                <c:pt idx="411">
                  <c:v>-2.1121182657788395E-2</c:v>
                </c:pt>
                <c:pt idx="412">
                  <c:v>-1.6347099460331194E-2</c:v>
                </c:pt>
                <c:pt idx="413">
                  <c:v>-2.3118879360559674E-2</c:v>
                </c:pt>
                <c:pt idx="414">
                  <c:v>-1.9773118791919231E-2</c:v>
                </c:pt>
                <c:pt idx="415">
                  <c:v>-2.4076403592935947E-2</c:v>
                </c:pt>
                <c:pt idx="416">
                  <c:v>-2.7869887106239943E-2</c:v>
                </c:pt>
                <c:pt idx="417">
                  <c:v>-2.6219934726816163E-2</c:v>
                </c:pt>
                <c:pt idx="418">
                  <c:v>-3.2213022135390901E-2</c:v>
                </c:pt>
                <c:pt idx="419">
                  <c:v>-2.4099368328133863E-2</c:v>
                </c:pt>
                <c:pt idx="420">
                  <c:v>-2.6906481127618065E-2</c:v>
                </c:pt>
                <c:pt idx="421">
                  <c:v>-2.952742056635671E-2</c:v>
                </c:pt>
                <c:pt idx="422">
                  <c:v>-2.5680836556652764E-2</c:v>
                </c:pt>
                <c:pt idx="423">
                  <c:v>-2.8256382874271679E-2</c:v>
                </c:pt>
                <c:pt idx="424">
                  <c:v>-2.1197223810853316E-2</c:v>
                </c:pt>
                <c:pt idx="425">
                  <c:v>-1.7660315849999719E-2</c:v>
                </c:pt>
                <c:pt idx="426">
                  <c:v>-2.0908912422109793E-2</c:v>
                </c:pt>
                <c:pt idx="427">
                  <c:v>-1.96283642781232E-2</c:v>
                </c:pt>
                <c:pt idx="428">
                  <c:v>-2.5783125861067901E-2</c:v>
                </c:pt>
                <c:pt idx="429">
                  <c:v>-1.8946521084133749E-2</c:v>
                </c:pt>
                <c:pt idx="430">
                  <c:v>-2.1412753267266993E-2</c:v>
                </c:pt>
                <c:pt idx="431">
                  <c:v>-2.5866866644660647E-2</c:v>
                </c:pt>
                <c:pt idx="432">
                  <c:v>-2.6134106330740536E-2</c:v>
                </c:pt>
                <c:pt idx="433">
                  <c:v>-2.6171360733945548E-2</c:v>
                </c:pt>
                <c:pt idx="434">
                  <c:v>-2.1949683860333025E-2</c:v>
                </c:pt>
                <c:pt idx="435">
                  <c:v>-3.1291293403420184E-2</c:v>
                </c:pt>
                <c:pt idx="436">
                  <c:v>-2.6564891341951835E-2</c:v>
                </c:pt>
                <c:pt idx="437">
                  <c:v>-2.2637801382424882E-2</c:v>
                </c:pt>
                <c:pt idx="438">
                  <c:v>-2.2606603760856103E-2</c:v>
                </c:pt>
                <c:pt idx="439">
                  <c:v>-1.9138862284336255E-2</c:v>
                </c:pt>
                <c:pt idx="440">
                  <c:v>-2.3477534905749664E-2</c:v>
                </c:pt>
                <c:pt idx="441">
                  <c:v>-2.3519429573598316E-2</c:v>
                </c:pt>
                <c:pt idx="442">
                  <c:v>-2.3229176488447578E-2</c:v>
                </c:pt>
                <c:pt idx="443">
                  <c:v>-2.1160289713851199E-2</c:v>
                </c:pt>
                <c:pt idx="444">
                  <c:v>-2.1814594370654916E-2</c:v>
                </c:pt>
                <c:pt idx="445">
                  <c:v>-1.4799064917665916E-2</c:v>
                </c:pt>
                <c:pt idx="446">
                  <c:v>-2.2839255730678687E-2</c:v>
                </c:pt>
                <c:pt idx="447">
                  <c:v>-1.8639808683682091E-2</c:v>
                </c:pt>
                <c:pt idx="448">
                  <c:v>-1.9078745887858517E-2</c:v>
                </c:pt>
                <c:pt idx="449">
                  <c:v>-2.1201003240113536E-2</c:v>
                </c:pt>
                <c:pt idx="450">
                  <c:v>-2.409500421882349E-2</c:v>
                </c:pt>
                <c:pt idx="451">
                  <c:v>-2.4787081862926996E-2</c:v>
                </c:pt>
                <c:pt idx="452">
                  <c:v>-2.2448997010787508E-2</c:v>
                </c:pt>
                <c:pt idx="453">
                  <c:v>-2.4331306110710216E-2</c:v>
                </c:pt>
                <c:pt idx="454">
                  <c:v>-2.9428966318606697E-2</c:v>
                </c:pt>
                <c:pt idx="455">
                  <c:v>-1.6083420075988286E-2</c:v>
                </c:pt>
                <c:pt idx="456">
                  <c:v>-2.6807318837882121E-2</c:v>
                </c:pt>
                <c:pt idx="457">
                  <c:v>-2.630796779125788E-2</c:v>
                </c:pt>
                <c:pt idx="458">
                  <c:v>-1.4671397385933815E-2</c:v>
                </c:pt>
                <c:pt idx="459">
                  <c:v>-2.5338584595417046E-2</c:v>
                </c:pt>
                <c:pt idx="460">
                  <c:v>-2.2433361675519237E-2</c:v>
                </c:pt>
                <c:pt idx="461">
                  <c:v>-2.4826507739618364E-2</c:v>
                </c:pt>
                <c:pt idx="462">
                  <c:v>-2.0515660583782847E-2</c:v>
                </c:pt>
                <c:pt idx="463">
                  <c:v>-3.1015236819964542E-2</c:v>
                </c:pt>
                <c:pt idx="464">
                  <c:v>-2.4116988266769113E-2</c:v>
                </c:pt>
                <c:pt idx="465">
                  <c:v>-2.9934525142863322E-2</c:v>
                </c:pt>
                <c:pt idx="466">
                  <c:v>-2.4555660008596547E-2</c:v>
                </c:pt>
                <c:pt idx="467">
                  <c:v>-2.7324929984121837E-2</c:v>
                </c:pt>
                <c:pt idx="468">
                  <c:v>-1.9267762944981115E-2</c:v>
                </c:pt>
                <c:pt idx="469">
                  <c:v>-1.9653615462564389E-2</c:v>
                </c:pt>
                <c:pt idx="470">
                  <c:v>-2.7719957067354528E-2</c:v>
                </c:pt>
                <c:pt idx="471">
                  <c:v>-1.9606028619570282E-2</c:v>
                </c:pt>
                <c:pt idx="472">
                  <c:v>-2.6247877851242052E-2</c:v>
                </c:pt>
                <c:pt idx="473">
                  <c:v>-2.0884316336831077E-2</c:v>
                </c:pt>
                <c:pt idx="474">
                  <c:v>-2.2273776529106115E-2</c:v>
                </c:pt>
                <c:pt idx="475">
                  <c:v>-2.4820317978278439E-2</c:v>
                </c:pt>
                <c:pt idx="476">
                  <c:v>-2.1006211168653977E-2</c:v>
                </c:pt>
                <c:pt idx="477">
                  <c:v>-1.9179082031067551E-2</c:v>
                </c:pt>
                <c:pt idx="478">
                  <c:v>-2.6022468064516246E-2</c:v>
                </c:pt>
                <c:pt idx="479">
                  <c:v>-2.3598156343355825E-2</c:v>
                </c:pt>
                <c:pt idx="480">
                  <c:v>-2.1549192947551532E-2</c:v>
                </c:pt>
                <c:pt idx="481">
                  <c:v>-2.4656670312243278E-2</c:v>
                </c:pt>
                <c:pt idx="482">
                  <c:v>-2.9833157634072904E-2</c:v>
                </c:pt>
                <c:pt idx="483">
                  <c:v>-2.038823108854082E-2</c:v>
                </c:pt>
                <c:pt idx="484">
                  <c:v>-1.8052354789347191E-2</c:v>
                </c:pt>
                <c:pt idx="485">
                  <c:v>-2.060407561347688E-2</c:v>
                </c:pt>
                <c:pt idx="486">
                  <c:v>-2.6456916898126792E-2</c:v>
                </c:pt>
                <c:pt idx="487">
                  <c:v>-2.5988532668261399E-2</c:v>
                </c:pt>
                <c:pt idx="488">
                  <c:v>-3.0158664894278431E-2</c:v>
                </c:pt>
                <c:pt idx="489">
                  <c:v>-2.4451305553016667E-2</c:v>
                </c:pt>
                <c:pt idx="490">
                  <c:v>-2.5424009117738677E-2</c:v>
                </c:pt>
                <c:pt idx="491">
                  <c:v>-2.5217243614836349E-2</c:v>
                </c:pt>
                <c:pt idx="492">
                  <c:v>-2.3789669960912363E-2</c:v>
                </c:pt>
                <c:pt idx="493">
                  <c:v>-2.9920669104294362E-2</c:v>
                </c:pt>
                <c:pt idx="494">
                  <c:v>-3.0133582311581364E-2</c:v>
                </c:pt>
                <c:pt idx="495">
                  <c:v>-2.1658181631059037E-2</c:v>
                </c:pt>
                <c:pt idx="496">
                  <c:v>-2.6290577374373569E-2</c:v>
                </c:pt>
                <c:pt idx="497">
                  <c:v>-2.0308857643589917E-2</c:v>
                </c:pt>
                <c:pt idx="498">
                  <c:v>-1.9353440591189042E-2</c:v>
                </c:pt>
                <c:pt idx="499">
                  <c:v>-2.6799179132311224E-2</c:v>
                </c:pt>
                <c:pt idx="500">
                  <c:v>-2.2372252041394702E-2</c:v>
                </c:pt>
                <c:pt idx="501">
                  <c:v>-2.4173845783803216E-2</c:v>
                </c:pt>
                <c:pt idx="502">
                  <c:v>-2.2421501882776695E-2</c:v>
                </c:pt>
                <c:pt idx="503">
                  <c:v>-2.2769753693404837E-2</c:v>
                </c:pt>
                <c:pt idx="504">
                  <c:v>-3.2285217391191168E-2</c:v>
                </c:pt>
                <c:pt idx="505">
                  <c:v>-2.016460950520127E-2</c:v>
                </c:pt>
                <c:pt idx="506">
                  <c:v>-2.8966094771124773E-2</c:v>
                </c:pt>
                <c:pt idx="507">
                  <c:v>-2.2693328473586405E-2</c:v>
                </c:pt>
                <c:pt idx="508">
                  <c:v>-1.7258982733290296E-2</c:v>
                </c:pt>
                <c:pt idx="509">
                  <c:v>-2.2573900282372605E-2</c:v>
                </c:pt>
                <c:pt idx="510">
                  <c:v>-2.803583080410732E-2</c:v>
                </c:pt>
                <c:pt idx="511">
                  <c:v>-2.4679305549121011E-2</c:v>
                </c:pt>
                <c:pt idx="512">
                  <c:v>-2.0422575140097265E-2</c:v>
                </c:pt>
                <c:pt idx="513">
                  <c:v>-2.7066935050779506E-2</c:v>
                </c:pt>
                <c:pt idx="514">
                  <c:v>-1.7608363804709981E-2</c:v>
                </c:pt>
                <c:pt idx="515">
                  <c:v>-2.041040588906462E-2</c:v>
                </c:pt>
                <c:pt idx="516">
                  <c:v>-2.744793428955461E-2</c:v>
                </c:pt>
                <c:pt idx="517">
                  <c:v>-2.303266061213094E-2</c:v>
                </c:pt>
                <c:pt idx="518">
                  <c:v>-2.7766055770142017E-2</c:v>
                </c:pt>
                <c:pt idx="519">
                  <c:v>-2.5727886201087458E-2</c:v>
                </c:pt>
                <c:pt idx="520">
                  <c:v>-2.2280570421868262E-2</c:v>
                </c:pt>
                <c:pt idx="521">
                  <c:v>-1.9766565431574179E-2</c:v>
                </c:pt>
                <c:pt idx="522">
                  <c:v>-1.8128021277270534E-2</c:v>
                </c:pt>
                <c:pt idx="523">
                  <c:v>-2.5131090238987852E-2</c:v>
                </c:pt>
                <c:pt idx="524">
                  <c:v>-2.5041603217257347E-2</c:v>
                </c:pt>
                <c:pt idx="525">
                  <c:v>-2.4143750605302827E-2</c:v>
                </c:pt>
                <c:pt idx="526">
                  <c:v>-2.0220887055279135E-2</c:v>
                </c:pt>
                <c:pt idx="527">
                  <c:v>-2.5943157048892829E-2</c:v>
                </c:pt>
                <c:pt idx="528">
                  <c:v>-2.5822593547443873E-2</c:v>
                </c:pt>
                <c:pt idx="529">
                  <c:v>-2.0714145912906545E-2</c:v>
                </c:pt>
                <c:pt idx="530">
                  <c:v>-2.2399214659326816E-2</c:v>
                </c:pt>
                <c:pt idx="531">
                  <c:v>-2.4371622350631839E-2</c:v>
                </c:pt>
                <c:pt idx="532">
                  <c:v>-2.0276040263937034E-2</c:v>
                </c:pt>
                <c:pt idx="533">
                  <c:v>-1.7528155611422847E-2</c:v>
                </c:pt>
                <c:pt idx="534">
                  <c:v>-1.9924337152382066E-2</c:v>
                </c:pt>
                <c:pt idx="535">
                  <c:v>-2.3051838874923902E-2</c:v>
                </c:pt>
                <c:pt idx="536">
                  <c:v>-2.4969670053497595E-2</c:v>
                </c:pt>
                <c:pt idx="537">
                  <c:v>-2.2201696834448725E-2</c:v>
                </c:pt>
                <c:pt idx="538">
                  <c:v>-2.1613309249969959E-2</c:v>
                </c:pt>
                <c:pt idx="539">
                  <c:v>-2.3696120019803146E-2</c:v>
                </c:pt>
                <c:pt idx="540">
                  <c:v>-3.2123181163893122E-2</c:v>
                </c:pt>
                <c:pt idx="541">
                  <c:v>-1.8794055363777318E-2</c:v>
                </c:pt>
                <c:pt idx="542">
                  <c:v>-1.9956986695003565E-2</c:v>
                </c:pt>
                <c:pt idx="543">
                  <c:v>-3.2333028389571083E-2</c:v>
                </c:pt>
                <c:pt idx="544">
                  <c:v>-2.5585750465062063E-2</c:v>
                </c:pt>
                <c:pt idx="545">
                  <c:v>-2.5273015013759448E-2</c:v>
                </c:pt>
                <c:pt idx="546">
                  <c:v>-2.3487986398597727E-2</c:v>
                </c:pt>
                <c:pt idx="547">
                  <c:v>-3.1952885470865056E-2</c:v>
                </c:pt>
                <c:pt idx="548">
                  <c:v>-2.0685492372239267E-2</c:v>
                </c:pt>
                <c:pt idx="549">
                  <c:v>-2.0575735127900785E-2</c:v>
                </c:pt>
                <c:pt idx="550">
                  <c:v>-2.81482992973352E-2</c:v>
                </c:pt>
                <c:pt idx="551">
                  <c:v>-1.8676158519998154E-2</c:v>
                </c:pt>
                <c:pt idx="552">
                  <c:v>-2.5316103146611368E-2</c:v>
                </c:pt>
                <c:pt idx="553">
                  <c:v>-2.1480680713118261E-2</c:v>
                </c:pt>
                <c:pt idx="554">
                  <c:v>-2.5692652357086843E-2</c:v>
                </c:pt>
                <c:pt idx="555">
                  <c:v>-2.5155453741161793E-2</c:v>
                </c:pt>
                <c:pt idx="556">
                  <c:v>-2.6089896306945803E-2</c:v>
                </c:pt>
                <c:pt idx="557">
                  <c:v>-1.6014944270123621E-2</c:v>
                </c:pt>
                <c:pt idx="558">
                  <c:v>-1.4603368217487755E-2</c:v>
                </c:pt>
                <c:pt idx="559">
                  <c:v>-2.453973972451351E-2</c:v>
                </c:pt>
                <c:pt idx="560">
                  <c:v>-2.4633602473802085E-2</c:v>
                </c:pt>
                <c:pt idx="561">
                  <c:v>-2.9371866051302931E-2</c:v>
                </c:pt>
                <c:pt idx="562">
                  <c:v>-1.9736400791034114E-2</c:v>
                </c:pt>
                <c:pt idx="563">
                  <c:v>-2.1987449346417165E-2</c:v>
                </c:pt>
                <c:pt idx="564">
                  <c:v>-2.2894932386483546E-2</c:v>
                </c:pt>
                <c:pt idx="565">
                  <c:v>-2.2040094309081937E-2</c:v>
                </c:pt>
                <c:pt idx="566">
                  <c:v>-2.7464339064202647E-2</c:v>
                </c:pt>
                <c:pt idx="567">
                  <c:v>-1.8591090963520074E-2</c:v>
                </c:pt>
                <c:pt idx="568">
                  <c:v>-3.164051302740134E-2</c:v>
                </c:pt>
                <c:pt idx="569">
                  <c:v>-2.3841565762984018E-2</c:v>
                </c:pt>
                <c:pt idx="570">
                  <c:v>-2.6391592372355888E-2</c:v>
                </c:pt>
                <c:pt idx="571">
                  <c:v>-1.8084942925897352E-2</c:v>
                </c:pt>
                <c:pt idx="572">
                  <c:v>-3.0905754046035128E-2</c:v>
                </c:pt>
                <c:pt idx="573">
                  <c:v>-2.5188603733573345E-2</c:v>
                </c:pt>
                <c:pt idx="574">
                  <c:v>-2.0894620802883068E-2</c:v>
                </c:pt>
                <c:pt idx="575">
                  <c:v>-2.3019030027649379E-2</c:v>
                </c:pt>
                <c:pt idx="576">
                  <c:v>-2.8262248633133424E-2</c:v>
                </c:pt>
                <c:pt idx="577">
                  <c:v>-3.0355092142198004E-2</c:v>
                </c:pt>
                <c:pt idx="578">
                  <c:v>-2.157075316071122E-2</c:v>
                </c:pt>
                <c:pt idx="579">
                  <c:v>-2.1058278179967971E-2</c:v>
                </c:pt>
                <c:pt idx="580">
                  <c:v>-2.0567911543965423E-2</c:v>
                </c:pt>
                <c:pt idx="581">
                  <c:v>-2.5996222796136337E-2</c:v>
                </c:pt>
                <c:pt idx="582">
                  <c:v>-2.3618031680953777E-2</c:v>
                </c:pt>
                <c:pt idx="583">
                  <c:v>-1.8758765271098099E-2</c:v>
                </c:pt>
                <c:pt idx="584">
                  <c:v>-2.8871231185865653E-2</c:v>
                </c:pt>
                <c:pt idx="585">
                  <c:v>-2.1549795249992343E-2</c:v>
                </c:pt>
                <c:pt idx="586">
                  <c:v>-2.7922204121704652E-2</c:v>
                </c:pt>
                <c:pt idx="587">
                  <c:v>-2.0767209069674664E-2</c:v>
                </c:pt>
                <c:pt idx="588">
                  <c:v>-2.471483785336126E-2</c:v>
                </c:pt>
                <c:pt idx="589">
                  <c:v>-2.0456804693694153E-2</c:v>
                </c:pt>
                <c:pt idx="590">
                  <c:v>-1.8923651330229774E-2</c:v>
                </c:pt>
                <c:pt idx="591">
                  <c:v>-2.3048836153630958E-2</c:v>
                </c:pt>
                <c:pt idx="592">
                  <c:v>-2.4768047569738272E-2</c:v>
                </c:pt>
                <c:pt idx="593">
                  <c:v>-2.2482526506435008E-2</c:v>
                </c:pt>
                <c:pt idx="594">
                  <c:v>-1.7425547801954266E-2</c:v>
                </c:pt>
                <c:pt idx="595">
                  <c:v>-2.2905292531557819E-2</c:v>
                </c:pt>
                <c:pt idx="596">
                  <c:v>-2.8625276363866803E-2</c:v>
                </c:pt>
                <c:pt idx="597">
                  <c:v>-3.1764533973783315E-2</c:v>
                </c:pt>
                <c:pt idx="598">
                  <c:v>-2.5827011368614095E-2</c:v>
                </c:pt>
                <c:pt idx="599">
                  <c:v>-2.031112684474401E-2</c:v>
                </c:pt>
                <c:pt idx="600">
                  <c:v>-2.1448932068190985E-2</c:v>
                </c:pt>
                <c:pt idx="601">
                  <c:v>-2.273821350109273E-2</c:v>
                </c:pt>
                <c:pt idx="602">
                  <c:v>-2.4491492276418114E-2</c:v>
                </c:pt>
                <c:pt idx="603">
                  <c:v>-2.534859170005177E-2</c:v>
                </c:pt>
                <c:pt idx="604">
                  <c:v>-2.2160732533842875E-2</c:v>
                </c:pt>
                <c:pt idx="605">
                  <c:v>-2.0056636694993912E-2</c:v>
                </c:pt>
                <c:pt idx="606">
                  <c:v>-2.0177230839697913E-2</c:v>
                </c:pt>
                <c:pt idx="607">
                  <c:v>-2.4606360187121368E-2</c:v>
                </c:pt>
                <c:pt idx="608">
                  <c:v>-1.8984156929779061E-2</c:v>
                </c:pt>
                <c:pt idx="609">
                  <c:v>-2.6538980143429924E-2</c:v>
                </c:pt>
                <c:pt idx="610">
                  <c:v>-2.3553445231655701E-2</c:v>
                </c:pt>
                <c:pt idx="611">
                  <c:v>-2.5399784883306964E-2</c:v>
                </c:pt>
                <c:pt idx="612">
                  <c:v>-2.2374875898842461E-2</c:v>
                </c:pt>
                <c:pt idx="613">
                  <c:v>-2.0471798709806421E-2</c:v>
                </c:pt>
                <c:pt idx="614">
                  <c:v>-1.4707397656438914E-2</c:v>
                </c:pt>
                <c:pt idx="615">
                  <c:v>-2.958632935752803E-2</c:v>
                </c:pt>
                <c:pt idx="616">
                  <c:v>-2.3578426583416245E-2</c:v>
                </c:pt>
                <c:pt idx="617">
                  <c:v>-2.1660939328944195E-2</c:v>
                </c:pt>
                <c:pt idx="618">
                  <c:v>-2.6507312199274935E-2</c:v>
                </c:pt>
                <c:pt idx="619">
                  <c:v>-1.8676203296223548E-2</c:v>
                </c:pt>
                <c:pt idx="620">
                  <c:v>-2.6114887647262108E-2</c:v>
                </c:pt>
                <c:pt idx="621">
                  <c:v>-3.0251485935563593E-2</c:v>
                </c:pt>
                <c:pt idx="622">
                  <c:v>-1.9602797306580655E-2</c:v>
                </c:pt>
                <c:pt idx="623">
                  <c:v>-2.0207922323271177E-2</c:v>
                </c:pt>
                <c:pt idx="624">
                  <c:v>-1.7104616601072209E-2</c:v>
                </c:pt>
                <c:pt idx="625">
                  <c:v>-2.643061152716264E-2</c:v>
                </c:pt>
                <c:pt idx="626">
                  <c:v>-2.1174748430503598E-2</c:v>
                </c:pt>
                <c:pt idx="627">
                  <c:v>-2.2196935030034837E-2</c:v>
                </c:pt>
                <c:pt idx="628">
                  <c:v>-1.8311771497439011E-2</c:v>
                </c:pt>
                <c:pt idx="629">
                  <c:v>-1.9121914133465978E-2</c:v>
                </c:pt>
                <c:pt idx="630">
                  <c:v>-2.4622449807823799E-2</c:v>
                </c:pt>
                <c:pt idx="631">
                  <c:v>-2.5628889969011581E-2</c:v>
                </c:pt>
                <c:pt idx="632">
                  <c:v>-2.453978545401192E-2</c:v>
                </c:pt>
                <c:pt idx="633">
                  <c:v>-1.7343988543030875E-2</c:v>
                </c:pt>
                <c:pt idx="634">
                  <c:v>-2.2814367010083103E-2</c:v>
                </c:pt>
                <c:pt idx="635">
                  <c:v>-2.1599113643825163E-2</c:v>
                </c:pt>
                <c:pt idx="636">
                  <c:v>-1.6411922277665525E-2</c:v>
                </c:pt>
                <c:pt idx="637">
                  <c:v>-1.8859822446637864E-2</c:v>
                </c:pt>
                <c:pt idx="638">
                  <c:v>-2.495347489137778E-2</c:v>
                </c:pt>
                <c:pt idx="639">
                  <c:v>-2.5810959854016602E-2</c:v>
                </c:pt>
                <c:pt idx="640">
                  <c:v>-2.1723364135505463E-2</c:v>
                </c:pt>
                <c:pt idx="641">
                  <c:v>-2.958515085968294E-2</c:v>
                </c:pt>
                <c:pt idx="642">
                  <c:v>-3.014841657676115E-2</c:v>
                </c:pt>
                <c:pt idx="643">
                  <c:v>-1.8101709441257441E-2</c:v>
                </c:pt>
                <c:pt idx="644">
                  <c:v>-2.9932742831777048E-2</c:v>
                </c:pt>
                <c:pt idx="645">
                  <c:v>-2.5090315936957097E-2</c:v>
                </c:pt>
                <c:pt idx="646">
                  <c:v>-3.0031408846934227E-2</c:v>
                </c:pt>
                <c:pt idx="647">
                  <c:v>-2.5047959624222571E-2</c:v>
                </c:pt>
                <c:pt idx="648">
                  <c:v>-1.5014625899357981E-2</c:v>
                </c:pt>
                <c:pt idx="649">
                  <c:v>-2.7469341816191317E-2</c:v>
                </c:pt>
                <c:pt idx="650">
                  <c:v>-2.3373846403524468E-2</c:v>
                </c:pt>
                <c:pt idx="651">
                  <c:v>-2.1060005727949971E-2</c:v>
                </c:pt>
                <c:pt idx="652">
                  <c:v>-2.2617668530598323E-2</c:v>
                </c:pt>
                <c:pt idx="653">
                  <c:v>-2.3065218873783877E-2</c:v>
                </c:pt>
                <c:pt idx="654">
                  <c:v>-2.3840905405609902E-2</c:v>
                </c:pt>
                <c:pt idx="655">
                  <c:v>-2.1463606358395282E-2</c:v>
                </c:pt>
                <c:pt idx="656">
                  <c:v>-1.3816722580731522E-2</c:v>
                </c:pt>
                <c:pt idx="657">
                  <c:v>-2.6921221394486494E-2</c:v>
                </c:pt>
                <c:pt idx="658">
                  <c:v>-1.8957002100465914E-2</c:v>
                </c:pt>
                <c:pt idx="659">
                  <c:v>-2.0502255557945048E-2</c:v>
                </c:pt>
                <c:pt idx="660">
                  <c:v>-1.9831712946809077E-2</c:v>
                </c:pt>
                <c:pt idx="661">
                  <c:v>-2.3111615938544716E-2</c:v>
                </c:pt>
                <c:pt idx="662">
                  <c:v>-2.5993235765067624E-2</c:v>
                </c:pt>
                <c:pt idx="663">
                  <c:v>-2.0261928076928726E-2</c:v>
                </c:pt>
                <c:pt idx="664">
                  <c:v>-2.2417146741005922E-2</c:v>
                </c:pt>
                <c:pt idx="665">
                  <c:v>-1.9925293123764121E-2</c:v>
                </c:pt>
                <c:pt idx="666">
                  <c:v>-2.3145849488447112E-2</c:v>
                </c:pt>
                <c:pt idx="667">
                  <c:v>-2.4759748169369544E-2</c:v>
                </c:pt>
                <c:pt idx="668">
                  <c:v>-1.9395824602945311E-2</c:v>
                </c:pt>
                <c:pt idx="669">
                  <c:v>-2.8164842769783149E-2</c:v>
                </c:pt>
                <c:pt idx="670">
                  <c:v>-2.5100659685634241E-2</c:v>
                </c:pt>
                <c:pt idx="671">
                  <c:v>-2.6411420975021471E-2</c:v>
                </c:pt>
                <c:pt idx="672">
                  <c:v>-1.8371562989013768E-2</c:v>
                </c:pt>
                <c:pt idx="673">
                  <c:v>-2.5526654793837977E-2</c:v>
                </c:pt>
                <c:pt idx="674">
                  <c:v>-2.8380158809213185E-2</c:v>
                </c:pt>
                <c:pt idx="675">
                  <c:v>-2.5302584902119563E-2</c:v>
                </c:pt>
                <c:pt idx="676">
                  <c:v>-2.1410707615334701E-2</c:v>
                </c:pt>
                <c:pt idx="677">
                  <c:v>-2.7227787908373102E-2</c:v>
                </c:pt>
                <c:pt idx="678">
                  <c:v>-2.130726420570106E-2</c:v>
                </c:pt>
                <c:pt idx="679">
                  <c:v>-2.5817489084369427E-2</c:v>
                </c:pt>
                <c:pt idx="680">
                  <c:v>-2.313836730733243E-2</c:v>
                </c:pt>
                <c:pt idx="681">
                  <c:v>-2.8052369304258917E-2</c:v>
                </c:pt>
                <c:pt idx="682">
                  <c:v>-2.96129390133828E-2</c:v>
                </c:pt>
                <c:pt idx="683">
                  <c:v>-2.3413748207223861E-2</c:v>
                </c:pt>
                <c:pt idx="684">
                  <c:v>-2.1402826104857553E-2</c:v>
                </c:pt>
                <c:pt idx="685">
                  <c:v>-2.5364516044216856E-2</c:v>
                </c:pt>
                <c:pt idx="686">
                  <c:v>-2.6733646741783801E-2</c:v>
                </c:pt>
                <c:pt idx="687">
                  <c:v>-2.499958408288272E-2</c:v>
                </c:pt>
                <c:pt idx="688">
                  <c:v>-1.6894158508446111E-2</c:v>
                </c:pt>
                <c:pt idx="689">
                  <c:v>-1.9057825977212062E-2</c:v>
                </c:pt>
                <c:pt idx="690">
                  <c:v>-1.7025178867662305E-2</c:v>
                </c:pt>
                <c:pt idx="691">
                  <c:v>-2.4793032698013917E-2</c:v>
                </c:pt>
                <c:pt idx="692">
                  <c:v>-2.0715305839681619E-2</c:v>
                </c:pt>
                <c:pt idx="693">
                  <c:v>-2.7821707546145547E-2</c:v>
                </c:pt>
                <c:pt idx="694">
                  <c:v>-1.7700897263502213E-2</c:v>
                </c:pt>
                <c:pt idx="695">
                  <c:v>-2.3313345775822114E-2</c:v>
                </c:pt>
                <c:pt idx="696">
                  <c:v>-2.36127605654044E-2</c:v>
                </c:pt>
                <c:pt idx="697">
                  <c:v>-2.3838187295142532E-2</c:v>
                </c:pt>
                <c:pt idx="698">
                  <c:v>-2.7231835319598829E-2</c:v>
                </c:pt>
                <c:pt idx="699">
                  <c:v>-2.2620165882536014E-2</c:v>
                </c:pt>
                <c:pt idx="700">
                  <c:v>-2.4446922418333017E-2</c:v>
                </c:pt>
                <c:pt idx="701">
                  <c:v>-1.7034324522315458E-2</c:v>
                </c:pt>
                <c:pt idx="702">
                  <c:v>-2.4328773505715162E-2</c:v>
                </c:pt>
                <c:pt idx="703">
                  <c:v>-2.0427825756051732E-2</c:v>
                </c:pt>
                <c:pt idx="704">
                  <c:v>-2.5534550278774049E-2</c:v>
                </c:pt>
                <c:pt idx="705">
                  <c:v>-2.7965053689420927E-2</c:v>
                </c:pt>
                <c:pt idx="706">
                  <c:v>-2.4106704924960809E-2</c:v>
                </c:pt>
                <c:pt idx="707">
                  <c:v>-2.1351229490452539E-2</c:v>
                </c:pt>
                <c:pt idx="708">
                  <c:v>-2.4338554147057323E-2</c:v>
                </c:pt>
                <c:pt idx="709">
                  <c:v>-2.3394913731902278E-2</c:v>
                </c:pt>
                <c:pt idx="710">
                  <c:v>-2.1821529144380847E-2</c:v>
                </c:pt>
                <c:pt idx="711">
                  <c:v>-1.8287912269103757E-2</c:v>
                </c:pt>
                <c:pt idx="712">
                  <c:v>-2.9865180827201243E-2</c:v>
                </c:pt>
                <c:pt idx="713">
                  <c:v>-2.3870682273001265E-2</c:v>
                </c:pt>
                <c:pt idx="714">
                  <c:v>-3.0172340678211285E-2</c:v>
                </c:pt>
                <c:pt idx="715">
                  <c:v>-2.6502764503389287E-2</c:v>
                </c:pt>
                <c:pt idx="716">
                  <c:v>-2.1630281856607425E-2</c:v>
                </c:pt>
                <c:pt idx="717">
                  <c:v>-2.6688595974945883E-2</c:v>
                </c:pt>
                <c:pt idx="718">
                  <c:v>-2.0093002862976661E-2</c:v>
                </c:pt>
                <c:pt idx="719">
                  <c:v>-1.5903146122525413E-2</c:v>
                </c:pt>
                <c:pt idx="720">
                  <c:v>-2.5128285624777646E-2</c:v>
                </c:pt>
                <c:pt idx="721">
                  <c:v>-2.4019558623891157E-2</c:v>
                </c:pt>
                <c:pt idx="722">
                  <c:v>-2.0020489481366255E-2</c:v>
                </c:pt>
                <c:pt idx="723">
                  <c:v>-2.426627782083024E-2</c:v>
                </c:pt>
                <c:pt idx="724">
                  <c:v>-2.7883835228246667E-2</c:v>
                </c:pt>
                <c:pt idx="725">
                  <c:v>-2.4285499650941844E-2</c:v>
                </c:pt>
                <c:pt idx="726">
                  <c:v>-1.8874400465785257E-2</c:v>
                </c:pt>
                <c:pt idx="727">
                  <c:v>-2.0073767253615316E-2</c:v>
                </c:pt>
                <c:pt idx="728">
                  <c:v>-2.6429772511416871E-2</c:v>
                </c:pt>
                <c:pt idx="729">
                  <c:v>-2.5485061637464668E-2</c:v>
                </c:pt>
                <c:pt idx="730">
                  <c:v>-2.8161138651256579E-2</c:v>
                </c:pt>
                <c:pt idx="731">
                  <c:v>-2.55925063051059E-2</c:v>
                </c:pt>
                <c:pt idx="732">
                  <c:v>-2.6263236428565762E-2</c:v>
                </c:pt>
                <c:pt idx="733">
                  <c:v>-2.4435706915593158E-2</c:v>
                </c:pt>
                <c:pt idx="734">
                  <c:v>-2.5890788268101872E-2</c:v>
                </c:pt>
                <c:pt idx="735">
                  <c:v>-1.716818336506698E-2</c:v>
                </c:pt>
                <c:pt idx="736">
                  <c:v>-2.2743130593473992E-2</c:v>
                </c:pt>
                <c:pt idx="737">
                  <c:v>-2.2911393037329475E-2</c:v>
                </c:pt>
                <c:pt idx="738">
                  <c:v>-3.3825358362182811E-2</c:v>
                </c:pt>
                <c:pt idx="739">
                  <c:v>-2.3939893959678216E-2</c:v>
                </c:pt>
                <c:pt idx="740">
                  <c:v>-2.2490126575426928E-2</c:v>
                </c:pt>
                <c:pt idx="741">
                  <c:v>-2.8115162038599095E-2</c:v>
                </c:pt>
                <c:pt idx="742">
                  <c:v>-2.5989128550477858E-2</c:v>
                </c:pt>
                <c:pt idx="743">
                  <c:v>-2.22580749447161E-2</c:v>
                </c:pt>
                <c:pt idx="744">
                  <c:v>-2.3937363229942221E-2</c:v>
                </c:pt>
                <c:pt idx="745">
                  <c:v>-1.9601257215157375E-2</c:v>
                </c:pt>
                <c:pt idx="746">
                  <c:v>-1.3965079463329033E-2</c:v>
                </c:pt>
                <c:pt idx="747">
                  <c:v>-2.9523039899688186E-2</c:v>
                </c:pt>
                <c:pt idx="748">
                  <c:v>-1.8970907406748339E-2</c:v>
                </c:pt>
                <c:pt idx="749">
                  <c:v>-2.6314080078693181E-2</c:v>
                </c:pt>
                <c:pt idx="750">
                  <c:v>-1.9442448906467291E-2</c:v>
                </c:pt>
                <c:pt idx="751">
                  <c:v>-2.0760509865185739E-2</c:v>
                </c:pt>
                <c:pt idx="752">
                  <c:v>-2.371289024835832E-2</c:v>
                </c:pt>
                <c:pt idx="753">
                  <c:v>-1.9858166784274545E-2</c:v>
                </c:pt>
                <c:pt idx="754">
                  <c:v>-2.2201373058615914E-2</c:v>
                </c:pt>
                <c:pt idx="755">
                  <c:v>-2.1971810637992917E-2</c:v>
                </c:pt>
                <c:pt idx="756">
                  <c:v>-2.3826432933617525E-2</c:v>
                </c:pt>
                <c:pt idx="757">
                  <c:v>-2.1258721695584626E-2</c:v>
                </c:pt>
                <c:pt idx="758">
                  <c:v>-2.7418108929879281E-2</c:v>
                </c:pt>
                <c:pt idx="759">
                  <c:v>-2.5199998161708592E-2</c:v>
                </c:pt>
                <c:pt idx="760">
                  <c:v>-2.9906763771165856E-2</c:v>
                </c:pt>
                <c:pt idx="761">
                  <c:v>-2.2963808755834592E-2</c:v>
                </c:pt>
                <c:pt idx="762">
                  <c:v>-1.6781119633952457E-2</c:v>
                </c:pt>
                <c:pt idx="763">
                  <c:v>-2.7211817675913963E-2</c:v>
                </c:pt>
                <c:pt idx="764">
                  <c:v>-2.8136405275198229E-2</c:v>
                </c:pt>
                <c:pt idx="765">
                  <c:v>-2.2805932679830221E-2</c:v>
                </c:pt>
                <c:pt idx="766">
                  <c:v>-2.3355100771938808E-2</c:v>
                </c:pt>
                <c:pt idx="767">
                  <c:v>-2.3292998259883291E-2</c:v>
                </c:pt>
                <c:pt idx="768">
                  <c:v>-2.4952333087341572E-2</c:v>
                </c:pt>
                <c:pt idx="769">
                  <c:v>-2.7491022596883852E-2</c:v>
                </c:pt>
                <c:pt idx="770">
                  <c:v>-2.2299487923849171E-2</c:v>
                </c:pt>
                <c:pt idx="771">
                  <c:v>-2.3151109562602912E-2</c:v>
                </c:pt>
                <c:pt idx="772">
                  <c:v>-2.2769540348434703E-2</c:v>
                </c:pt>
                <c:pt idx="773">
                  <c:v>-2.4242242767641642E-2</c:v>
                </c:pt>
                <c:pt idx="774">
                  <c:v>-2.186315484653889E-2</c:v>
                </c:pt>
                <c:pt idx="775">
                  <c:v>-2.0238223515061549E-2</c:v>
                </c:pt>
                <c:pt idx="776">
                  <c:v>-1.8824998614773492E-2</c:v>
                </c:pt>
                <c:pt idx="777">
                  <c:v>-2.7776037148093735E-2</c:v>
                </c:pt>
                <c:pt idx="778">
                  <c:v>-2.7194870806301452E-2</c:v>
                </c:pt>
                <c:pt idx="779">
                  <c:v>-1.9684977523279912E-2</c:v>
                </c:pt>
                <c:pt idx="780">
                  <c:v>-2.0349863798749368E-2</c:v>
                </c:pt>
                <c:pt idx="781">
                  <c:v>-2.0873310917334464E-2</c:v>
                </c:pt>
                <c:pt idx="782">
                  <c:v>-2.6136145503134145E-2</c:v>
                </c:pt>
                <c:pt idx="783">
                  <c:v>-3.386024372840879E-2</c:v>
                </c:pt>
                <c:pt idx="784">
                  <c:v>-1.491633624998201E-2</c:v>
                </c:pt>
                <c:pt idx="785">
                  <c:v>-2.7174035620719295E-2</c:v>
                </c:pt>
                <c:pt idx="786">
                  <c:v>-1.9049855166558771E-2</c:v>
                </c:pt>
                <c:pt idx="787">
                  <c:v>-2.0943113605534691E-2</c:v>
                </c:pt>
                <c:pt idx="788">
                  <c:v>-1.7986780026815197E-2</c:v>
                </c:pt>
                <c:pt idx="789">
                  <c:v>-1.8885675833388404E-2</c:v>
                </c:pt>
                <c:pt idx="790">
                  <c:v>-2.5703565598389488E-2</c:v>
                </c:pt>
                <c:pt idx="791">
                  <c:v>-2.2223246976796673E-2</c:v>
                </c:pt>
                <c:pt idx="792">
                  <c:v>-1.9386091045925369E-2</c:v>
                </c:pt>
                <c:pt idx="793">
                  <c:v>-3.0877761991554564E-2</c:v>
                </c:pt>
                <c:pt idx="794">
                  <c:v>-2.5001981570722975E-2</c:v>
                </c:pt>
                <c:pt idx="795">
                  <c:v>-2.3002840228869559E-2</c:v>
                </c:pt>
                <c:pt idx="796">
                  <c:v>-1.9979359791564733E-2</c:v>
                </c:pt>
                <c:pt idx="797">
                  <c:v>-2.3532232990714164E-2</c:v>
                </c:pt>
                <c:pt idx="798">
                  <c:v>-1.8954525271656308E-2</c:v>
                </c:pt>
                <c:pt idx="799">
                  <c:v>-2.1439925149465466E-2</c:v>
                </c:pt>
                <c:pt idx="800">
                  <c:v>-2.5038942113287277E-2</c:v>
                </c:pt>
                <c:pt idx="801">
                  <c:v>-2.2700282086891121E-2</c:v>
                </c:pt>
                <c:pt idx="802">
                  <c:v>-1.7005273734771009E-2</c:v>
                </c:pt>
                <c:pt idx="803">
                  <c:v>-1.7192169044609074E-2</c:v>
                </c:pt>
                <c:pt idx="804">
                  <c:v>-2.3192554154359613E-2</c:v>
                </c:pt>
                <c:pt idx="805">
                  <c:v>-2.1477424058835126E-2</c:v>
                </c:pt>
                <c:pt idx="806">
                  <c:v>-3.2941643755956207E-2</c:v>
                </c:pt>
                <c:pt idx="807">
                  <c:v>-2.1833871161504703E-2</c:v>
                </c:pt>
                <c:pt idx="808">
                  <c:v>-2.0602517280462251E-2</c:v>
                </c:pt>
                <c:pt idx="809">
                  <c:v>-2.544429551640448E-2</c:v>
                </c:pt>
                <c:pt idx="810">
                  <c:v>-2.2707713555551123E-2</c:v>
                </c:pt>
                <c:pt idx="811">
                  <c:v>-1.7597484575922806E-2</c:v>
                </c:pt>
                <c:pt idx="812">
                  <c:v>-2.4777037828124904E-2</c:v>
                </c:pt>
                <c:pt idx="813">
                  <c:v>-2.7809721930831088E-2</c:v>
                </c:pt>
                <c:pt idx="814">
                  <c:v>-2.2687447667347982E-2</c:v>
                </c:pt>
                <c:pt idx="815">
                  <c:v>-2.2015221465983004E-2</c:v>
                </c:pt>
                <c:pt idx="816">
                  <c:v>-1.9445408595865743E-2</c:v>
                </c:pt>
                <c:pt idx="817">
                  <c:v>-2.8973263032524343E-2</c:v>
                </c:pt>
                <c:pt idx="818">
                  <c:v>-2.544188512738188E-2</c:v>
                </c:pt>
                <c:pt idx="819">
                  <c:v>-2.1976181242726156E-2</c:v>
                </c:pt>
                <c:pt idx="820">
                  <c:v>-2.0230169431485479E-2</c:v>
                </c:pt>
                <c:pt idx="821">
                  <c:v>-2.057469175015747E-2</c:v>
                </c:pt>
                <c:pt idx="822">
                  <c:v>-1.9730344626776031E-2</c:v>
                </c:pt>
                <c:pt idx="823">
                  <c:v>-3.067713306410802E-2</c:v>
                </c:pt>
                <c:pt idx="824">
                  <c:v>-2.6872761132938905E-2</c:v>
                </c:pt>
                <c:pt idx="825">
                  <c:v>-1.4938128242052429E-2</c:v>
                </c:pt>
                <c:pt idx="826">
                  <c:v>-2.2088577595976489E-2</c:v>
                </c:pt>
                <c:pt idx="827">
                  <c:v>-2.4467181081973877E-2</c:v>
                </c:pt>
                <c:pt idx="828">
                  <c:v>-2.8643821566692651E-2</c:v>
                </c:pt>
                <c:pt idx="829">
                  <c:v>-2.53504279628185E-2</c:v>
                </c:pt>
                <c:pt idx="830">
                  <c:v>-2.646975374952909E-2</c:v>
                </c:pt>
                <c:pt idx="831">
                  <c:v>-2.0351839832100538E-2</c:v>
                </c:pt>
                <c:pt idx="832">
                  <c:v>-2.1622458935519617E-2</c:v>
                </c:pt>
                <c:pt idx="833">
                  <c:v>-3.0249642710014513E-2</c:v>
                </c:pt>
                <c:pt idx="834">
                  <c:v>-2.6209331922547818E-2</c:v>
                </c:pt>
                <c:pt idx="835">
                  <c:v>-2.33156424798171E-2</c:v>
                </c:pt>
                <c:pt idx="836">
                  <c:v>-2.1588081500551581E-2</c:v>
                </c:pt>
                <c:pt idx="837">
                  <c:v>-2.1571746845165052E-2</c:v>
                </c:pt>
                <c:pt idx="838">
                  <c:v>-2.8000123670070209E-2</c:v>
                </c:pt>
                <c:pt idx="839">
                  <c:v>-2.1579665347475796E-2</c:v>
                </c:pt>
                <c:pt idx="840">
                  <c:v>-2.181313950287489E-2</c:v>
                </c:pt>
                <c:pt idx="841">
                  <c:v>-2.2701231618341922E-2</c:v>
                </c:pt>
                <c:pt idx="842">
                  <c:v>-1.379547199179143E-2</c:v>
                </c:pt>
                <c:pt idx="843">
                  <c:v>-2.9774541782563446E-2</c:v>
                </c:pt>
                <c:pt idx="844">
                  <c:v>-1.9425560826219268E-2</c:v>
                </c:pt>
                <c:pt idx="845">
                  <c:v>-2.4995626158220929E-2</c:v>
                </c:pt>
                <c:pt idx="846">
                  <c:v>-2.2389654551190574E-2</c:v>
                </c:pt>
                <c:pt idx="847">
                  <c:v>-2.473362314206895E-2</c:v>
                </c:pt>
                <c:pt idx="848">
                  <c:v>-2.2260095282069514E-2</c:v>
                </c:pt>
                <c:pt idx="849">
                  <c:v>-2.6463434891374149E-2</c:v>
                </c:pt>
                <c:pt idx="850">
                  <c:v>-2.0780695684404549E-2</c:v>
                </c:pt>
                <c:pt idx="851">
                  <c:v>-2.1459395133129888E-2</c:v>
                </c:pt>
                <c:pt idx="852">
                  <c:v>-2.4856728639429448E-2</c:v>
                </c:pt>
                <c:pt idx="853">
                  <c:v>-2.3419533675150817E-2</c:v>
                </c:pt>
                <c:pt idx="854">
                  <c:v>-2.2291273958256141E-2</c:v>
                </c:pt>
                <c:pt idx="855">
                  <c:v>-2.707969776660768E-2</c:v>
                </c:pt>
                <c:pt idx="856">
                  <c:v>-2.8737591945290575E-2</c:v>
                </c:pt>
                <c:pt idx="857">
                  <c:v>-2.4020004185066668E-2</c:v>
                </c:pt>
                <c:pt idx="858">
                  <c:v>-2.2255213848229261E-2</c:v>
                </c:pt>
                <c:pt idx="859">
                  <c:v>-2.0201575269014782E-2</c:v>
                </c:pt>
                <c:pt idx="860">
                  <c:v>-2.0519974218148107E-2</c:v>
                </c:pt>
                <c:pt idx="861">
                  <c:v>-2.5293938062294075E-2</c:v>
                </c:pt>
                <c:pt idx="862">
                  <c:v>-1.8102649762500533E-2</c:v>
                </c:pt>
                <c:pt idx="863">
                  <c:v>-2.5285630493746325E-2</c:v>
                </c:pt>
                <c:pt idx="864">
                  <c:v>-2.1532525851831963E-2</c:v>
                </c:pt>
                <c:pt idx="865">
                  <c:v>-2.5425679281333657E-2</c:v>
                </c:pt>
                <c:pt idx="866">
                  <c:v>-1.9191633494518356E-2</c:v>
                </c:pt>
                <c:pt idx="867">
                  <c:v>-2.5096984006015788E-2</c:v>
                </c:pt>
                <c:pt idx="868">
                  <c:v>-2.2563762097094653E-2</c:v>
                </c:pt>
                <c:pt idx="869">
                  <c:v>-2.5789260702367756E-2</c:v>
                </c:pt>
                <c:pt idx="870">
                  <c:v>-2.4225008177623408E-2</c:v>
                </c:pt>
                <c:pt idx="871">
                  <c:v>-2.1109197521573364E-2</c:v>
                </c:pt>
                <c:pt idx="872">
                  <c:v>-2.1442937329101852E-2</c:v>
                </c:pt>
                <c:pt idx="873">
                  <c:v>-2.4291151830839297E-2</c:v>
                </c:pt>
                <c:pt idx="874">
                  <c:v>-2.6799913646486928E-2</c:v>
                </c:pt>
                <c:pt idx="875">
                  <c:v>-2.2976112083423317E-2</c:v>
                </c:pt>
                <c:pt idx="876">
                  <c:v>-2.4524235191071497E-2</c:v>
                </c:pt>
                <c:pt idx="877">
                  <c:v>-2.4502850457251313E-2</c:v>
                </c:pt>
                <c:pt idx="878">
                  <c:v>-2.4900703483268671E-2</c:v>
                </c:pt>
                <c:pt idx="879">
                  <c:v>-2.3019499053710035E-2</c:v>
                </c:pt>
                <c:pt idx="880">
                  <c:v>-2.5173239317801688E-2</c:v>
                </c:pt>
                <c:pt idx="881">
                  <c:v>-2.2199970693892013E-2</c:v>
                </c:pt>
                <c:pt idx="882">
                  <c:v>-1.8587254880435111E-2</c:v>
                </c:pt>
                <c:pt idx="883">
                  <c:v>-2.1773133727709393E-2</c:v>
                </c:pt>
                <c:pt idx="884">
                  <c:v>-1.7934923403041481E-2</c:v>
                </c:pt>
                <c:pt idx="885">
                  <c:v>-2.6121905855415406E-2</c:v>
                </c:pt>
                <c:pt idx="886">
                  <c:v>-2.3626940570776966E-2</c:v>
                </c:pt>
                <c:pt idx="887">
                  <c:v>-2.1743644419956354E-2</c:v>
                </c:pt>
                <c:pt idx="888">
                  <c:v>-2.3819657051213028E-2</c:v>
                </c:pt>
                <c:pt idx="889">
                  <c:v>-2.5844273519878058E-2</c:v>
                </c:pt>
                <c:pt idx="890">
                  <c:v>-2.5425318533869756E-2</c:v>
                </c:pt>
                <c:pt idx="891">
                  <c:v>-1.7151640899088605E-2</c:v>
                </c:pt>
                <c:pt idx="892">
                  <c:v>-2.8895456691939714E-2</c:v>
                </c:pt>
                <c:pt idx="893">
                  <c:v>-2.2356494887967315E-2</c:v>
                </c:pt>
                <c:pt idx="894">
                  <c:v>-1.8200883068052676E-2</c:v>
                </c:pt>
                <c:pt idx="895">
                  <c:v>-2.7146911590032019E-2</c:v>
                </c:pt>
                <c:pt idx="896">
                  <c:v>-1.951419157189882E-2</c:v>
                </c:pt>
                <c:pt idx="897">
                  <c:v>-1.6976899810201118E-2</c:v>
                </c:pt>
                <c:pt idx="898">
                  <c:v>-2.0563284437212559E-2</c:v>
                </c:pt>
                <c:pt idx="899">
                  <c:v>-2.4451136541911112E-2</c:v>
                </c:pt>
                <c:pt idx="900">
                  <c:v>-2.4467294509110005E-2</c:v>
                </c:pt>
                <c:pt idx="901">
                  <c:v>-2.4317230567302062E-2</c:v>
                </c:pt>
                <c:pt idx="902">
                  <c:v>-1.8163565632638878E-2</c:v>
                </c:pt>
                <c:pt idx="903">
                  <c:v>-3.4182588666229918E-2</c:v>
                </c:pt>
                <c:pt idx="904">
                  <c:v>-2.4450702730554497E-2</c:v>
                </c:pt>
                <c:pt idx="905">
                  <c:v>-2.8862008982795118E-2</c:v>
                </c:pt>
                <c:pt idx="906">
                  <c:v>-2.3685205449028857E-2</c:v>
                </c:pt>
                <c:pt idx="907">
                  <c:v>-2.3404714585121056E-2</c:v>
                </c:pt>
                <c:pt idx="908">
                  <c:v>-2.315813500375441E-2</c:v>
                </c:pt>
                <c:pt idx="909">
                  <c:v>-1.8935022220176734E-2</c:v>
                </c:pt>
                <c:pt idx="910">
                  <c:v>-2.4191276768785741E-2</c:v>
                </c:pt>
                <c:pt idx="911">
                  <c:v>-2.4396248262513964E-2</c:v>
                </c:pt>
                <c:pt idx="912">
                  <c:v>-2.1810118852624072E-2</c:v>
                </c:pt>
                <c:pt idx="913">
                  <c:v>-2.8565159488834979E-2</c:v>
                </c:pt>
                <c:pt idx="914">
                  <c:v>-3.0250388486544821E-2</c:v>
                </c:pt>
                <c:pt idx="915">
                  <c:v>-2.2309215718864905E-2</c:v>
                </c:pt>
                <c:pt idx="916">
                  <c:v>-2.5016548279898743E-2</c:v>
                </c:pt>
                <c:pt idx="917">
                  <c:v>-2.129078805536011E-2</c:v>
                </c:pt>
                <c:pt idx="918">
                  <c:v>-2.5879286578108562E-2</c:v>
                </c:pt>
                <c:pt idx="919">
                  <c:v>-2.4271497285347721E-2</c:v>
                </c:pt>
                <c:pt idx="920">
                  <c:v>-2.460425054181492E-2</c:v>
                </c:pt>
                <c:pt idx="921">
                  <c:v>-2.1509795300154622E-2</c:v>
                </c:pt>
                <c:pt idx="922">
                  <c:v>-2.1391889688446852E-2</c:v>
                </c:pt>
                <c:pt idx="923">
                  <c:v>-2.7218753470474866E-2</c:v>
                </c:pt>
                <c:pt idx="924">
                  <c:v>-1.6981884556329874E-2</c:v>
                </c:pt>
                <c:pt idx="925">
                  <c:v>-1.7360521138705565E-2</c:v>
                </c:pt>
                <c:pt idx="926">
                  <c:v>-2.1822191374310407E-2</c:v>
                </c:pt>
                <c:pt idx="927">
                  <c:v>-2.2079482372069137E-2</c:v>
                </c:pt>
                <c:pt idx="928">
                  <c:v>-2.0118236207625984E-2</c:v>
                </c:pt>
                <c:pt idx="929">
                  <c:v>-2.9837180259489671E-2</c:v>
                </c:pt>
                <c:pt idx="930">
                  <c:v>-2.4084696039869513E-2</c:v>
                </c:pt>
                <c:pt idx="931">
                  <c:v>-2.6248510265348912E-2</c:v>
                </c:pt>
                <c:pt idx="932">
                  <c:v>-3.3367475988052675E-2</c:v>
                </c:pt>
                <c:pt idx="933">
                  <c:v>-2.0513573627297887E-2</c:v>
                </c:pt>
                <c:pt idx="934">
                  <c:v>-2.3034766540824592E-2</c:v>
                </c:pt>
                <c:pt idx="935">
                  <c:v>-2.1908123754510456E-2</c:v>
                </c:pt>
                <c:pt idx="936">
                  <c:v>-2.2251102987727478E-2</c:v>
                </c:pt>
                <c:pt idx="937">
                  <c:v>-2.4950989885244468E-2</c:v>
                </c:pt>
                <c:pt idx="938">
                  <c:v>-1.7336458484093598E-2</c:v>
                </c:pt>
                <c:pt idx="939">
                  <c:v>-1.5936082432377319E-2</c:v>
                </c:pt>
                <c:pt idx="940">
                  <c:v>-2.099029287991705E-2</c:v>
                </c:pt>
                <c:pt idx="941">
                  <c:v>-2.6393614301762014E-2</c:v>
                </c:pt>
                <c:pt idx="942">
                  <c:v>-2.3514653186889944E-2</c:v>
                </c:pt>
                <c:pt idx="943">
                  <c:v>-2.3454641595707315E-2</c:v>
                </c:pt>
                <c:pt idx="944">
                  <c:v>-2.0817337063556707E-2</c:v>
                </c:pt>
                <c:pt idx="945">
                  <c:v>-2.7067409092220274E-2</c:v>
                </c:pt>
                <c:pt idx="946">
                  <c:v>-2.6686637989381978E-2</c:v>
                </c:pt>
                <c:pt idx="947">
                  <c:v>-1.9208150497558307E-2</c:v>
                </c:pt>
                <c:pt idx="948">
                  <c:v>-2.7099832499665411E-2</c:v>
                </c:pt>
                <c:pt idx="949">
                  <c:v>-2.1448386536317088E-2</c:v>
                </c:pt>
                <c:pt idx="950">
                  <c:v>-2.3531180699244203E-2</c:v>
                </c:pt>
                <c:pt idx="951">
                  <c:v>-2.6949333898256711E-2</c:v>
                </c:pt>
                <c:pt idx="952">
                  <c:v>-1.6248287392118144E-2</c:v>
                </c:pt>
                <c:pt idx="953">
                  <c:v>-1.932336636151355E-2</c:v>
                </c:pt>
                <c:pt idx="954">
                  <c:v>-2.2996930489341594E-2</c:v>
                </c:pt>
                <c:pt idx="955">
                  <c:v>-2.2976430620541777E-2</c:v>
                </c:pt>
                <c:pt idx="956">
                  <c:v>-2.5742368973595831E-2</c:v>
                </c:pt>
                <c:pt idx="957">
                  <c:v>-2.5862542881181838E-2</c:v>
                </c:pt>
                <c:pt idx="958">
                  <c:v>-2.0983662820865945E-2</c:v>
                </c:pt>
                <c:pt idx="959">
                  <c:v>-3.148583019855522E-2</c:v>
                </c:pt>
                <c:pt idx="960">
                  <c:v>-2.1620377289030657E-2</c:v>
                </c:pt>
                <c:pt idx="961">
                  <c:v>-1.7572811777437636E-2</c:v>
                </c:pt>
                <c:pt idx="962">
                  <c:v>-2.5974039630554557E-2</c:v>
                </c:pt>
                <c:pt idx="963">
                  <c:v>-2.6875560938764309E-2</c:v>
                </c:pt>
                <c:pt idx="964">
                  <c:v>-1.8724969155359261E-2</c:v>
                </c:pt>
                <c:pt idx="965">
                  <c:v>-2.0960632663191703E-2</c:v>
                </c:pt>
                <c:pt idx="966">
                  <c:v>-2.8625160516087433E-2</c:v>
                </c:pt>
                <c:pt idx="967">
                  <c:v>-2.2936572292868718E-2</c:v>
                </c:pt>
                <c:pt idx="968">
                  <c:v>-2.2821742680545043E-2</c:v>
                </c:pt>
                <c:pt idx="969">
                  <c:v>-3.2112963046470711E-2</c:v>
                </c:pt>
                <c:pt idx="970">
                  <c:v>-2.7332269536726628E-2</c:v>
                </c:pt>
                <c:pt idx="971">
                  <c:v>-2.2690820862184324E-2</c:v>
                </c:pt>
                <c:pt idx="972">
                  <c:v>-1.5270170449502629E-2</c:v>
                </c:pt>
                <c:pt idx="973">
                  <c:v>-2.3554869935782818E-2</c:v>
                </c:pt>
                <c:pt idx="974">
                  <c:v>-2.5897851802687555E-2</c:v>
                </c:pt>
                <c:pt idx="975">
                  <c:v>-2.2693599848899737E-2</c:v>
                </c:pt>
                <c:pt idx="976">
                  <c:v>-2.7139663359896815E-2</c:v>
                </c:pt>
                <c:pt idx="977">
                  <c:v>-2.5640610576385114E-2</c:v>
                </c:pt>
                <c:pt idx="978">
                  <c:v>-2.3393568371490758E-2</c:v>
                </c:pt>
                <c:pt idx="979">
                  <c:v>-2.6739098486968871E-2</c:v>
                </c:pt>
                <c:pt idx="980">
                  <c:v>-2.1439084384470064E-2</c:v>
                </c:pt>
                <c:pt idx="981">
                  <c:v>-2.478708597819157E-2</c:v>
                </c:pt>
                <c:pt idx="982">
                  <c:v>-2.7775344013779346E-2</c:v>
                </c:pt>
                <c:pt idx="983">
                  <c:v>-2.3642538806223357E-2</c:v>
                </c:pt>
                <c:pt idx="984">
                  <c:v>-2.0319996235498294E-2</c:v>
                </c:pt>
                <c:pt idx="985">
                  <c:v>-1.8805645865622722E-2</c:v>
                </c:pt>
                <c:pt idx="986">
                  <c:v>-1.8615353451563621E-2</c:v>
                </c:pt>
                <c:pt idx="987">
                  <c:v>-2.2776493652665764E-2</c:v>
                </c:pt>
                <c:pt idx="988">
                  <c:v>-1.8681459810451884E-2</c:v>
                </c:pt>
                <c:pt idx="989">
                  <c:v>-2.9375160334033978E-2</c:v>
                </c:pt>
                <c:pt idx="990">
                  <c:v>-2.5930173226365483E-2</c:v>
                </c:pt>
                <c:pt idx="991">
                  <c:v>-1.6683977054446686E-2</c:v>
                </c:pt>
                <c:pt idx="992">
                  <c:v>-2.4488620075395318E-2</c:v>
                </c:pt>
                <c:pt idx="993">
                  <c:v>-2.1365325743921915E-2</c:v>
                </c:pt>
                <c:pt idx="994">
                  <c:v>-2.5339991911479842E-2</c:v>
                </c:pt>
                <c:pt idx="995">
                  <c:v>-2.421131746216254E-2</c:v>
                </c:pt>
                <c:pt idx="996">
                  <c:v>-2.487856046865744E-2</c:v>
                </c:pt>
                <c:pt idx="997">
                  <c:v>-1.2199725492845204E-2</c:v>
                </c:pt>
                <c:pt idx="998">
                  <c:v>-2.4168687645005349E-2</c:v>
                </c:pt>
                <c:pt idx="999">
                  <c:v>-1.8263619056044789E-2</c:v>
                </c:pt>
              </c:numCache>
            </c:numRef>
          </c:xVal>
          <c:yVal>
            <c:numRef>
              <c:f>'PSA results'!$AJ$26:$AJ$5026</c:f>
              <c:numCache>
                <c:formatCode>0.00</c:formatCode>
                <c:ptCount val="5001"/>
                <c:pt idx="0">
                  <c:v>-769.04642320756466</c:v>
                </c:pt>
                <c:pt idx="1">
                  <c:v>-783.0914690535551</c:v>
                </c:pt>
                <c:pt idx="2">
                  <c:v>-801.13704102637621</c:v>
                </c:pt>
                <c:pt idx="3">
                  <c:v>-792.35835941859705</c:v>
                </c:pt>
                <c:pt idx="4">
                  <c:v>-773.82960679955659</c:v>
                </c:pt>
                <c:pt idx="5">
                  <c:v>-719.13028328028531</c:v>
                </c:pt>
                <c:pt idx="6">
                  <c:v>-782.52020161163637</c:v>
                </c:pt>
                <c:pt idx="7">
                  <c:v>-746.73537638169046</c:v>
                </c:pt>
                <c:pt idx="8">
                  <c:v>-800.13143357625313</c:v>
                </c:pt>
                <c:pt idx="9">
                  <c:v>-743.73508478217673</c:v>
                </c:pt>
                <c:pt idx="10">
                  <c:v>-745.49549083918555</c:v>
                </c:pt>
                <c:pt idx="11">
                  <c:v>-761.30946757033234</c:v>
                </c:pt>
                <c:pt idx="12">
                  <c:v>-816.00469633780722</c:v>
                </c:pt>
                <c:pt idx="13">
                  <c:v>-812.11369805837376</c:v>
                </c:pt>
                <c:pt idx="14">
                  <c:v>-797.20009962004406</c:v>
                </c:pt>
                <c:pt idx="15">
                  <c:v>-758.56779533064764</c:v>
                </c:pt>
                <c:pt idx="16">
                  <c:v>-736.78320485016138</c:v>
                </c:pt>
                <c:pt idx="17">
                  <c:v>-733.1520079704087</c:v>
                </c:pt>
                <c:pt idx="18">
                  <c:v>-753.56379551308009</c:v>
                </c:pt>
                <c:pt idx="19">
                  <c:v>-745.87622651682841</c:v>
                </c:pt>
                <c:pt idx="20">
                  <c:v>-776.06052894672121</c:v>
                </c:pt>
                <c:pt idx="21">
                  <c:v>-765.86000178688755</c:v>
                </c:pt>
                <c:pt idx="22">
                  <c:v>-797.75157860449053</c:v>
                </c:pt>
                <c:pt idx="23">
                  <c:v>-756.24475427751076</c:v>
                </c:pt>
                <c:pt idx="24">
                  <c:v>-736.09906506593688</c:v>
                </c:pt>
                <c:pt idx="25">
                  <c:v>-768.27794752195496</c:v>
                </c:pt>
                <c:pt idx="26">
                  <c:v>-781.949875716939</c:v>
                </c:pt>
                <c:pt idx="27">
                  <c:v>-807.89731390119459</c:v>
                </c:pt>
                <c:pt idx="28">
                  <c:v>-783.88897168105996</c:v>
                </c:pt>
                <c:pt idx="29">
                  <c:v>-763.06139690051623</c:v>
                </c:pt>
                <c:pt idx="30">
                  <c:v>-727.10129660842858</c:v>
                </c:pt>
                <c:pt idx="31">
                  <c:v>-816.88167884311952</c:v>
                </c:pt>
                <c:pt idx="32">
                  <c:v>-741.26337641272812</c:v>
                </c:pt>
                <c:pt idx="33">
                  <c:v>-740.97910601844978</c:v>
                </c:pt>
                <c:pt idx="34">
                  <c:v>-799.77001148820864</c:v>
                </c:pt>
                <c:pt idx="35">
                  <c:v>-732.43015758493993</c:v>
                </c:pt>
                <c:pt idx="36">
                  <c:v>-769.53231919302016</c:v>
                </c:pt>
                <c:pt idx="37">
                  <c:v>-752.51197124682449</c:v>
                </c:pt>
                <c:pt idx="38">
                  <c:v>-753.04999780736489</c:v>
                </c:pt>
                <c:pt idx="39">
                  <c:v>-752.27898220955649</c:v>
                </c:pt>
                <c:pt idx="40">
                  <c:v>-798.79548524196889</c:v>
                </c:pt>
                <c:pt idx="41">
                  <c:v>-776.37812821773059</c:v>
                </c:pt>
                <c:pt idx="42">
                  <c:v>-774.8020672387479</c:v>
                </c:pt>
                <c:pt idx="43">
                  <c:v>-783.16471173414538</c:v>
                </c:pt>
                <c:pt idx="44">
                  <c:v>-783.27160745899755</c:v>
                </c:pt>
                <c:pt idx="45">
                  <c:v>-802.15586462092142</c:v>
                </c:pt>
                <c:pt idx="46">
                  <c:v>-781.82900367415868</c:v>
                </c:pt>
                <c:pt idx="47">
                  <c:v>-818.97630562028417</c:v>
                </c:pt>
                <c:pt idx="48">
                  <c:v>-718.77013781643382</c:v>
                </c:pt>
                <c:pt idx="49">
                  <c:v>-802.03886063407253</c:v>
                </c:pt>
                <c:pt idx="50">
                  <c:v>-750.11794185223425</c:v>
                </c:pt>
                <c:pt idx="51">
                  <c:v>-774.16335141769196</c:v>
                </c:pt>
                <c:pt idx="52">
                  <c:v>-753.29234920876661</c:v>
                </c:pt>
                <c:pt idx="53">
                  <c:v>-753.27289022668901</c:v>
                </c:pt>
                <c:pt idx="54">
                  <c:v>-796.2911219012808</c:v>
                </c:pt>
                <c:pt idx="55">
                  <c:v>-805.98884552993377</c:v>
                </c:pt>
                <c:pt idx="56">
                  <c:v>-740.99675699597537</c:v>
                </c:pt>
                <c:pt idx="57">
                  <c:v>-740.45093479715524</c:v>
                </c:pt>
                <c:pt idx="58">
                  <c:v>-758.2034682972635</c:v>
                </c:pt>
                <c:pt idx="59">
                  <c:v>-784.97049086557308</c:v>
                </c:pt>
                <c:pt idx="60">
                  <c:v>-796.81695719941763</c:v>
                </c:pt>
                <c:pt idx="61">
                  <c:v>-772.44030133672413</c:v>
                </c:pt>
                <c:pt idx="62">
                  <c:v>-792.3264025242097</c:v>
                </c:pt>
                <c:pt idx="63">
                  <c:v>-772.08478027039428</c:v>
                </c:pt>
                <c:pt idx="64">
                  <c:v>-786.8464136659386</c:v>
                </c:pt>
                <c:pt idx="65">
                  <c:v>-787.35390387956659</c:v>
                </c:pt>
                <c:pt idx="66">
                  <c:v>-808.69190797552255</c:v>
                </c:pt>
                <c:pt idx="67">
                  <c:v>-721.36755530051096</c:v>
                </c:pt>
                <c:pt idx="68">
                  <c:v>-740.50828138033194</c:v>
                </c:pt>
                <c:pt idx="69">
                  <c:v>-756.50944269728234</c:v>
                </c:pt>
                <c:pt idx="70">
                  <c:v>-827.64047681743659</c:v>
                </c:pt>
                <c:pt idx="71">
                  <c:v>-778.34562315765106</c:v>
                </c:pt>
                <c:pt idx="72">
                  <c:v>-778.56205472004285</c:v>
                </c:pt>
                <c:pt idx="73">
                  <c:v>-793.66327389811931</c:v>
                </c:pt>
                <c:pt idx="74">
                  <c:v>-796.52498660603487</c:v>
                </c:pt>
                <c:pt idx="75">
                  <c:v>-834.91121944440602</c:v>
                </c:pt>
                <c:pt idx="76">
                  <c:v>-772.57574715277678</c:v>
                </c:pt>
                <c:pt idx="77">
                  <c:v>-737.41934182013392</c:v>
                </c:pt>
                <c:pt idx="78">
                  <c:v>-776.78895703089484</c:v>
                </c:pt>
                <c:pt idx="79">
                  <c:v>-786.13432518920081</c:v>
                </c:pt>
                <c:pt idx="80">
                  <c:v>-786.83701569171808</c:v>
                </c:pt>
                <c:pt idx="81">
                  <c:v>-755.90430328619959</c:v>
                </c:pt>
                <c:pt idx="82">
                  <c:v>-778.93252212175594</c:v>
                </c:pt>
                <c:pt idx="83">
                  <c:v>-786.01610428297317</c:v>
                </c:pt>
                <c:pt idx="84">
                  <c:v>-770.50683098377976</c:v>
                </c:pt>
                <c:pt idx="85">
                  <c:v>-803.48740595215486</c:v>
                </c:pt>
                <c:pt idx="86">
                  <c:v>-715.46174660159204</c:v>
                </c:pt>
                <c:pt idx="87">
                  <c:v>-777.18960282453827</c:v>
                </c:pt>
                <c:pt idx="88">
                  <c:v>-751.3411655259456</c:v>
                </c:pt>
                <c:pt idx="89">
                  <c:v>-766.70655601217823</c:v>
                </c:pt>
                <c:pt idx="90">
                  <c:v>-774.02169843298088</c:v>
                </c:pt>
                <c:pt idx="91">
                  <c:v>-819.71517476836698</c:v>
                </c:pt>
                <c:pt idx="92">
                  <c:v>-769.88278508813937</c:v>
                </c:pt>
                <c:pt idx="93">
                  <c:v>-819.99858910154398</c:v>
                </c:pt>
                <c:pt idx="94">
                  <c:v>-711.24284786214776</c:v>
                </c:pt>
                <c:pt idx="95">
                  <c:v>-785.14711217680315</c:v>
                </c:pt>
                <c:pt idx="96">
                  <c:v>-768.97521774642837</c:v>
                </c:pt>
                <c:pt idx="97">
                  <c:v>-784.6956208819438</c:v>
                </c:pt>
                <c:pt idx="98">
                  <c:v>-795.27007024557042</c:v>
                </c:pt>
                <c:pt idx="99">
                  <c:v>-790.68490385213227</c:v>
                </c:pt>
                <c:pt idx="100">
                  <c:v>-775.59145303743708</c:v>
                </c:pt>
                <c:pt idx="101">
                  <c:v>-712.11454938166708</c:v>
                </c:pt>
                <c:pt idx="102">
                  <c:v>-814.64223155954369</c:v>
                </c:pt>
                <c:pt idx="103">
                  <c:v>-754.09622170774674</c:v>
                </c:pt>
                <c:pt idx="104">
                  <c:v>-764.09513210349223</c:v>
                </c:pt>
                <c:pt idx="105">
                  <c:v>-748.64025251751855</c:v>
                </c:pt>
                <c:pt idx="106">
                  <c:v>-764.79557064767096</c:v>
                </c:pt>
                <c:pt idx="107">
                  <c:v>-760.7839455215717</c:v>
                </c:pt>
                <c:pt idx="108">
                  <c:v>-793.69077280251622</c:v>
                </c:pt>
                <c:pt idx="109">
                  <c:v>-810.74519866623586</c:v>
                </c:pt>
                <c:pt idx="110">
                  <c:v>-761.7747291183</c:v>
                </c:pt>
                <c:pt idx="111">
                  <c:v>-781.05060554641386</c:v>
                </c:pt>
                <c:pt idx="112">
                  <c:v>-803.35072883668727</c:v>
                </c:pt>
                <c:pt idx="113">
                  <c:v>-817.60485573834876</c:v>
                </c:pt>
                <c:pt idx="114">
                  <c:v>-807.98432853584472</c:v>
                </c:pt>
                <c:pt idx="115">
                  <c:v>-760.09981238476348</c:v>
                </c:pt>
                <c:pt idx="116">
                  <c:v>-770.40147558726949</c:v>
                </c:pt>
                <c:pt idx="117">
                  <c:v>-756.5420920907668</c:v>
                </c:pt>
                <c:pt idx="118">
                  <c:v>-757.40390561743516</c:v>
                </c:pt>
                <c:pt idx="119">
                  <c:v>-833.8543420055862</c:v>
                </c:pt>
                <c:pt idx="120">
                  <c:v>-787.15812148376199</c:v>
                </c:pt>
                <c:pt idx="121">
                  <c:v>-763.92594856048663</c:v>
                </c:pt>
                <c:pt idx="122">
                  <c:v>-815.91104263726584</c:v>
                </c:pt>
                <c:pt idx="123">
                  <c:v>-791.76366609979232</c:v>
                </c:pt>
                <c:pt idx="124">
                  <c:v>-728.97631052158067</c:v>
                </c:pt>
                <c:pt idx="125">
                  <c:v>-781.60693480004738</c:v>
                </c:pt>
                <c:pt idx="126">
                  <c:v>-736.54936094324921</c:v>
                </c:pt>
                <c:pt idx="127">
                  <c:v>-771.13968024436963</c:v>
                </c:pt>
                <c:pt idx="128">
                  <c:v>-777.94685076979658</c:v>
                </c:pt>
                <c:pt idx="129">
                  <c:v>-748.30237939803146</c:v>
                </c:pt>
                <c:pt idx="130">
                  <c:v>-769.38903686366211</c:v>
                </c:pt>
                <c:pt idx="131">
                  <c:v>-822.40469829071799</c:v>
                </c:pt>
                <c:pt idx="132">
                  <c:v>-798.10535726954095</c:v>
                </c:pt>
                <c:pt idx="133">
                  <c:v>-794.2084126906534</c:v>
                </c:pt>
                <c:pt idx="134">
                  <c:v>-787.30019896330759</c:v>
                </c:pt>
                <c:pt idx="135">
                  <c:v>-773.22297884583168</c:v>
                </c:pt>
                <c:pt idx="136">
                  <c:v>-784.78004652916479</c:v>
                </c:pt>
                <c:pt idx="137">
                  <c:v>-783.30366185947923</c:v>
                </c:pt>
                <c:pt idx="138">
                  <c:v>-768.22018050998759</c:v>
                </c:pt>
                <c:pt idx="139">
                  <c:v>-790.26705105059636</c:v>
                </c:pt>
                <c:pt idx="140">
                  <c:v>-797.48703351945687</c:v>
                </c:pt>
                <c:pt idx="141">
                  <c:v>-798.48092002498652</c:v>
                </c:pt>
                <c:pt idx="142">
                  <c:v>-783.60195706747481</c:v>
                </c:pt>
                <c:pt idx="143">
                  <c:v>-754.55555515458218</c:v>
                </c:pt>
                <c:pt idx="144">
                  <c:v>-773.22920775255216</c:v>
                </c:pt>
                <c:pt idx="145">
                  <c:v>-727.06129829420706</c:v>
                </c:pt>
                <c:pt idx="146">
                  <c:v>-768.47401324834846</c:v>
                </c:pt>
                <c:pt idx="147">
                  <c:v>-789.623912188144</c:v>
                </c:pt>
                <c:pt idx="148">
                  <c:v>-777.35145030648664</c:v>
                </c:pt>
                <c:pt idx="149">
                  <c:v>-749.759516736151</c:v>
                </c:pt>
                <c:pt idx="150">
                  <c:v>-784.65573335163936</c:v>
                </c:pt>
                <c:pt idx="151">
                  <c:v>-795.40075284398472</c:v>
                </c:pt>
                <c:pt idx="152">
                  <c:v>-743.9546369567488</c:v>
                </c:pt>
                <c:pt idx="153">
                  <c:v>-765.55059992228871</c:v>
                </c:pt>
                <c:pt idx="154">
                  <c:v>-755.5706661870795</c:v>
                </c:pt>
                <c:pt idx="155">
                  <c:v>-761.56972973792972</c:v>
                </c:pt>
                <c:pt idx="156">
                  <c:v>-770.50653563725018</c:v>
                </c:pt>
                <c:pt idx="157">
                  <c:v>-735.7158551145958</c:v>
                </c:pt>
                <c:pt idx="158">
                  <c:v>-777.95420830715011</c:v>
                </c:pt>
                <c:pt idx="159">
                  <c:v>-790.87821412092171</c:v>
                </c:pt>
                <c:pt idx="160">
                  <c:v>-735.73079846827613</c:v>
                </c:pt>
                <c:pt idx="161">
                  <c:v>-736.99389610700655</c:v>
                </c:pt>
                <c:pt idx="162">
                  <c:v>-754.90766753141224</c:v>
                </c:pt>
                <c:pt idx="163">
                  <c:v>-767.64197566166786</c:v>
                </c:pt>
                <c:pt idx="164">
                  <c:v>-780.03604748638463</c:v>
                </c:pt>
                <c:pt idx="165">
                  <c:v>-778.85187505722615</c:v>
                </c:pt>
                <c:pt idx="166">
                  <c:v>-721.33854987977293</c:v>
                </c:pt>
                <c:pt idx="167">
                  <c:v>-735.6122908816501</c:v>
                </c:pt>
                <c:pt idx="168">
                  <c:v>-735.81539653724167</c:v>
                </c:pt>
                <c:pt idx="169">
                  <c:v>-763.97835700651876</c:v>
                </c:pt>
                <c:pt idx="170">
                  <c:v>-764.86877717572997</c:v>
                </c:pt>
                <c:pt idx="171">
                  <c:v>-790.52791625396185</c:v>
                </c:pt>
                <c:pt idx="172">
                  <c:v>-751.5170867134666</c:v>
                </c:pt>
                <c:pt idx="173">
                  <c:v>-803.9956615740316</c:v>
                </c:pt>
                <c:pt idx="174">
                  <c:v>-749.4243462678337</c:v>
                </c:pt>
                <c:pt idx="175">
                  <c:v>-749.56780897167755</c:v>
                </c:pt>
                <c:pt idx="176">
                  <c:v>-751.1887627760384</c:v>
                </c:pt>
                <c:pt idx="177">
                  <c:v>-774.37334332567343</c:v>
                </c:pt>
                <c:pt idx="178">
                  <c:v>-749.7812967242121</c:v>
                </c:pt>
                <c:pt idx="179">
                  <c:v>-759.13913704243259</c:v>
                </c:pt>
                <c:pt idx="180">
                  <c:v>-756.20180960128755</c:v>
                </c:pt>
                <c:pt idx="181">
                  <c:v>-793.75193774831359</c:v>
                </c:pt>
                <c:pt idx="182">
                  <c:v>-763.7151167912757</c:v>
                </c:pt>
                <c:pt idx="183">
                  <c:v>-777.08354882794902</c:v>
                </c:pt>
                <c:pt idx="184">
                  <c:v>-771.70005524856651</c:v>
                </c:pt>
                <c:pt idx="185">
                  <c:v>-770.80994829322435</c:v>
                </c:pt>
                <c:pt idx="186">
                  <c:v>-730.9768059293192</c:v>
                </c:pt>
                <c:pt idx="187">
                  <c:v>-748.15448680560439</c:v>
                </c:pt>
                <c:pt idx="188">
                  <c:v>-776.91213733651739</c:v>
                </c:pt>
                <c:pt idx="189">
                  <c:v>-742.15359396160147</c:v>
                </c:pt>
                <c:pt idx="190">
                  <c:v>-779.04384768484033</c:v>
                </c:pt>
                <c:pt idx="191">
                  <c:v>-761.58573850608263</c:v>
                </c:pt>
                <c:pt idx="192">
                  <c:v>-767.71187808358809</c:v>
                </c:pt>
                <c:pt idx="193">
                  <c:v>-784.56435714121335</c:v>
                </c:pt>
                <c:pt idx="194">
                  <c:v>-800.12582685807774</c:v>
                </c:pt>
                <c:pt idx="195">
                  <c:v>-778.58722554242604</c:v>
                </c:pt>
                <c:pt idx="196">
                  <c:v>-778.57320851259692</c:v>
                </c:pt>
                <c:pt idx="197">
                  <c:v>-795.18561517580974</c:v>
                </c:pt>
                <c:pt idx="198">
                  <c:v>-784.44945366393222</c:v>
                </c:pt>
                <c:pt idx="199">
                  <c:v>-709.13444539910688</c:v>
                </c:pt>
                <c:pt idx="200">
                  <c:v>-830.46520998241249</c:v>
                </c:pt>
                <c:pt idx="201">
                  <c:v>-764.47337190780399</c:v>
                </c:pt>
                <c:pt idx="202">
                  <c:v>-797.6361960177187</c:v>
                </c:pt>
                <c:pt idx="203">
                  <c:v>-776.09193731795949</c:v>
                </c:pt>
                <c:pt idx="204">
                  <c:v>-813.59482874465175</c:v>
                </c:pt>
                <c:pt idx="205">
                  <c:v>-738.72130170751689</c:v>
                </c:pt>
                <c:pt idx="206">
                  <c:v>-780.66128444326205</c:v>
                </c:pt>
                <c:pt idx="207">
                  <c:v>-733.10445105194549</c:v>
                </c:pt>
                <c:pt idx="208">
                  <c:v>-770.84815213079355</c:v>
                </c:pt>
                <c:pt idx="209">
                  <c:v>-731.66600895750435</c:v>
                </c:pt>
                <c:pt idx="210">
                  <c:v>-768.76052567303077</c:v>
                </c:pt>
                <c:pt idx="211">
                  <c:v>-761.9137769453223</c:v>
                </c:pt>
                <c:pt idx="212">
                  <c:v>-779.20251546561076</c:v>
                </c:pt>
                <c:pt idx="213">
                  <c:v>-784.8698281068805</c:v>
                </c:pt>
                <c:pt idx="214">
                  <c:v>-776.80125492294565</c:v>
                </c:pt>
                <c:pt idx="215">
                  <c:v>-756.86294870325037</c:v>
                </c:pt>
                <c:pt idx="216">
                  <c:v>-734.50894478178452</c:v>
                </c:pt>
                <c:pt idx="217">
                  <c:v>-774.13191459525342</c:v>
                </c:pt>
                <c:pt idx="218">
                  <c:v>-772.90790653360455</c:v>
                </c:pt>
                <c:pt idx="219">
                  <c:v>-768.51227714035167</c:v>
                </c:pt>
                <c:pt idx="220">
                  <c:v>-766.65784076294767</c:v>
                </c:pt>
                <c:pt idx="221">
                  <c:v>-790.42389837374185</c:v>
                </c:pt>
                <c:pt idx="222">
                  <c:v>-785.8533555640447</c:v>
                </c:pt>
                <c:pt idx="223">
                  <c:v>-806.39336597722422</c:v>
                </c:pt>
                <c:pt idx="224">
                  <c:v>-776.6216223025599</c:v>
                </c:pt>
                <c:pt idx="225">
                  <c:v>-759.72305314585174</c:v>
                </c:pt>
                <c:pt idx="226">
                  <c:v>-767.42327306759125</c:v>
                </c:pt>
                <c:pt idx="227">
                  <c:v>-802.93359265118033</c:v>
                </c:pt>
                <c:pt idx="228">
                  <c:v>-808.69359665400589</c:v>
                </c:pt>
                <c:pt idx="229">
                  <c:v>-784.9226943534336</c:v>
                </c:pt>
                <c:pt idx="230">
                  <c:v>-758.90186084562447</c:v>
                </c:pt>
                <c:pt idx="231">
                  <c:v>-748.62790666413412</c:v>
                </c:pt>
                <c:pt idx="232">
                  <c:v>-773.32898749876358</c:v>
                </c:pt>
                <c:pt idx="233">
                  <c:v>-754.1855823570304</c:v>
                </c:pt>
                <c:pt idx="234">
                  <c:v>-723.89573990731742</c:v>
                </c:pt>
                <c:pt idx="235">
                  <c:v>-769.68012605101148</c:v>
                </c:pt>
                <c:pt idx="236">
                  <c:v>-760.25410207017421</c:v>
                </c:pt>
                <c:pt idx="237">
                  <c:v>-742.3469335771274</c:v>
                </c:pt>
                <c:pt idx="238">
                  <c:v>-770.46728977440671</c:v>
                </c:pt>
                <c:pt idx="239">
                  <c:v>-741.89342055377074</c:v>
                </c:pt>
                <c:pt idx="240">
                  <c:v>-804.20232487213843</c:v>
                </c:pt>
                <c:pt idx="241">
                  <c:v>-752.2078173641803</c:v>
                </c:pt>
                <c:pt idx="242">
                  <c:v>-794.63226738096046</c:v>
                </c:pt>
                <c:pt idx="243">
                  <c:v>-759.21873857888704</c:v>
                </c:pt>
                <c:pt idx="244">
                  <c:v>-725.27906230732697</c:v>
                </c:pt>
                <c:pt idx="245">
                  <c:v>-722.63350625128123</c:v>
                </c:pt>
                <c:pt idx="246">
                  <c:v>-806.50725951757295</c:v>
                </c:pt>
                <c:pt idx="247">
                  <c:v>-802.76354449121209</c:v>
                </c:pt>
                <c:pt idx="248">
                  <c:v>-825.79962110115321</c:v>
                </c:pt>
                <c:pt idx="249">
                  <c:v>-823.88976475200479</c:v>
                </c:pt>
                <c:pt idx="250">
                  <c:v>-799.25465878428076</c:v>
                </c:pt>
                <c:pt idx="251">
                  <c:v>-781.86883210229553</c:v>
                </c:pt>
                <c:pt idx="252">
                  <c:v>-733.45935757859797</c:v>
                </c:pt>
                <c:pt idx="253">
                  <c:v>-749.33491524281317</c:v>
                </c:pt>
                <c:pt idx="254">
                  <c:v>-740.80776989047718</c:v>
                </c:pt>
                <c:pt idx="255">
                  <c:v>-697.34938846491104</c:v>
                </c:pt>
                <c:pt idx="256">
                  <c:v>-783.85002644999486</c:v>
                </c:pt>
                <c:pt idx="257">
                  <c:v>-785.15277801654474</c:v>
                </c:pt>
                <c:pt idx="258">
                  <c:v>-762.44743727552577</c:v>
                </c:pt>
                <c:pt idx="259">
                  <c:v>-764.27388893088528</c:v>
                </c:pt>
                <c:pt idx="260">
                  <c:v>-741.32125740338006</c:v>
                </c:pt>
                <c:pt idx="261">
                  <c:v>-731.64924162828129</c:v>
                </c:pt>
                <c:pt idx="262">
                  <c:v>-772.77115384654189</c:v>
                </c:pt>
                <c:pt idx="263">
                  <c:v>-754.97193447491463</c:v>
                </c:pt>
                <c:pt idx="264">
                  <c:v>-785.0468224865358</c:v>
                </c:pt>
                <c:pt idx="265">
                  <c:v>-757.36940635223527</c:v>
                </c:pt>
                <c:pt idx="266">
                  <c:v>-753.18478966833436</c:v>
                </c:pt>
                <c:pt idx="267">
                  <c:v>-742.47792717064476</c:v>
                </c:pt>
                <c:pt idx="268">
                  <c:v>-751.48817786403924</c:v>
                </c:pt>
                <c:pt idx="269">
                  <c:v>-752.04719592234915</c:v>
                </c:pt>
                <c:pt idx="270">
                  <c:v>-803.31408286696796</c:v>
                </c:pt>
                <c:pt idx="271">
                  <c:v>-792.16177808631437</c:v>
                </c:pt>
                <c:pt idx="272">
                  <c:v>-778.61541137481481</c:v>
                </c:pt>
                <c:pt idx="273">
                  <c:v>-783.81636088158848</c:v>
                </c:pt>
                <c:pt idx="274">
                  <c:v>-790.46117452937506</c:v>
                </c:pt>
                <c:pt idx="275">
                  <c:v>-744.53950056649819</c:v>
                </c:pt>
                <c:pt idx="276">
                  <c:v>-746.10539205767782</c:v>
                </c:pt>
                <c:pt idx="277">
                  <c:v>-836.01546625212131</c:v>
                </c:pt>
                <c:pt idx="278">
                  <c:v>-770.27417784474301</c:v>
                </c:pt>
                <c:pt idx="279">
                  <c:v>-796.48303008025277</c:v>
                </c:pt>
                <c:pt idx="280">
                  <c:v>-734.94401114817583</c:v>
                </c:pt>
                <c:pt idx="281">
                  <c:v>-734.5197792792269</c:v>
                </c:pt>
                <c:pt idx="282">
                  <c:v>-800.09263983835854</c:v>
                </c:pt>
                <c:pt idx="283">
                  <c:v>-787.35705445607027</c:v>
                </c:pt>
                <c:pt idx="284">
                  <c:v>-799.08205071062139</c:v>
                </c:pt>
                <c:pt idx="285">
                  <c:v>-748.28227256075388</c:v>
                </c:pt>
                <c:pt idx="286">
                  <c:v>-747.5376447889571</c:v>
                </c:pt>
                <c:pt idx="287">
                  <c:v>-822.76605970535684</c:v>
                </c:pt>
                <c:pt idx="288">
                  <c:v>-742.96398172527961</c:v>
                </c:pt>
                <c:pt idx="289">
                  <c:v>-778.78112629819907</c:v>
                </c:pt>
                <c:pt idx="290">
                  <c:v>-798.46622300221816</c:v>
                </c:pt>
                <c:pt idx="291">
                  <c:v>-785.17370720627605</c:v>
                </c:pt>
                <c:pt idx="292">
                  <c:v>-762.85582913037933</c:v>
                </c:pt>
                <c:pt idx="293">
                  <c:v>-766.4625256129948</c:v>
                </c:pt>
                <c:pt idx="294">
                  <c:v>-766.1131937495129</c:v>
                </c:pt>
                <c:pt idx="295">
                  <c:v>-762.97555635168828</c:v>
                </c:pt>
                <c:pt idx="296">
                  <c:v>-774.29368883959341</c:v>
                </c:pt>
                <c:pt idx="297">
                  <c:v>-789.46105654497478</c:v>
                </c:pt>
                <c:pt idx="298">
                  <c:v>-751.18366383474995</c:v>
                </c:pt>
                <c:pt idx="299">
                  <c:v>-759.30103475751548</c:v>
                </c:pt>
                <c:pt idx="300">
                  <c:v>-747.68665673388386</c:v>
                </c:pt>
                <c:pt idx="301">
                  <c:v>-784.28380181478133</c:v>
                </c:pt>
                <c:pt idx="302">
                  <c:v>-782.13796836895199</c:v>
                </c:pt>
                <c:pt idx="303">
                  <c:v>-755.19669369899157</c:v>
                </c:pt>
                <c:pt idx="304">
                  <c:v>-768.8995425133885</c:v>
                </c:pt>
                <c:pt idx="305">
                  <c:v>-765.6595676310867</c:v>
                </c:pt>
                <c:pt idx="306">
                  <c:v>-794.75220032050174</c:v>
                </c:pt>
                <c:pt idx="307">
                  <c:v>-724.70289509493114</c:v>
                </c:pt>
                <c:pt idx="308">
                  <c:v>-798.50688863736514</c:v>
                </c:pt>
                <c:pt idx="309">
                  <c:v>-745.01776711135881</c:v>
                </c:pt>
                <c:pt idx="310">
                  <c:v>-737.9505305504922</c:v>
                </c:pt>
                <c:pt idx="311">
                  <c:v>-781.05069512853333</c:v>
                </c:pt>
                <c:pt idx="312">
                  <c:v>-773.54440812565463</c:v>
                </c:pt>
                <c:pt idx="313">
                  <c:v>-804.10071758169079</c:v>
                </c:pt>
                <c:pt idx="314">
                  <c:v>-750.49419672322801</c:v>
                </c:pt>
                <c:pt idx="315">
                  <c:v>-764.83975194546474</c:v>
                </c:pt>
                <c:pt idx="316">
                  <c:v>-786.53527499453912</c:v>
                </c:pt>
                <c:pt idx="317">
                  <c:v>-813.13009810337917</c:v>
                </c:pt>
                <c:pt idx="318">
                  <c:v>-742.88582505096338</c:v>
                </c:pt>
                <c:pt idx="319">
                  <c:v>-775.93842504379518</c:v>
                </c:pt>
                <c:pt idx="320">
                  <c:v>-769.25812079758043</c:v>
                </c:pt>
                <c:pt idx="321">
                  <c:v>-747.31774783431638</c:v>
                </c:pt>
                <c:pt idx="322">
                  <c:v>-773.55437525653542</c:v>
                </c:pt>
                <c:pt idx="323">
                  <c:v>-771.07072714647938</c:v>
                </c:pt>
                <c:pt idx="324">
                  <c:v>-767.43523578741906</c:v>
                </c:pt>
                <c:pt idx="325">
                  <c:v>-764.03264678154619</c:v>
                </c:pt>
                <c:pt idx="326">
                  <c:v>-791.68700288308673</c:v>
                </c:pt>
                <c:pt idx="327">
                  <c:v>-802.85469474009551</c:v>
                </c:pt>
                <c:pt idx="328">
                  <c:v>-742.17899197792394</c:v>
                </c:pt>
                <c:pt idx="329">
                  <c:v>-797.30137076942083</c:v>
                </c:pt>
                <c:pt idx="330">
                  <c:v>-777.08990414314849</c:v>
                </c:pt>
                <c:pt idx="331">
                  <c:v>-720.30680473024086</c:v>
                </c:pt>
                <c:pt idx="332">
                  <c:v>-737.1172317048804</c:v>
                </c:pt>
                <c:pt idx="333">
                  <c:v>-734.52435999252612</c:v>
                </c:pt>
                <c:pt idx="334">
                  <c:v>-790.70634191339423</c:v>
                </c:pt>
                <c:pt idx="335">
                  <c:v>-782.09187366509514</c:v>
                </c:pt>
                <c:pt idx="336">
                  <c:v>-809.78351498146185</c:v>
                </c:pt>
                <c:pt idx="337">
                  <c:v>-733.33963576080123</c:v>
                </c:pt>
                <c:pt idx="338">
                  <c:v>-757.84687630721464</c:v>
                </c:pt>
                <c:pt idx="339">
                  <c:v>-753.96114611921485</c:v>
                </c:pt>
                <c:pt idx="340">
                  <c:v>-808.63020005408816</c:v>
                </c:pt>
                <c:pt idx="341">
                  <c:v>-754.71025458856366</c:v>
                </c:pt>
                <c:pt idx="342">
                  <c:v>-764.4981671618998</c:v>
                </c:pt>
                <c:pt idx="343">
                  <c:v>-733.97694401566787</c:v>
                </c:pt>
                <c:pt idx="344">
                  <c:v>-787.36779696246822</c:v>
                </c:pt>
                <c:pt idx="345">
                  <c:v>-761.66761949246529</c:v>
                </c:pt>
                <c:pt idx="346">
                  <c:v>-743.22910104761468</c:v>
                </c:pt>
                <c:pt idx="347">
                  <c:v>-766.23204613445114</c:v>
                </c:pt>
                <c:pt idx="348">
                  <c:v>-800.94827351827917</c:v>
                </c:pt>
                <c:pt idx="349">
                  <c:v>-802.6670937689496</c:v>
                </c:pt>
                <c:pt idx="350">
                  <c:v>-768.02668664690646</c:v>
                </c:pt>
                <c:pt idx="351">
                  <c:v>-819.36916588081976</c:v>
                </c:pt>
                <c:pt idx="352">
                  <c:v>-771.46975737952062</c:v>
                </c:pt>
                <c:pt idx="353">
                  <c:v>-828.43985464655452</c:v>
                </c:pt>
                <c:pt idx="354">
                  <c:v>-740.92365984384196</c:v>
                </c:pt>
                <c:pt idx="355">
                  <c:v>-765.92237869534392</c:v>
                </c:pt>
                <c:pt idx="356">
                  <c:v>-762.27134951496873</c:v>
                </c:pt>
                <c:pt idx="357">
                  <c:v>-746.4234006119209</c:v>
                </c:pt>
                <c:pt idx="358">
                  <c:v>-726.47538076660067</c:v>
                </c:pt>
                <c:pt idx="359">
                  <c:v>-790.0821275361991</c:v>
                </c:pt>
                <c:pt idx="360">
                  <c:v>-794.81546285532431</c:v>
                </c:pt>
                <c:pt idx="361">
                  <c:v>-803.34089884213563</c:v>
                </c:pt>
                <c:pt idx="362">
                  <c:v>-749.80467426201449</c:v>
                </c:pt>
                <c:pt idx="363">
                  <c:v>-773.48274156756497</c:v>
                </c:pt>
                <c:pt idx="364">
                  <c:v>-730.11293913658528</c:v>
                </c:pt>
                <c:pt idx="365">
                  <c:v>-796.9405378869892</c:v>
                </c:pt>
                <c:pt idx="366">
                  <c:v>-736.60509595376288</c:v>
                </c:pt>
                <c:pt idx="367">
                  <c:v>-810.8618934379283</c:v>
                </c:pt>
                <c:pt idx="368">
                  <c:v>-815.73701666682928</c:v>
                </c:pt>
                <c:pt idx="369">
                  <c:v>-761.51751418636513</c:v>
                </c:pt>
                <c:pt idx="370">
                  <c:v>-751.64392198967425</c:v>
                </c:pt>
                <c:pt idx="371">
                  <c:v>-762.49002267296282</c:v>
                </c:pt>
                <c:pt idx="372">
                  <c:v>-779.52651640119302</c:v>
                </c:pt>
                <c:pt idx="373">
                  <c:v>-753.31295820778132</c:v>
                </c:pt>
                <c:pt idx="374">
                  <c:v>-796.93375660419179</c:v>
                </c:pt>
                <c:pt idx="375">
                  <c:v>-743.98738842633065</c:v>
                </c:pt>
                <c:pt idx="376">
                  <c:v>-741.8481336882196</c:v>
                </c:pt>
                <c:pt idx="377">
                  <c:v>-727.17475321038137</c:v>
                </c:pt>
                <c:pt idx="378">
                  <c:v>-820.27756212471695</c:v>
                </c:pt>
                <c:pt idx="379">
                  <c:v>-763.29653667796538</c:v>
                </c:pt>
                <c:pt idx="380">
                  <c:v>-760.19228615729116</c:v>
                </c:pt>
                <c:pt idx="381">
                  <c:v>-746.58080454143146</c:v>
                </c:pt>
                <c:pt idx="382">
                  <c:v>-766.35657375330038</c:v>
                </c:pt>
                <c:pt idx="383">
                  <c:v>-809.40204501708649</c:v>
                </c:pt>
                <c:pt idx="384">
                  <c:v>-791.18833602114819</c:v>
                </c:pt>
                <c:pt idx="385">
                  <c:v>-793.52577629911912</c:v>
                </c:pt>
                <c:pt idx="386">
                  <c:v>-725.72732364209924</c:v>
                </c:pt>
                <c:pt idx="387">
                  <c:v>-742.8520837791084</c:v>
                </c:pt>
                <c:pt idx="388">
                  <c:v>-724.89503645779541</c:v>
                </c:pt>
                <c:pt idx="389">
                  <c:v>-778.44235342623051</c:v>
                </c:pt>
                <c:pt idx="390">
                  <c:v>-738.37825471721681</c:v>
                </c:pt>
                <c:pt idx="391">
                  <c:v>-785.20283255464574</c:v>
                </c:pt>
                <c:pt idx="392">
                  <c:v>-757.15580615188719</c:v>
                </c:pt>
                <c:pt idx="393">
                  <c:v>-806.32601762880813</c:v>
                </c:pt>
                <c:pt idx="394">
                  <c:v>-756.79541920910287</c:v>
                </c:pt>
                <c:pt idx="395">
                  <c:v>-755.1287556826378</c:v>
                </c:pt>
                <c:pt idx="396">
                  <c:v>-798.08764784664936</c:v>
                </c:pt>
                <c:pt idx="397">
                  <c:v>-785.01358757729668</c:v>
                </c:pt>
                <c:pt idx="398">
                  <c:v>-742.80507272237355</c:v>
                </c:pt>
                <c:pt idx="399">
                  <c:v>-688.96055189893559</c:v>
                </c:pt>
                <c:pt idx="400">
                  <c:v>-747.89686952518559</c:v>
                </c:pt>
                <c:pt idx="401">
                  <c:v>-749.0586117277503</c:v>
                </c:pt>
                <c:pt idx="402">
                  <c:v>-763.13120354291232</c:v>
                </c:pt>
                <c:pt idx="403">
                  <c:v>-755.7048186949728</c:v>
                </c:pt>
                <c:pt idx="404">
                  <c:v>-792.18981114274084</c:v>
                </c:pt>
                <c:pt idx="405">
                  <c:v>-799.65348083709387</c:v>
                </c:pt>
                <c:pt idx="406">
                  <c:v>-756.3775818848485</c:v>
                </c:pt>
                <c:pt idx="407">
                  <c:v>-773.25104196695929</c:v>
                </c:pt>
                <c:pt idx="408">
                  <c:v>-768.39380348811574</c:v>
                </c:pt>
                <c:pt idx="409">
                  <c:v>-754.08502093267907</c:v>
                </c:pt>
                <c:pt idx="410">
                  <c:v>-790.35189703342758</c:v>
                </c:pt>
                <c:pt idx="411">
                  <c:v>-778.54247004124545</c:v>
                </c:pt>
                <c:pt idx="412">
                  <c:v>-816.82409775347696</c:v>
                </c:pt>
                <c:pt idx="413">
                  <c:v>-750.05347651057446</c:v>
                </c:pt>
                <c:pt idx="414">
                  <c:v>-788.38244181888012</c:v>
                </c:pt>
                <c:pt idx="415">
                  <c:v>-755.76258786812605</c:v>
                </c:pt>
                <c:pt idx="416">
                  <c:v>-742.09089330096867</c:v>
                </c:pt>
                <c:pt idx="417">
                  <c:v>-741.09875504002002</c:v>
                </c:pt>
                <c:pt idx="418">
                  <c:v>-724.52526910599772</c:v>
                </c:pt>
                <c:pt idx="419">
                  <c:v>-752.22510222453184</c:v>
                </c:pt>
                <c:pt idx="420">
                  <c:v>-746.66674378098514</c:v>
                </c:pt>
                <c:pt idx="421">
                  <c:v>-723.62066113809124</c:v>
                </c:pt>
                <c:pt idx="422">
                  <c:v>-754.25812487308258</c:v>
                </c:pt>
                <c:pt idx="423">
                  <c:v>-730.76070257089214</c:v>
                </c:pt>
                <c:pt idx="424">
                  <c:v>-784.17350924778884</c:v>
                </c:pt>
                <c:pt idx="425">
                  <c:v>-812.3703096015247</c:v>
                </c:pt>
                <c:pt idx="426">
                  <c:v>-783.92779397905042</c:v>
                </c:pt>
                <c:pt idx="427">
                  <c:v>-790.72159478663798</c:v>
                </c:pt>
                <c:pt idx="428">
                  <c:v>-741.79782752578831</c:v>
                </c:pt>
                <c:pt idx="429">
                  <c:v>-795.68352231917243</c:v>
                </c:pt>
                <c:pt idx="430">
                  <c:v>-786.27130372005013</c:v>
                </c:pt>
                <c:pt idx="431">
                  <c:v>-772.12065064088256</c:v>
                </c:pt>
                <c:pt idx="432">
                  <c:v>-757.6074859978994</c:v>
                </c:pt>
                <c:pt idx="433">
                  <c:v>-744.02885988965272</c:v>
                </c:pt>
                <c:pt idx="434">
                  <c:v>-781.55019837266354</c:v>
                </c:pt>
                <c:pt idx="435">
                  <c:v>-734.40977986361622</c:v>
                </c:pt>
                <c:pt idx="436">
                  <c:v>-743.2993742226131</c:v>
                </c:pt>
                <c:pt idx="437">
                  <c:v>-778.34768569876815</c:v>
                </c:pt>
                <c:pt idx="438">
                  <c:v>-777.47132318434615</c:v>
                </c:pt>
                <c:pt idx="439">
                  <c:v>-806.58355943579136</c:v>
                </c:pt>
                <c:pt idx="440">
                  <c:v>-767.34764249947239</c:v>
                </c:pt>
                <c:pt idx="441">
                  <c:v>-774.06635475033363</c:v>
                </c:pt>
                <c:pt idx="442">
                  <c:v>-763.01731631059874</c:v>
                </c:pt>
                <c:pt idx="443">
                  <c:v>-784.56745631139302</c:v>
                </c:pt>
                <c:pt idx="444">
                  <c:v>-791.2104328158498</c:v>
                </c:pt>
                <c:pt idx="445">
                  <c:v>-820.70569102861919</c:v>
                </c:pt>
                <c:pt idx="446">
                  <c:v>-778.29439150504413</c:v>
                </c:pt>
                <c:pt idx="447">
                  <c:v>-804.47744806013679</c:v>
                </c:pt>
                <c:pt idx="448">
                  <c:v>-803.67210899435031</c:v>
                </c:pt>
                <c:pt idx="449">
                  <c:v>-787.17456954087083</c:v>
                </c:pt>
                <c:pt idx="450">
                  <c:v>-746.32815183233424</c:v>
                </c:pt>
                <c:pt idx="451">
                  <c:v>-758.67070824462235</c:v>
                </c:pt>
                <c:pt idx="452">
                  <c:v>-763.84595520477569</c:v>
                </c:pt>
                <c:pt idx="453">
                  <c:v>-765.04724803677755</c:v>
                </c:pt>
                <c:pt idx="454">
                  <c:v>-722.11556803830854</c:v>
                </c:pt>
                <c:pt idx="455">
                  <c:v>-817.48366169175233</c:v>
                </c:pt>
                <c:pt idx="456">
                  <c:v>-763.16587168065416</c:v>
                </c:pt>
                <c:pt idx="457">
                  <c:v>-745.72151875968575</c:v>
                </c:pt>
                <c:pt idx="458">
                  <c:v>-833.0544503282099</c:v>
                </c:pt>
                <c:pt idx="459">
                  <c:v>-754.80563923434738</c:v>
                </c:pt>
                <c:pt idx="460">
                  <c:v>-790.19444138809877</c:v>
                </c:pt>
                <c:pt idx="461">
                  <c:v>-757.5819000516085</c:v>
                </c:pt>
                <c:pt idx="462">
                  <c:v>-781.64400946971045</c:v>
                </c:pt>
                <c:pt idx="463">
                  <c:v>-718.98685325702991</c:v>
                </c:pt>
                <c:pt idx="464">
                  <c:v>-762.94116723859679</c:v>
                </c:pt>
                <c:pt idx="465">
                  <c:v>-727.8346429399835</c:v>
                </c:pt>
                <c:pt idx="466">
                  <c:v>-760.64312996835179</c:v>
                </c:pt>
                <c:pt idx="467">
                  <c:v>-740.59300921044405</c:v>
                </c:pt>
                <c:pt idx="468">
                  <c:v>-796.65451117121711</c:v>
                </c:pt>
                <c:pt idx="469">
                  <c:v>-805.06838331396557</c:v>
                </c:pt>
                <c:pt idx="470">
                  <c:v>-761.51367739854959</c:v>
                </c:pt>
                <c:pt idx="471">
                  <c:v>-785.56097776505612</c:v>
                </c:pt>
                <c:pt idx="472">
                  <c:v>-732.47305968740193</c:v>
                </c:pt>
                <c:pt idx="473">
                  <c:v>-777.98626200860053</c:v>
                </c:pt>
                <c:pt idx="474">
                  <c:v>-788.8018886018117</c:v>
                </c:pt>
                <c:pt idx="475">
                  <c:v>-743.21828692887993</c:v>
                </c:pt>
                <c:pt idx="476">
                  <c:v>-786.55552006343078</c:v>
                </c:pt>
                <c:pt idx="477">
                  <c:v>-803.06330579489713</c:v>
                </c:pt>
                <c:pt idx="478">
                  <c:v>-736.31334689820051</c:v>
                </c:pt>
                <c:pt idx="479">
                  <c:v>-754.38014179597167</c:v>
                </c:pt>
                <c:pt idx="480">
                  <c:v>-786.84111354417064</c:v>
                </c:pt>
                <c:pt idx="481">
                  <c:v>-754.73096189559055</c:v>
                </c:pt>
                <c:pt idx="482">
                  <c:v>-719.9492479980554</c:v>
                </c:pt>
                <c:pt idx="483">
                  <c:v>-786.29194903643247</c:v>
                </c:pt>
                <c:pt idx="484">
                  <c:v>-807.83536051327019</c:v>
                </c:pt>
                <c:pt idx="485">
                  <c:v>-776.92670553238167</c:v>
                </c:pt>
                <c:pt idx="486">
                  <c:v>-736.5447150355335</c:v>
                </c:pt>
                <c:pt idx="487">
                  <c:v>-760.82843448661788</c:v>
                </c:pt>
                <c:pt idx="488">
                  <c:v>-746.42722409797943</c:v>
                </c:pt>
                <c:pt idx="489">
                  <c:v>-757.33271142102831</c:v>
                </c:pt>
                <c:pt idx="490">
                  <c:v>-750.68049283115397</c:v>
                </c:pt>
                <c:pt idx="491">
                  <c:v>-755.43699504836241</c:v>
                </c:pt>
                <c:pt idx="492">
                  <c:v>-769.26554484802364</c:v>
                </c:pt>
                <c:pt idx="493">
                  <c:v>-733.69337710157606</c:v>
                </c:pt>
                <c:pt idx="494">
                  <c:v>-722.22849994892931</c:v>
                </c:pt>
                <c:pt idx="495">
                  <c:v>-774.79635487697396</c:v>
                </c:pt>
                <c:pt idx="496">
                  <c:v>-759.13318818405469</c:v>
                </c:pt>
                <c:pt idx="497">
                  <c:v>-790.88669131638289</c:v>
                </c:pt>
                <c:pt idx="498">
                  <c:v>-799.5449845449557</c:v>
                </c:pt>
                <c:pt idx="499">
                  <c:v>-755.27958936936511</c:v>
                </c:pt>
                <c:pt idx="500">
                  <c:v>-784.1617473702122</c:v>
                </c:pt>
                <c:pt idx="501">
                  <c:v>-767.60667631316574</c:v>
                </c:pt>
                <c:pt idx="502">
                  <c:v>-781.4387188696337</c:v>
                </c:pt>
                <c:pt idx="503">
                  <c:v>-770.40486905906937</c:v>
                </c:pt>
                <c:pt idx="504">
                  <c:v>-713.84505154604176</c:v>
                </c:pt>
                <c:pt idx="505">
                  <c:v>-799.53950542329176</c:v>
                </c:pt>
                <c:pt idx="506">
                  <c:v>-746.39094628538896</c:v>
                </c:pt>
                <c:pt idx="507">
                  <c:v>-778.46385494016386</c:v>
                </c:pt>
                <c:pt idx="508">
                  <c:v>-809.96718912959932</c:v>
                </c:pt>
                <c:pt idx="509">
                  <c:v>-775.23096461873183</c:v>
                </c:pt>
                <c:pt idx="510">
                  <c:v>-731.40788709612389</c:v>
                </c:pt>
                <c:pt idx="511">
                  <c:v>-751.21111211755169</c:v>
                </c:pt>
                <c:pt idx="512">
                  <c:v>-775.24785181205016</c:v>
                </c:pt>
                <c:pt idx="513">
                  <c:v>-741.15800679569475</c:v>
                </c:pt>
                <c:pt idx="514">
                  <c:v>-805.11824664666528</c:v>
                </c:pt>
                <c:pt idx="515">
                  <c:v>-798.46267965732977</c:v>
                </c:pt>
                <c:pt idx="516">
                  <c:v>-741.386691744774</c:v>
                </c:pt>
                <c:pt idx="517">
                  <c:v>-784.65271354121978</c:v>
                </c:pt>
                <c:pt idx="518">
                  <c:v>-740.10147954034937</c:v>
                </c:pt>
                <c:pt idx="519">
                  <c:v>-754.20748492364874</c:v>
                </c:pt>
                <c:pt idx="520">
                  <c:v>-784.00719620316977</c:v>
                </c:pt>
                <c:pt idx="521">
                  <c:v>-798.28215732342551</c:v>
                </c:pt>
                <c:pt idx="522">
                  <c:v>-809.78956253627075</c:v>
                </c:pt>
                <c:pt idx="523">
                  <c:v>-756.02445640821998</c:v>
                </c:pt>
                <c:pt idx="524">
                  <c:v>-750.05288820003261</c:v>
                </c:pt>
                <c:pt idx="525">
                  <c:v>-765.37628668375737</c:v>
                </c:pt>
                <c:pt idx="526">
                  <c:v>-797.60384995776622</c:v>
                </c:pt>
                <c:pt idx="527">
                  <c:v>-747.13678086899063</c:v>
                </c:pt>
                <c:pt idx="528">
                  <c:v>-763.11112019783786</c:v>
                </c:pt>
                <c:pt idx="529">
                  <c:v>-788.93339350174028</c:v>
                </c:pt>
                <c:pt idx="530">
                  <c:v>-767.65856290076135</c:v>
                </c:pt>
                <c:pt idx="531">
                  <c:v>-754.77945197552208</c:v>
                </c:pt>
                <c:pt idx="532">
                  <c:v>-777.93025155616897</c:v>
                </c:pt>
                <c:pt idx="533">
                  <c:v>-817.14212861530814</c:v>
                </c:pt>
                <c:pt idx="534">
                  <c:v>-789.22409205638678</c:v>
                </c:pt>
                <c:pt idx="535">
                  <c:v>-768.80908324381789</c:v>
                </c:pt>
                <c:pt idx="536">
                  <c:v>-757.10935495246622</c:v>
                </c:pt>
                <c:pt idx="537">
                  <c:v>-769.29747636849334</c:v>
                </c:pt>
                <c:pt idx="538">
                  <c:v>-784.77528141294806</c:v>
                </c:pt>
                <c:pt idx="539">
                  <c:v>-777.51554590245041</c:v>
                </c:pt>
                <c:pt idx="540">
                  <c:v>-714.39567720694095</c:v>
                </c:pt>
                <c:pt idx="541">
                  <c:v>-784.69257335988186</c:v>
                </c:pt>
                <c:pt idx="542">
                  <c:v>-805.24930487355687</c:v>
                </c:pt>
                <c:pt idx="543">
                  <c:v>-707.29676895299417</c:v>
                </c:pt>
                <c:pt idx="544">
                  <c:v>-775.07911643592797</c:v>
                </c:pt>
                <c:pt idx="545">
                  <c:v>-745.79247654759138</c:v>
                </c:pt>
                <c:pt idx="546">
                  <c:v>-766.95571530388952</c:v>
                </c:pt>
                <c:pt idx="547">
                  <c:v>-711.57529573806823</c:v>
                </c:pt>
                <c:pt idx="548">
                  <c:v>-773.63278674991898</c:v>
                </c:pt>
                <c:pt idx="549">
                  <c:v>-790.87002415784218</c:v>
                </c:pt>
                <c:pt idx="550">
                  <c:v>-729.53930447475796</c:v>
                </c:pt>
                <c:pt idx="551">
                  <c:v>-804.23166766045688</c:v>
                </c:pt>
                <c:pt idx="552">
                  <c:v>-753.65978097896732</c:v>
                </c:pt>
                <c:pt idx="553">
                  <c:v>-773.66391452275411</c:v>
                </c:pt>
                <c:pt idx="554">
                  <c:v>-748.97529351064941</c:v>
                </c:pt>
                <c:pt idx="555">
                  <c:v>-748.32774076755322</c:v>
                </c:pt>
                <c:pt idx="556">
                  <c:v>-741.11086551263224</c:v>
                </c:pt>
                <c:pt idx="557">
                  <c:v>-825.7354332723844</c:v>
                </c:pt>
                <c:pt idx="558">
                  <c:v>-835.70917685962331</c:v>
                </c:pt>
                <c:pt idx="559">
                  <c:v>-757.22903922969317</c:v>
                </c:pt>
                <c:pt idx="560">
                  <c:v>-747.05071146687942</c:v>
                </c:pt>
                <c:pt idx="561">
                  <c:v>-716.40393134700525</c:v>
                </c:pt>
                <c:pt idx="562">
                  <c:v>-802.1474239358231</c:v>
                </c:pt>
                <c:pt idx="563">
                  <c:v>-772.01423994119295</c:v>
                </c:pt>
                <c:pt idx="564">
                  <c:v>-770.70793471778916</c:v>
                </c:pt>
                <c:pt idx="565">
                  <c:v>-776.19816931204969</c:v>
                </c:pt>
                <c:pt idx="566">
                  <c:v>-740.85537075209595</c:v>
                </c:pt>
                <c:pt idx="567">
                  <c:v>-800.85962962765734</c:v>
                </c:pt>
                <c:pt idx="568">
                  <c:v>-721.20846913743435</c:v>
                </c:pt>
                <c:pt idx="569">
                  <c:v>-773.14020148273676</c:v>
                </c:pt>
                <c:pt idx="570">
                  <c:v>-755.35345172680991</c:v>
                </c:pt>
                <c:pt idx="571">
                  <c:v>-806.69252758866423</c:v>
                </c:pt>
                <c:pt idx="572">
                  <c:v>-716.01496178529078</c:v>
                </c:pt>
                <c:pt idx="573">
                  <c:v>-766.46193681248087</c:v>
                </c:pt>
                <c:pt idx="574">
                  <c:v>-777.86461582418178</c:v>
                </c:pt>
                <c:pt idx="575">
                  <c:v>-766.83972101546351</c:v>
                </c:pt>
                <c:pt idx="576">
                  <c:v>-748.1873746752276</c:v>
                </c:pt>
                <c:pt idx="577">
                  <c:v>-721.62175670934539</c:v>
                </c:pt>
                <c:pt idx="578">
                  <c:v>-786.74036874492549</c:v>
                </c:pt>
                <c:pt idx="579">
                  <c:v>-796.30428090623764</c:v>
                </c:pt>
                <c:pt idx="580">
                  <c:v>-789.64961849033352</c:v>
                </c:pt>
                <c:pt idx="581">
                  <c:v>-739.51323185480078</c:v>
                </c:pt>
                <c:pt idx="582">
                  <c:v>-756.43875446103357</c:v>
                </c:pt>
                <c:pt idx="583">
                  <c:v>-813.99590656256214</c:v>
                </c:pt>
                <c:pt idx="584">
                  <c:v>-726.7875773571468</c:v>
                </c:pt>
                <c:pt idx="585">
                  <c:v>-785.98261211229419</c:v>
                </c:pt>
                <c:pt idx="586">
                  <c:v>-746.63819976220157</c:v>
                </c:pt>
                <c:pt idx="587">
                  <c:v>-793.13696153319097</c:v>
                </c:pt>
                <c:pt idx="588">
                  <c:v>-759.94688419669137</c:v>
                </c:pt>
                <c:pt idx="589">
                  <c:v>-781.75304440185755</c:v>
                </c:pt>
                <c:pt idx="590">
                  <c:v>-796.16316240220249</c:v>
                </c:pt>
                <c:pt idx="591">
                  <c:v>-781.1386818968972</c:v>
                </c:pt>
                <c:pt idx="592">
                  <c:v>-757.77826149288376</c:v>
                </c:pt>
                <c:pt idx="593">
                  <c:v>-787.19964833273661</c:v>
                </c:pt>
                <c:pt idx="594">
                  <c:v>-810.8873327892843</c:v>
                </c:pt>
                <c:pt idx="595">
                  <c:v>-776.97536657502997</c:v>
                </c:pt>
                <c:pt idx="596">
                  <c:v>-718.89119908402017</c:v>
                </c:pt>
                <c:pt idx="597">
                  <c:v>-727.36496154633505</c:v>
                </c:pt>
                <c:pt idx="598">
                  <c:v>-768.09431354739127</c:v>
                </c:pt>
                <c:pt idx="599">
                  <c:v>-798.02060465612976</c:v>
                </c:pt>
                <c:pt idx="600">
                  <c:v>-794.70337296742809</c:v>
                </c:pt>
                <c:pt idx="601">
                  <c:v>-788.84858636594299</c:v>
                </c:pt>
                <c:pt idx="602">
                  <c:v>-771.16165421193955</c:v>
                </c:pt>
                <c:pt idx="603">
                  <c:v>-754.2370972716185</c:v>
                </c:pt>
                <c:pt idx="604">
                  <c:v>-790.16076320798993</c:v>
                </c:pt>
                <c:pt idx="605">
                  <c:v>-795.45528524028668</c:v>
                </c:pt>
                <c:pt idx="606">
                  <c:v>-806.20488647272032</c:v>
                </c:pt>
                <c:pt idx="607">
                  <c:v>-745.37082383554343</c:v>
                </c:pt>
                <c:pt idx="608">
                  <c:v>-802.25565560826453</c:v>
                </c:pt>
                <c:pt idx="609">
                  <c:v>-754.63915896524941</c:v>
                </c:pt>
                <c:pt idx="610">
                  <c:v>-778.62090677417018</c:v>
                </c:pt>
                <c:pt idx="611">
                  <c:v>-762.49216974315414</c:v>
                </c:pt>
                <c:pt idx="612">
                  <c:v>-792.81457704627837</c:v>
                </c:pt>
                <c:pt idx="613">
                  <c:v>-794.95267069762485</c:v>
                </c:pt>
                <c:pt idx="614">
                  <c:v>-820.84998967997444</c:v>
                </c:pt>
                <c:pt idx="615">
                  <c:v>-736.25258291391901</c:v>
                </c:pt>
                <c:pt idx="616">
                  <c:v>-761.09175013076492</c:v>
                </c:pt>
                <c:pt idx="617">
                  <c:v>-772.05544391792864</c:v>
                </c:pt>
                <c:pt idx="618">
                  <c:v>-759.91616995283221</c:v>
                </c:pt>
                <c:pt idx="619">
                  <c:v>-803.4198909959</c:v>
                </c:pt>
                <c:pt idx="620">
                  <c:v>-746.67283952977959</c:v>
                </c:pt>
                <c:pt idx="621">
                  <c:v>-724.43984669877636</c:v>
                </c:pt>
                <c:pt idx="622">
                  <c:v>-800.02152845438331</c:v>
                </c:pt>
                <c:pt idx="623">
                  <c:v>-794.76915892289753</c:v>
                </c:pt>
                <c:pt idx="624">
                  <c:v>-812.86635426799876</c:v>
                </c:pt>
                <c:pt idx="625">
                  <c:v>-747.41364575389753</c:v>
                </c:pt>
                <c:pt idx="626">
                  <c:v>-785.0323529354996</c:v>
                </c:pt>
                <c:pt idx="627">
                  <c:v>-776.12581432376555</c:v>
                </c:pt>
                <c:pt idx="628">
                  <c:v>-804.67363647341563</c:v>
                </c:pt>
                <c:pt idx="629">
                  <c:v>-783.95891560513064</c:v>
                </c:pt>
                <c:pt idx="630">
                  <c:v>-762.61624985107755</c:v>
                </c:pt>
                <c:pt idx="631">
                  <c:v>-769.94476549830506</c:v>
                </c:pt>
                <c:pt idx="632">
                  <c:v>-770.84886329992378</c:v>
                </c:pt>
                <c:pt idx="633">
                  <c:v>-809.95862596136385</c:v>
                </c:pt>
                <c:pt idx="634">
                  <c:v>-768.18350311380527</c:v>
                </c:pt>
                <c:pt idx="635">
                  <c:v>-786.99564643335179</c:v>
                </c:pt>
                <c:pt idx="636">
                  <c:v>-827.46357188387583</c:v>
                </c:pt>
                <c:pt idx="637">
                  <c:v>-806.45444783446464</c:v>
                </c:pt>
                <c:pt idx="638">
                  <c:v>-760.48694566787481</c:v>
                </c:pt>
                <c:pt idx="639">
                  <c:v>-765.20109563194137</c:v>
                </c:pt>
                <c:pt idx="640">
                  <c:v>-780.26300631714594</c:v>
                </c:pt>
                <c:pt idx="641">
                  <c:v>-729.29636057437165</c:v>
                </c:pt>
                <c:pt idx="642">
                  <c:v>-727.76124842064792</c:v>
                </c:pt>
                <c:pt idx="643">
                  <c:v>-811.12833103647199</c:v>
                </c:pt>
                <c:pt idx="644">
                  <c:v>-712.7687391320369</c:v>
                </c:pt>
                <c:pt idx="645">
                  <c:v>-752.8274147313814</c:v>
                </c:pt>
                <c:pt idx="646">
                  <c:v>-725.86542660425084</c:v>
                </c:pt>
                <c:pt idx="647">
                  <c:v>-765.33798804631215</c:v>
                </c:pt>
                <c:pt idx="648">
                  <c:v>-822.69649837707448</c:v>
                </c:pt>
                <c:pt idx="649">
                  <c:v>-734.04124448621178</c:v>
                </c:pt>
                <c:pt idx="650">
                  <c:v>-774.53217572074709</c:v>
                </c:pt>
                <c:pt idx="651">
                  <c:v>-791.009514694892</c:v>
                </c:pt>
                <c:pt idx="652">
                  <c:v>-768.75214676414316</c:v>
                </c:pt>
                <c:pt idx="653">
                  <c:v>-759.69433032683082</c:v>
                </c:pt>
                <c:pt idx="654">
                  <c:v>-759.26246622181952</c:v>
                </c:pt>
                <c:pt idx="655">
                  <c:v>-786.82756882797457</c:v>
                </c:pt>
                <c:pt idx="656">
                  <c:v>-842.93928898100512</c:v>
                </c:pt>
                <c:pt idx="657">
                  <c:v>-738.46829126879175</c:v>
                </c:pt>
                <c:pt idx="658">
                  <c:v>-796.2940773912751</c:v>
                </c:pt>
                <c:pt idx="659">
                  <c:v>-767.71229007698093</c:v>
                </c:pt>
                <c:pt idx="660">
                  <c:v>-785.02195471431151</c:v>
                </c:pt>
                <c:pt idx="661">
                  <c:v>-780.02275704116028</c:v>
                </c:pt>
                <c:pt idx="662">
                  <c:v>-743.5375452080707</c:v>
                </c:pt>
                <c:pt idx="663">
                  <c:v>-794.64896115350348</c:v>
                </c:pt>
                <c:pt idx="664">
                  <c:v>-775.86382642760873</c:v>
                </c:pt>
                <c:pt idx="665">
                  <c:v>-800.04253113311779</c:v>
                </c:pt>
                <c:pt idx="666">
                  <c:v>-758.44847560556627</c:v>
                </c:pt>
                <c:pt idx="667">
                  <c:v>-766.10484191462911</c:v>
                </c:pt>
                <c:pt idx="668">
                  <c:v>-794.65040053164466</c:v>
                </c:pt>
                <c:pt idx="669">
                  <c:v>-730.04486076267176</c:v>
                </c:pt>
                <c:pt idx="670">
                  <c:v>-757.0407177675288</c:v>
                </c:pt>
                <c:pt idx="671">
                  <c:v>-751.40086667009155</c:v>
                </c:pt>
                <c:pt idx="672">
                  <c:v>-803.03697556598581</c:v>
                </c:pt>
                <c:pt idx="673">
                  <c:v>-755.19870312503917</c:v>
                </c:pt>
                <c:pt idx="674">
                  <c:v>-735.11615621123883</c:v>
                </c:pt>
                <c:pt idx="675">
                  <c:v>-763.2248702041411</c:v>
                </c:pt>
                <c:pt idx="676">
                  <c:v>-779.49993287763436</c:v>
                </c:pt>
                <c:pt idx="677">
                  <c:v>-745.30840752895028</c:v>
                </c:pt>
                <c:pt idx="678">
                  <c:v>-797.58964706126926</c:v>
                </c:pt>
                <c:pt idx="679">
                  <c:v>-753.18554916833818</c:v>
                </c:pt>
                <c:pt idx="680">
                  <c:v>-785.21046221037341</c:v>
                </c:pt>
                <c:pt idx="681">
                  <c:v>-733.17675664474018</c:v>
                </c:pt>
                <c:pt idx="682">
                  <c:v>-726.68855723188699</c:v>
                </c:pt>
                <c:pt idx="683">
                  <c:v>-752.23542886779524</c:v>
                </c:pt>
                <c:pt idx="684">
                  <c:v>-770.89671627944654</c:v>
                </c:pt>
                <c:pt idx="685">
                  <c:v>-754.02412399609011</c:v>
                </c:pt>
                <c:pt idx="686">
                  <c:v>-743.75236634533121</c:v>
                </c:pt>
                <c:pt idx="687">
                  <c:v>-761.00912880776286</c:v>
                </c:pt>
                <c:pt idx="688">
                  <c:v>-813.27946949726174</c:v>
                </c:pt>
                <c:pt idx="689">
                  <c:v>-798.90068052504148</c:v>
                </c:pt>
                <c:pt idx="690">
                  <c:v>-814.48738826485123</c:v>
                </c:pt>
                <c:pt idx="691">
                  <c:v>-757.81393152707005</c:v>
                </c:pt>
                <c:pt idx="692">
                  <c:v>-786.7698746662104</c:v>
                </c:pt>
                <c:pt idx="693">
                  <c:v>-743.91084068568171</c:v>
                </c:pt>
                <c:pt idx="694">
                  <c:v>-806.36250669410128</c:v>
                </c:pt>
                <c:pt idx="695">
                  <c:v>-778.45873501388633</c:v>
                </c:pt>
                <c:pt idx="696">
                  <c:v>-756.05476147190757</c:v>
                </c:pt>
                <c:pt idx="697">
                  <c:v>-772.89455641492395</c:v>
                </c:pt>
                <c:pt idx="698">
                  <c:v>-745.77700262894177</c:v>
                </c:pt>
                <c:pt idx="699">
                  <c:v>-780.56596410329121</c:v>
                </c:pt>
                <c:pt idx="700">
                  <c:v>-775.94964317271024</c:v>
                </c:pt>
                <c:pt idx="701">
                  <c:v>-804.24860287254387</c:v>
                </c:pt>
                <c:pt idx="702">
                  <c:v>-767.2782372643137</c:v>
                </c:pt>
                <c:pt idx="703">
                  <c:v>-797.86599831397416</c:v>
                </c:pt>
                <c:pt idx="704">
                  <c:v>-763.27790104927772</c:v>
                </c:pt>
                <c:pt idx="705">
                  <c:v>-736.42865268600463</c:v>
                </c:pt>
                <c:pt idx="706">
                  <c:v>-770.86532972491023</c:v>
                </c:pt>
                <c:pt idx="707">
                  <c:v>-789.62971741951378</c:v>
                </c:pt>
                <c:pt idx="708">
                  <c:v>-776.09016340771223</c:v>
                </c:pt>
                <c:pt idx="709">
                  <c:v>-765.30627708441034</c:v>
                </c:pt>
                <c:pt idx="710">
                  <c:v>-783.6278524982049</c:v>
                </c:pt>
                <c:pt idx="711">
                  <c:v>-804.32185619483062</c:v>
                </c:pt>
                <c:pt idx="712">
                  <c:v>-723.69814033044167</c:v>
                </c:pt>
                <c:pt idx="713">
                  <c:v>-771.11780586383475</c:v>
                </c:pt>
                <c:pt idx="714">
                  <c:v>-735.21756918082065</c:v>
                </c:pt>
                <c:pt idx="715">
                  <c:v>-757.30683007649532</c:v>
                </c:pt>
                <c:pt idx="716">
                  <c:v>-778.82979879205868</c:v>
                </c:pt>
                <c:pt idx="717">
                  <c:v>-738.14785580070884</c:v>
                </c:pt>
                <c:pt idx="718">
                  <c:v>-775.28769474189448</c:v>
                </c:pt>
                <c:pt idx="719">
                  <c:v>-819.4203534538683</c:v>
                </c:pt>
                <c:pt idx="720">
                  <c:v>-762.64723779119322</c:v>
                </c:pt>
                <c:pt idx="721">
                  <c:v>-763.70979659704153</c:v>
                </c:pt>
                <c:pt idx="722">
                  <c:v>-792.47512948452732</c:v>
                </c:pt>
                <c:pt idx="723">
                  <c:v>-754.97187354237667</c:v>
                </c:pt>
                <c:pt idx="724">
                  <c:v>-763.60628477906539</c:v>
                </c:pt>
                <c:pt idx="725">
                  <c:v>-752.78511696934311</c:v>
                </c:pt>
                <c:pt idx="726">
                  <c:v>-799.80095335433725</c:v>
                </c:pt>
                <c:pt idx="727">
                  <c:v>-793.89096983014497</c:v>
                </c:pt>
                <c:pt idx="728">
                  <c:v>-733.02015916288292</c:v>
                </c:pt>
                <c:pt idx="729">
                  <c:v>-754.6446193550878</c:v>
                </c:pt>
                <c:pt idx="730">
                  <c:v>-742.83851217599613</c:v>
                </c:pt>
                <c:pt idx="731">
                  <c:v>-759.95613056913407</c:v>
                </c:pt>
                <c:pt idx="732">
                  <c:v>-757.30789860287632</c:v>
                </c:pt>
                <c:pt idx="733">
                  <c:v>-758.96655155543021</c:v>
                </c:pt>
                <c:pt idx="734">
                  <c:v>-749.1094679746675</c:v>
                </c:pt>
                <c:pt idx="735">
                  <c:v>-814.3271180376164</c:v>
                </c:pt>
                <c:pt idx="736">
                  <c:v>-780.02440195586678</c:v>
                </c:pt>
                <c:pt idx="737">
                  <c:v>-773.01461358302777</c:v>
                </c:pt>
                <c:pt idx="738">
                  <c:v>-710.6814396333657</c:v>
                </c:pt>
                <c:pt idx="739">
                  <c:v>-765.99646785748246</c:v>
                </c:pt>
                <c:pt idx="740">
                  <c:v>-782.32662636813075</c:v>
                </c:pt>
                <c:pt idx="741">
                  <c:v>-740.33017402579026</c:v>
                </c:pt>
                <c:pt idx="742">
                  <c:v>-748.49778100090452</c:v>
                </c:pt>
                <c:pt idx="743">
                  <c:v>-768.49758533048998</c:v>
                </c:pt>
                <c:pt idx="744">
                  <c:v>-761.07032707817598</c:v>
                </c:pt>
                <c:pt idx="745">
                  <c:v>-792.19671372361427</c:v>
                </c:pt>
                <c:pt idx="746">
                  <c:v>-847.25023234149876</c:v>
                </c:pt>
                <c:pt idx="747">
                  <c:v>-718.24684026459181</c:v>
                </c:pt>
                <c:pt idx="748">
                  <c:v>-793.64874895187768</c:v>
                </c:pt>
                <c:pt idx="749">
                  <c:v>-732.75970756973993</c:v>
                </c:pt>
                <c:pt idx="750">
                  <c:v>-795.25153798701194</c:v>
                </c:pt>
                <c:pt idx="751">
                  <c:v>-778.89506269523326</c:v>
                </c:pt>
                <c:pt idx="752">
                  <c:v>-771.51361344099359</c:v>
                </c:pt>
                <c:pt idx="753">
                  <c:v>-790.46848137437655</c:v>
                </c:pt>
                <c:pt idx="754">
                  <c:v>-773.98476224586057</c:v>
                </c:pt>
                <c:pt idx="755">
                  <c:v>-777.60104401428771</c:v>
                </c:pt>
                <c:pt idx="756">
                  <c:v>-785.19831491152763</c:v>
                </c:pt>
                <c:pt idx="757">
                  <c:v>-770.26376859391985</c:v>
                </c:pt>
                <c:pt idx="758">
                  <c:v>-737.12021790842255</c:v>
                </c:pt>
                <c:pt idx="759">
                  <c:v>-756.63509781725497</c:v>
                </c:pt>
                <c:pt idx="760">
                  <c:v>-707.24167122253402</c:v>
                </c:pt>
                <c:pt idx="761">
                  <c:v>-784.49165043119274</c:v>
                </c:pt>
                <c:pt idx="762">
                  <c:v>-816.9913342691375</c:v>
                </c:pt>
                <c:pt idx="763">
                  <c:v>-749.22609032984428</c:v>
                </c:pt>
                <c:pt idx="764">
                  <c:v>-734.02255617930632</c:v>
                </c:pt>
                <c:pt idx="765">
                  <c:v>-777.73846316823301</c:v>
                </c:pt>
                <c:pt idx="766">
                  <c:v>-770.44592468714745</c:v>
                </c:pt>
                <c:pt idx="767">
                  <c:v>-766.7727383532274</c:v>
                </c:pt>
                <c:pt idx="768">
                  <c:v>-754.2883840558311</c:v>
                </c:pt>
                <c:pt idx="769">
                  <c:v>-747.4258351658973</c:v>
                </c:pt>
                <c:pt idx="770">
                  <c:v>-779.32249500389571</c:v>
                </c:pt>
                <c:pt idx="771">
                  <c:v>-764.2522475074893</c:v>
                </c:pt>
                <c:pt idx="772">
                  <c:v>-772.88753191659771</c:v>
                </c:pt>
                <c:pt idx="773">
                  <c:v>-758.69709599010775</c:v>
                </c:pt>
                <c:pt idx="774">
                  <c:v>-784.17466954661495</c:v>
                </c:pt>
                <c:pt idx="775">
                  <c:v>-786.38754639086483</c:v>
                </c:pt>
                <c:pt idx="776">
                  <c:v>-803.26192069534045</c:v>
                </c:pt>
                <c:pt idx="777">
                  <c:v>-734.38953295065176</c:v>
                </c:pt>
                <c:pt idx="778">
                  <c:v>-727.37667720346235</c:v>
                </c:pt>
                <c:pt idx="779">
                  <c:v>-791.94131606916244</c:v>
                </c:pt>
                <c:pt idx="780">
                  <c:v>-785.06183688749843</c:v>
                </c:pt>
                <c:pt idx="781">
                  <c:v>-791.16804049938128</c:v>
                </c:pt>
                <c:pt idx="782">
                  <c:v>-748.14397071362282</c:v>
                </c:pt>
                <c:pt idx="783">
                  <c:v>-693.7639671413599</c:v>
                </c:pt>
                <c:pt idx="784">
                  <c:v>-832.84450573387494</c:v>
                </c:pt>
                <c:pt idx="785">
                  <c:v>-743.05462801789054</c:v>
                </c:pt>
                <c:pt idx="786">
                  <c:v>-797.64176047340879</c:v>
                </c:pt>
                <c:pt idx="787">
                  <c:v>-789.91684531861756</c:v>
                </c:pt>
                <c:pt idx="788">
                  <c:v>-810.83031553458341</c:v>
                </c:pt>
                <c:pt idx="789">
                  <c:v>-791.6991001111378</c:v>
                </c:pt>
                <c:pt idx="790">
                  <c:v>-745.05337651781792</c:v>
                </c:pt>
                <c:pt idx="791">
                  <c:v>-787.54838077633531</c:v>
                </c:pt>
                <c:pt idx="792">
                  <c:v>-798.98720273121626</c:v>
                </c:pt>
                <c:pt idx="793">
                  <c:v>-724.98382264144857</c:v>
                </c:pt>
                <c:pt idx="794">
                  <c:v>-759.5252703935912</c:v>
                </c:pt>
                <c:pt idx="795">
                  <c:v>-775.28011296501609</c:v>
                </c:pt>
                <c:pt idx="796">
                  <c:v>-790.09743631372521</c:v>
                </c:pt>
                <c:pt idx="797">
                  <c:v>-766.39082331170448</c:v>
                </c:pt>
                <c:pt idx="798">
                  <c:v>-802.97025325211916</c:v>
                </c:pt>
                <c:pt idx="799">
                  <c:v>-776.32215504896476</c:v>
                </c:pt>
                <c:pt idx="800">
                  <c:v>-765.02328186599925</c:v>
                </c:pt>
                <c:pt idx="801">
                  <c:v>-770.15346810649544</c:v>
                </c:pt>
                <c:pt idx="802">
                  <c:v>-819.54470055229285</c:v>
                </c:pt>
                <c:pt idx="803">
                  <c:v>-811.63355214631565</c:v>
                </c:pt>
                <c:pt idx="804">
                  <c:v>-772.3254372748911</c:v>
                </c:pt>
                <c:pt idx="805">
                  <c:v>-785.49322788537484</c:v>
                </c:pt>
                <c:pt idx="806">
                  <c:v>-705.06714732266164</c:v>
                </c:pt>
                <c:pt idx="807">
                  <c:v>-772.63755661422238</c:v>
                </c:pt>
                <c:pt idx="808">
                  <c:v>-778.11824299855971</c:v>
                </c:pt>
                <c:pt idx="809">
                  <c:v>-737.70554967961334</c:v>
                </c:pt>
                <c:pt idx="810">
                  <c:v>-783.08592699924384</c:v>
                </c:pt>
                <c:pt idx="811">
                  <c:v>-820.59236722478227</c:v>
                </c:pt>
                <c:pt idx="812">
                  <c:v>-761.82111901972257</c:v>
                </c:pt>
                <c:pt idx="813">
                  <c:v>-730.71083944729753</c:v>
                </c:pt>
                <c:pt idx="814">
                  <c:v>-791.17014662516249</c:v>
                </c:pt>
                <c:pt idx="815">
                  <c:v>-774.89819080579082</c:v>
                </c:pt>
                <c:pt idx="816">
                  <c:v>-785.55423151462628</c:v>
                </c:pt>
                <c:pt idx="817">
                  <c:v>-712.12049761774733</c:v>
                </c:pt>
                <c:pt idx="818">
                  <c:v>-748.83793678856273</c:v>
                </c:pt>
                <c:pt idx="819">
                  <c:v>-777.00299788152506</c:v>
                </c:pt>
                <c:pt idx="820">
                  <c:v>-784.4787695638779</c:v>
                </c:pt>
                <c:pt idx="821">
                  <c:v>-793.9970787278794</c:v>
                </c:pt>
                <c:pt idx="822">
                  <c:v>-793.35632834876697</c:v>
                </c:pt>
                <c:pt idx="823">
                  <c:v>-710.56505449442784</c:v>
                </c:pt>
                <c:pt idx="824">
                  <c:v>-747.16564012380786</c:v>
                </c:pt>
                <c:pt idx="825">
                  <c:v>-828.56571377232149</c:v>
                </c:pt>
                <c:pt idx="826">
                  <c:v>-777.80176546875146</c:v>
                </c:pt>
                <c:pt idx="827">
                  <c:v>-758.43821148698362</c:v>
                </c:pt>
                <c:pt idx="828">
                  <c:v>-737.87480521176713</c:v>
                </c:pt>
                <c:pt idx="829">
                  <c:v>-761.68963636537546</c:v>
                </c:pt>
                <c:pt idx="830">
                  <c:v>-737.12210421182044</c:v>
                </c:pt>
                <c:pt idx="831">
                  <c:v>-776.43233902476049</c:v>
                </c:pt>
                <c:pt idx="832">
                  <c:v>-778.53336212119575</c:v>
                </c:pt>
                <c:pt idx="833">
                  <c:v>-726.78555231756172</c:v>
                </c:pt>
                <c:pt idx="834">
                  <c:v>-754.16627404657811</c:v>
                </c:pt>
                <c:pt idx="835">
                  <c:v>-775.75562054286911</c:v>
                </c:pt>
                <c:pt idx="836">
                  <c:v>-789.51796971935755</c:v>
                </c:pt>
                <c:pt idx="837">
                  <c:v>-789.10043821066029</c:v>
                </c:pt>
                <c:pt idx="838">
                  <c:v>-730.03502735580423</c:v>
                </c:pt>
                <c:pt idx="839">
                  <c:v>-791.56760000297982</c:v>
                </c:pt>
                <c:pt idx="840">
                  <c:v>-786.06117796351782</c:v>
                </c:pt>
                <c:pt idx="841">
                  <c:v>-775.94266852546662</c:v>
                </c:pt>
                <c:pt idx="842">
                  <c:v>-834.56902650141001</c:v>
                </c:pt>
                <c:pt idx="843">
                  <c:v>-717.29764515668967</c:v>
                </c:pt>
                <c:pt idx="844">
                  <c:v>-787.42521444542444</c:v>
                </c:pt>
                <c:pt idx="845">
                  <c:v>-759.95819766783643</c:v>
                </c:pt>
                <c:pt idx="846">
                  <c:v>-777.29369215861834</c:v>
                </c:pt>
                <c:pt idx="847">
                  <c:v>-760.71405029001426</c:v>
                </c:pt>
                <c:pt idx="848">
                  <c:v>-778.3443945367012</c:v>
                </c:pt>
                <c:pt idx="849">
                  <c:v>-755.11091395207177</c:v>
                </c:pt>
                <c:pt idx="850">
                  <c:v>-798.43967523391348</c:v>
                </c:pt>
                <c:pt idx="851">
                  <c:v>-781.34722677149148</c:v>
                </c:pt>
                <c:pt idx="852">
                  <c:v>-761.2842067436336</c:v>
                </c:pt>
                <c:pt idx="853">
                  <c:v>-763.97309102716281</c:v>
                </c:pt>
                <c:pt idx="854">
                  <c:v>-780.01898338460387</c:v>
                </c:pt>
                <c:pt idx="855">
                  <c:v>-754.72567448667269</c:v>
                </c:pt>
                <c:pt idx="856">
                  <c:v>-723.84069894704726</c:v>
                </c:pt>
                <c:pt idx="857">
                  <c:v>-760.12172988029533</c:v>
                </c:pt>
                <c:pt idx="858">
                  <c:v>-780.01525827004525</c:v>
                </c:pt>
                <c:pt idx="859">
                  <c:v>-790.70704810112647</c:v>
                </c:pt>
                <c:pt idx="860">
                  <c:v>-795.1162951556571</c:v>
                </c:pt>
                <c:pt idx="861">
                  <c:v>-767.04119943335991</c:v>
                </c:pt>
                <c:pt idx="862">
                  <c:v>-800.33773498417031</c:v>
                </c:pt>
                <c:pt idx="863">
                  <c:v>-767.43505255256741</c:v>
                </c:pt>
                <c:pt idx="864">
                  <c:v>-760.06625297872233</c:v>
                </c:pt>
                <c:pt idx="865">
                  <c:v>-746.57093303962347</c:v>
                </c:pt>
                <c:pt idx="866">
                  <c:v>-796.16844657993761</c:v>
                </c:pt>
                <c:pt idx="867">
                  <c:v>-752.26780082002051</c:v>
                </c:pt>
                <c:pt idx="868">
                  <c:v>-778.80813162020604</c:v>
                </c:pt>
                <c:pt idx="869">
                  <c:v>-758.89148979618494</c:v>
                </c:pt>
                <c:pt idx="870">
                  <c:v>-768.2862609483941</c:v>
                </c:pt>
                <c:pt idx="871">
                  <c:v>-789.9591201334888</c:v>
                </c:pt>
                <c:pt idx="872">
                  <c:v>-788.63090703401485</c:v>
                </c:pt>
                <c:pt idx="873">
                  <c:v>-755.16137456634215</c:v>
                </c:pt>
                <c:pt idx="874">
                  <c:v>-760.56064981176633</c:v>
                </c:pt>
                <c:pt idx="875">
                  <c:v>-770.49543999475691</c:v>
                </c:pt>
                <c:pt idx="876">
                  <c:v>-762.85414067032389</c:v>
                </c:pt>
                <c:pt idx="877">
                  <c:v>-769.14129118612891</c:v>
                </c:pt>
                <c:pt idx="878">
                  <c:v>-757.15897264879322</c:v>
                </c:pt>
                <c:pt idx="879">
                  <c:v>-778.55959683558604</c:v>
                </c:pt>
                <c:pt idx="880">
                  <c:v>-758.20560392525522</c:v>
                </c:pt>
                <c:pt idx="881">
                  <c:v>-787.82707938912972</c:v>
                </c:pt>
                <c:pt idx="882">
                  <c:v>-799.12643971023772</c:v>
                </c:pt>
                <c:pt idx="883">
                  <c:v>-777.55515476302389</c:v>
                </c:pt>
                <c:pt idx="884">
                  <c:v>-817.65452764989777</c:v>
                </c:pt>
                <c:pt idx="885">
                  <c:v>-753.27277979537257</c:v>
                </c:pt>
                <c:pt idx="886">
                  <c:v>-767.44951525975375</c:v>
                </c:pt>
                <c:pt idx="887">
                  <c:v>-784.53513773296982</c:v>
                </c:pt>
                <c:pt idx="888">
                  <c:v>-763.80160741803775</c:v>
                </c:pt>
                <c:pt idx="889">
                  <c:v>-755.62836753317424</c:v>
                </c:pt>
                <c:pt idx="890">
                  <c:v>-736.84432381771057</c:v>
                </c:pt>
                <c:pt idx="891">
                  <c:v>-797.14483110978654</c:v>
                </c:pt>
                <c:pt idx="892">
                  <c:v>-739.43553431909004</c:v>
                </c:pt>
                <c:pt idx="893">
                  <c:v>-779.75420851650279</c:v>
                </c:pt>
                <c:pt idx="894">
                  <c:v>-803.25533025031064</c:v>
                </c:pt>
                <c:pt idx="895">
                  <c:v>-725.85208558721843</c:v>
                </c:pt>
                <c:pt idx="896">
                  <c:v>-784.26441697253767</c:v>
                </c:pt>
                <c:pt idx="897">
                  <c:v>-812.81923216285759</c:v>
                </c:pt>
                <c:pt idx="898">
                  <c:v>-795.12554175933155</c:v>
                </c:pt>
                <c:pt idx="899">
                  <c:v>-757.54233934881495</c:v>
                </c:pt>
                <c:pt idx="900">
                  <c:v>-772.03763219107805</c:v>
                </c:pt>
                <c:pt idx="901">
                  <c:v>-769.69009327493495</c:v>
                </c:pt>
                <c:pt idx="902">
                  <c:v>-796.70811901613661</c:v>
                </c:pt>
                <c:pt idx="903">
                  <c:v>-695.51424726549658</c:v>
                </c:pt>
                <c:pt idx="904">
                  <c:v>-759.34482824230963</c:v>
                </c:pt>
                <c:pt idx="905">
                  <c:v>-730.30569206722157</c:v>
                </c:pt>
                <c:pt idx="906">
                  <c:v>-776.43255076481728</c:v>
                </c:pt>
                <c:pt idx="907">
                  <c:v>-771.29770201014662</c:v>
                </c:pt>
                <c:pt idx="908">
                  <c:v>-762.80469333279098</c:v>
                </c:pt>
                <c:pt idx="909">
                  <c:v>-803.31419602134793</c:v>
                </c:pt>
                <c:pt idx="910">
                  <c:v>-760.62029876485303</c:v>
                </c:pt>
                <c:pt idx="911">
                  <c:v>-765.80473486500523</c:v>
                </c:pt>
                <c:pt idx="912">
                  <c:v>-788.82080135047863</c:v>
                </c:pt>
                <c:pt idx="913">
                  <c:v>-735.76619707460395</c:v>
                </c:pt>
                <c:pt idx="914">
                  <c:v>-737.32004626251</c:v>
                </c:pt>
                <c:pt idx="915">
                  <c:v>-769.32196143837155</c:v>
                </c:pt>
                <c:pt idx="916">
                  <c:v>-757.99097465480918</c:v>
                </c:pt>
                <c:pt idx="917">
                  <c:v>-789.83282608494801</c:v>
                </c:pt>
                <c:pt idx="918">
                  <c:v>-749.09981195507726</c:v>
                </c:pt>
                <c:pt idx="919">
                  <c:v>-768.09567747181927</c:v>
                </c:pt>
                <c:pt idx="920">
                  <c:v>-759.1339980459843</c:v>
                </c:pt>
                <c:pt idx="921">
                  <c:v>-768.50247452189524</c:v>
                </c:pt>
                <c:pt idx="922">
                  <c:v>-777.57965026058264</c:v>
                </c:pt>
                <c:pt idx="923">
                  <c:v>-745.75897397334074</c:v>
                </c:pt>
                <c:pt idx="924">
                  <c:v>-808.96421584096424</c:v>
                </c:pt>
                <c:pt idx="925">
                  <c:v>-807.28411939944635</c:v>
                </c:pt>
                <c:pt idx="926">
                  <c:v>-793.41292895346032</c:v>
                </c:pt>
                <c:pt idx="927">
                  <c:v>-767.6253796607034</c:v>
                </c:pt>
                <c:pt idx="928">
                  <c:v>-800.33678598346569</c:v>
                </c:pt>
                <c:pt idx="929">
                  <c:v>-725.71354703771613</c:v>
                </c:pt>
                <c:pt idx="930">
                  <c:v>-759.16822356297234</c:v>
                </c:pt>
                <c:pt idx="931">
                  <c:v>-759.68682552229302</c:v>
                </c:pt>
                <c:pt idx="932">
                  <c:v>-704.56351418325403</c:v>
                </c:pt>
                <c:pt idx="933">
                  <c:v>-773.8144218029629</c:v>
                </c:pt>
                <c:pt idx="934">
                  <c:v>-782.36774538314194</c:v>
                </c:pt>
                <c:pt idx="935">
                  <c:v>-773.48456179455934</c:v>
                </c:pt>
                <c:pt idx="936">
                  <c:v>-769.29520943898433</c:v>
                </c:pt>
                <c:pt idx="937">
                  <c:v>-771.94220728433993</c:v>
                </c:pt>
                <c:pt idx="938">
                  <c:v>-812.50570874053619</c:v>
                </c:pt>
                <c:pt idx="939">
                  <c:v>-815.24631073660703</c:v>
                </c:pt>
                <c:pt idx="940">
                  <c:v>-787.68958061501644</c:v>
                </c:pt>
                <c:pt idx="941">
                  <c:v>-745.22082152106304</c:v>
                </c:pt>
                <c:pt idx="942">
                  <c:v>-769.98205688971848</c:v>
                </c:pt>
                <c:pt idx="943">
                  <c:v>-770.86072771604859</c:v>
                </c:pt>
                <c:pt idx="944">
                  <c:v>-781.16765592737693</c:v>
                </c:pt>
                <c:pt idx="945">
                  <c:v>-752.53860478784645</c:v>
                </c:pt>
                <c:pt idx="946">
                  <c:v>-739.87131900414261</c:v>
                </c:pt>
                <c:pt idx="947">
                  <c:v>-800.56730513596904</c:v>
                </c:pt>
                <c:pt idx="948">
                  <c:v>-740.98164819267822</c:v>
                </c:pt>
                <c:pt idx="949">
                  <c:v>-783.91076558931081</c:v>
                </c:pt>
                <c:pt idx="950">
                  <c:v>-779.29802060105294</c:v>
                </c:pt>
                <c:pt idx="951">
                  <c:v>-746.76604611832454</c:v>
                </c:pt>
                <c:pt idx="952">
                  <c:v>-813.40714697586736</c:v>
                </c:pt>
                <c:pt idx="953">
                  <c:v>-790.0034553447008</c:v>
                </c:pt>
                <c:pt idx="954">
                  <c:v>-762.63773327278568</c:v>
                </c:pt>
                <c:pt idx="955">
                  <c:v>-778.98033725452433</c:v>
                </c:pt>
                <c:pt idx="956">
                  <c:v>-756.89215131190713</c:v>
                </c:pt>
                <c:pt idx="957">
                  <c:v>-754.24479491984448</c:v>
                </c:pt>
                <c:pt idx="958">
                  <c:v>-793.1009062177468</c:v>
                </c:pt>
                <c:pt idx="959">
                  <c:v>-708.09286790919805</c:v>
                </c:pt>
                <c:pt idx="960">
                  <c:v>-761.81934921998891</c:v>
                </c:pt>
                <c:pt idx="961">
                  <c:v>-813.30988737536336</c:v>
                </c:pt>
                <c:pt idx="962">
                  <c:v>-745.81150177397785</c:v>
                </c:pt>
                <c:pt idx="963">
                  <c:v>-752.18172315777429</c:v>
                </c:pt>
                <c:pt idx="964">
                  <c:v>-802.50742069967873</c:v>
                </c:pt>
                <c:pt idx="965">
                  <c:v>-786.70819286279811</c:v>
                </c:pt>
                <c:pt idx="966">
                  <c:v>-733.50163618457964</c:v>
                </c:pt>
                <c:pt idx="967">
                  <c:v>-766.09082286678222</c:v>
                </c:pt>
                <c:pt idx="968">
                  <c:v>-770.23477627546936</c:v>
                </c:pt>
                <c:pt idx="969">
                  <c:v>-717.96206141719495</c:v>
                </c:pt>
                <c:pt idx="970">
                  <c:v>-736.63975186831158</c:v>
                </c:pt>
                <c:pt idx="971">
                  <c:v>-768.94077081677187</c:v>
                </c:pt>
                <c:pt idx="972">
                  <c:v>-810.46100591835602</c:v>
                </c:pt>
                <c:pt idx="973">
                  <c:v>-766.45047523030553</c:v>
                </c:pt>
                <c:pt idx="974">
                  <c:v>-757.02080059075388</c:v>
                </c:pt>
                <c:pt idx="975">
                  <c:v>-759.82315378663088</c:v>
                </c:pt>
                <c:pt idx="976">
                  <c:v>-742.18286706433582</c:v>
                </c:pt>
                <c:pt idx="977">
                  <c:v>-753.66479357532262</c:v>
                </c:pt>
                <c:pt idx="978">
                  <c:v>-773.43384657595288</c:v>
                </c:pt>
                <c:pt idx="979">
                  <c:v>-754.12075759350819</c:v>
                </c:pt>
                <c:pt idx="980">
                  <c:v>-776.80055759911465</c:v>
                </c:pt>
                <c:pt idx="981">
                  <c:v>-760.10546934574768</c:v>
                </c:pt>
                <c:pt idx="982">
                  <c:v>-732.88861987146447</c:v>
                </c:pt>
                <c:pt idx="983">
                  <c:v>-767.19013140939387</c:v>
                </c:pt>
                <c:pt idx="984">
                  <c:v>-786.6347769148465</c:v>
                </c:pt>
                <c:pt idx="985">
                  <c:v>-814.83937933150673</c:v>
                </c:pt>
                <c:pt idx="986">
                  <c:v>-806.70444196005019</c:v>
                </c:pt>
                <c:pt idx="987">
                  <c:v>-776.7090289030416</c:v>
                </c:pt>
                <c:pt idx="988">
                  <c:v>-796.36845320218163</c:v>
                </c:pt>
                <c:pt idx="989">
                  <c:v>-719.71941297936291</c:v>
                </c:pt>
                <c:pt idx="990">
                  <c:v>-763.60137244994667</c:v>
                </c:pt>
                <c:pt idx="991">
                  <c:v>-819.26959530387876</c:v>
                </c:pt>
                <c:pt idx="992">
                  <c:v>-756.59451622577217</c:v>
                </c:pt>
                <c:pt idx="993">
                  <c:v>-790.85971098260006</c:v>
                </c:pt>
                <c:pt idx="994">
                  <c:v>-764.20520254331768</c:v>
                </c:pt>
                <c:pt idx="995">
                  <c:v>-766.94079211087546</c:v>
                </c:pt>
                <c:pt idx="996">
                  <c:v>-758.10840594796946</c:v>
                </c:pt>
                <c:pt idx="997">
                  <c:v>-850.29620044843432</c:v>
                </c:pt>
                <c:pt idx="998">
                  <c:v>-770.56479497995679</c:v>
                </c:pt>
                <c:pt idx="999">
                  <c:v>-808.20913515651773</c:v>
                </c:pt>
              </c:numCache>
            </c:numRef>
          </c:yVal>
          <c:smooth val="0"/>
          <c:extLst>
            <c:ext xmlns:c16="http://schemas.microsoft.com/office/drawing/2014/chart" uri="{C3380CC4-5D6E-409C-BE32-E72D297353CC}">
              <c16:uniqueId val="{00000004-484D-473A-89D9-624E85ABD044}"/>
            </c:ext>
          </c:extLst>
        </c:ser>
        <c:ser>
          <c:idx val="5"/>
          <c:order val="5"/>
          <c:tx>
            <c:v>Uncemented vs Hybrid mean</c:v>
          </c:tx>
          <c:spPr>
            <a:ln w="25400" cap="rnd">
              <a:noFill/>
              <a:round/>
            </a:ln>
            <a:effectLst/>
          </c:spPr>
          <c:marker>
            <c:symbol val="circle"/>
            <c:size val="5"/>
            <c:spPr>
              <a:solidFill>
                <a:schemeClr val="accent6"/>
              </a:solidFill>
              <a:ln w="9525">
                <a:solidFill>
                  <a:schemeClr val="accent6"/>
                </a:solidFill>
              </a:ln>
              <a:effectLst/>
            </c:spPr>
          </c:marker>
          <c:xVal>
            <c:numRef>
              <c:f>'PSA results'!$AH$22</c:f>
              <c:numCache>
                <c:formatCode>0.00</c:formatCode>
                <c:ptCount val="1"/>
                <c:pt idx="0">
                  <c:v>-1.5597695121800807E-2</c:v>
                </c:pt>
              </c:numCache>
            </c:numRef>
          </c:xVal>
          <c:yVal>
            <c:numRef>
              <c:f>'PSA results'!$AG$22</c:f>
              <c:numCache>
                <c:formatCode>0.00</c:formatCode>
                <c:ptCount val="1"/>
                <c:pt idx="0">
                  <c:v>-675.15831038558838</c:v>
                </c:pt>
              </c:numCache>
            </c:numRef>
          </c:yVal>
          <c:smooth val="0"/>
          <c:extLst>
            <c:ext xmlns:c16="http://schemas.microsoft.com/office/drawing/2014/chart" uri="{C3380CC4-5D6E-409C-BE32-E72D297353CC}">
              <c16:uniqueId val="{00000005-484D-473A-89D9-624E85ABD044}"/>
            </c:ext>
          </c:extLst>
        </c:ser>
        <c:ser>
          <c:idx val="6"/>
          <c:order val="6"/>
          <c:tx>
            <c:v>Uncemented vs Reverse hybrid mean</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'PSA results'!$AK$22</c:f>
              <c:numCache>
                <c:formatCode>0.00</c:formatCode>
                <c:ptCount val="1"/>
                <c:pt idx="0">
                  <c:v>-2.3289534118327439E-2</c:v>
                </c:pt>
              </c:numCache>
            </c:numRef>
          </c:xVal>
          <c:yVal>
            <c:numRef>
              <c:f>'PSA results'!$AJ$22</c:f>
              <c:numCache>
                <c:formatCode>0.00</c:formatCode>
                <c:ptCount val="1"/>
                <c:pt idx="0">
                  <c:v>-770.1153113910442</c:v>
                </c:pt>
              </c:numCache>
            </c:numRef>
          </c:yVal>
          <c:smooth val="0"/>
          <c:extLst>
            <c:ext xmlns:c16="http://schemas.microsoft.com/office/drawing/2014/chart" uri="{C3380CC4-5D6E-409C-BE32-E72D297353CC}">
              <c16:uniqueId val="{00000006-484D-473A-89D9-624E85ABD044}"/>
            </c:ext>
          </c:extLst>
        </c:ser>
        <c:dLbls>
          <c:showLegendKey val="0"/>
          <c:showVal val="0"/>
          <c:showCatName val="0"/>
          <c:showSerName val="0"/>
          <c:showPercent val="0"/>
          <c:showBubbleSize val="0"/>
        </c:dLbls>
        <c:axId val="1495370736"/>
        <c:axId val="1495364176"/>
      </c:scatterChart>
      <c:valAx>
        <c:axId val="14953707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QALYs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64176"/>
        <c:crosses val="autoZero"/>
        <c:crossBetween val="midCat"/>
      </c:valAx>
      <c:valAx>
        <c:axId val="1495364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Incremental</a:t>
                </a:r>
                <a:r>
                  <a:rPr lang="en-GB" baseline="0"/>
                  <a:t> costs (£)</a:t>
                </a:r>
                <a:endParaRPr lang="en-GB"/>
              </a:p>
            </c:rich>
          </c:tx>
          <c:layout>
            <c:manualLayout>
              <c:xMode val="edge"/>
              <c:yMode val="edge"/>
              <c:x val="2.772002772002772E-3"/>
              <c:y val="0.3130858468677493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5370736"/>
        <c:crosses val="autoZero"/>
        <c:crossBetween val="midCat"/>
      </c:valAx>
      <c:spPr>
        <a:noFill/>
        <a:ln>
          <a:noFill/>
        </a:ln>
        <a:effectLst/>
      </c:spPr>
    </c:plotArea>
    <c:legend>
      <c:legendPos val="r"/>
      <c:layout>
        <c:manualLayout>
          <c:xMode val="edge"/>
          <c:yMode val="edge"/>
          <c:x val="0.64843392152158263"/>
          <c:y val="0.14167569479346998"/>
          <c:w val="0.33494557986345891"/>
          <c:h val="0.78842166005845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Cost-effectiveness acceptability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'PSA results'!$BP$25</c:f>
              <c:strCache>
                <c:ptCount val="1"/>
                <c:pt idx="0">
                  <c:v>Cemented</c:v>
                </c:pt>
              </c:strCache>
            </c:strRef>
          </c:tx>
          <c:spPr>
            <a:ln w="28575" cap="rnd">
              <a:solidFill>
                <a:schemeClr val="accent2"/>
              </a:solidFill>
              <a:round/>
            </a:ln>
            <a:effectLst/>
          </c:spPr>
          <c:marker>
            <c:symbol val="none"/>
          </c:marker>
          <c:cat>
            <c:numRef>
              <c:f>'PSA results'!$BO$26:$BO$76</c:f>
              <c:numCache>
                <c:formatCode>General</c:formatCode>
                <c:ptCount val="5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numCache>
            </c:numRef>
          </c:cat>
          <c:val>
            <c:numRef>
              <c:f>'PSA results'!$BP$26:$BP$76</c:f>
              <c:numCache>
                <c:formatCode>0.00</c:formatCode>
                <c:ptCount val="51"/>
                <c:pt idx="0">
                  <c:v>1</c:v>
                </c:pt>
                <c:pt idx="1">
                  <c:v>1</c:v>
                </c:pt>
                <c:pt idx="2">
                  <c:v>1</c:v>
                </c:pt>
                <c:pt idx="3">
                  <c:v>1</c:v>
                </c:pt>
                <c:pt idx="4">
                  <c:v>1</c:v>
                </c:pt>
                <c:pt idx="5">
                  <c:v>1</c:v>
                </c:pt>
                <c:pt idx="6">
                  <c:v>1</c:v>
                </c:pt>
                <c:pt idx="7">
                  <c:v>1</c:v>
                </c:pt>
                <c:pt idx="8">
                  <c:v>1</c:v>
                </c:pt>
                <c:pt idx="9">
                  <c:v>0.98599999999999999</c:v>
                </c:pt>
                <c:pt idx="10">
                  <c:v>0.95399999999999996</c:v>
                </c:pt>
                <c:pt idx="11">
                  <c:v>0.88200000000000001</c:v>
                </c:pt>
                <c:pt idx="12">
                  <c:v>0.77300000000000002</c:v>
                </c:pt>
                <c:pt idx="13">
                  <c:v>0.65900000000000003</c:v>
                </c:pt>
                <c:pt idx="14">
                  <c:v>0.53300000000000003</c:v>
                </c:pt>
                <c:pt idx="15">
                  <c:v>0.41399999999999998</c:v>
                </c:pt>
                <c:pt idx="16">
                  <c:v>0.29399999999999998</c:v>
                </c:pt>
                <c:pt idx="17">
                  <c:v>0.217</c:v>
                </c:pt>
                <c:pt idx="18">
                  <c:v>0.14399999999999999</c:v>
                </c:pt>
                <c:pt idx="19">
                  <c:v>8.7999999999999995E-2</c:v>
                </c:pt>
                <c:pt idx="20">
                  <c:v>4.5999999999999999E-2</c:v>
                </c:pt>
                <c:pt idx="21">
                  <c:v>2.4E-2</c:v>
                </c:pt>
                <c:pt idx="22">
                  <c:v>1.2E-2</c:v>
                </c:pt>
                <c:pt idx="23">
                  <c:v>6.0000000000000001E-3</c:v>
                </c:pt>
                <c:pt idx="24">
                  <c:v>3.0000000000000001E-3</c:v>
                </c:pt>
                <c:pt idx="25">
                  <c:v>1E-3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1-63CF-4039-8FB6-31AB9C30C62C}"/>
            </c:ext>
          </c:extLst>
        </c:ser>
        <c:ser>
          <c:idx val="2"/>
          <c:order val="1"/>
          <c:tx>
            <c:strRef>
              <c:f>'PSA results'!$BQ$25</c:f>
              <c:strCache>
                <c:ptCount val="1"/>
                <c:pt idx="0">
                  <c:v>Uncemented</c:v>
                </c:pt>
              </c:strCache>
            </c:strRef>
          </c:tx>
          <c:spPr>
            <a:ln w="28575" cap="rnd">
              <a:solidFill>
                <a:schemeClr val="accent3"/>
              </a:solidFill>
              <a:round/>
            </a:ln>
            <a:effectLst/>
          </c:spPr>
          <c:marker>
            <c:symbol val="none"/>
          </c:marker>
          <c:cat>
            <c:numRef>
              <c:f>'PSA results'!$BO$26:$BO$76</c:f>
              <c:numCache>
                <c:formatCode>General</c:formatCode>
                <c:ptCount val="5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numCache>
            </c:numRef>
          </c:cat>
          <c:val>
            <c:numRef>
              <c:f>'PSA results'!$BQ$26:$BQ$76</c:f>
              <c:numCache>
                <c:formatCode>0.00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1E-3</c:v>
                </c:pt>
                <c:pt idx="15">
                  <c:v>8.9999999999999993E-3</c:v>
                </c:pt>
                <c:pt idx="16">
                  <c:v>3.5999999999999997E-2</c:v>
                </c:pt>
                <c:pt idx="17">
                  <c:v>7.2999999999999995E-2</c:v>
                </c:pt>
                <c:pt idx="18">
                  <c:v>0.13800000000000001</c:v>
                </c:pt>
                <c:pt idx="19">
                  <c:v>0.22700000000000001</c:v>
                </c:pt>
                <c:pt idx="20">
                  <c:v>0.318</c:v>
                </c:pt>
                <c:pt idx="21">
                  <c:v>0.42299999999999999</c:v>
                </c:pt>
                <c:pt idx="22">
                  <c:v>0.50600000000000001</c:v>
                </c:pt>
                <c:pt idx="23">
                  <c:v>0.57699999999999996</c:v>
                </c:pt>
                <c:pt idx="24">
                  <c:v>0.63900000000000001</c:v>
                </c:pt>
                <c:pt idx="25">
                  <c:v>0.69899999999999995</c:v>
                </c:pt>
                <c:pt idx="26">
                  <c:v>0.749</c:v>
                </c:pt>
                <c:pt idx="27">
                  <c:v>0.79200000000000004</c:v>
                </c:pt>
                <c:pt idx="28">
                  <c:v>0.83399999999999996</c:v>
                </c:pt>
                <c:pt idx="29">
                  <c:v>0.85299999999999998</c:v>
                </c:pt>
                <c:pt idx="30">
                  <c:v>0.87</c:v>
                </c:pt>
                <c:pt idx="31">
                  <c:v>0.88900000000000001</c:v>
                </c:pt>
                <c:pt idx="32">
                  <c:v>0.90500000000000003</c:v>
                </c:pt>
                <c:pt idx="33">
                  <c:v>0.92600000000000005</c:v>
                </c:pt>
                <c:pt idx="34">
                  <c:v>0.93400000000000005</c:v>
                </c:pt>
                <c:pt idx="35">
                  <c:v>0.94499999999999995</c:v>
                </c:pt>
                <c:pt idx="36">
                  <c:v>0.95599999999999996</c:v>
                </c:pt>
                <c:pt idx="37">
                  <c:v>0.96199999999999997</c:v>
                </c:pt>
                <c:pt idx="38">
                  <c:v>0.97199999999999998</c:v>
                </c:pt>
                <c:pt idx="39">
                  <c:v>0.97299999999999998</c:v>
                </c:pt>
                <c:pt idx="40">
                  <c:v>0.97699999999999998</c:v>
                </c:pt>
                <c:pt idx="41">
                  <c:v>0.98199999999999998</c:v>
                </c:pt>
                <c:pt idx="42">
                  <c:v>0.98499999999999999</c:v>
                </c:pt>
                <c:pt idx="43">
                  <c:v>0.98599999999999999</c:v>
                </c:pt>
                <c:pt idx="44">
                  <c:v>0.98799999999999999</c:v>
                </c:pt>
                <c:pt idx="45">
                  <c:v>0.98799999999999999</c:v>
                </c:pt>
                <c:pt idx="46">
                  <c:v>0.98799999999999999</c:v>
                </c:pt>
                <c:pt idx="47">
                  <c:v>0.99199999999999999</c:v>
                </c:pt>
                <c:pt idx="48">
                  <c:v>0.99199999999999999</c:v>
                </c:pt>
                <c:pt idx="49">
                  <c:v>0.99199999999999999</c:v>
                </c:pt>
                <c:pt idx="50">
                  <c:v>0.99299999999999999</c:v>
                </c:pt>
              </c:numCache>
            </c:numRef>
          </c:val>
          <c:smooth val="0"/>
          <c:extLst>
            <c:ext xmlns:c16="http://schemas.microsoft.com/office/drawing/2014/chart" uri="{C3380CC4-5D6E-409C-BE32-E72D297353CC}">
              <c16:uniqueId val="{00000002-63CF-4039-8FB6-31AB9C30C62C}"/>
            </c:ext>
          </c:extLst>
        </c:ser>
        <c:ser>
          <c:idx val="3"/>
          <c:order val="2"/>
          <c:tx>
            <c:strRef>
              <c:f>'PSA results'!$BR$25</c:f>
              <c:strCache>
                <c:ptCount val="1"/>
                <c:pt idx="0">
                  <c:v>Hybrid</c:v>
                </c:pt>
              </c:strCache>
            </c:strRef>
          </c:tx>
          <c:spPr>
            <a:ln w="28575" cap="rnd">
              <a:solidFill>
                <a:schemeClr val="accent4"/>
              </a:solidFill>
              <a:round/>
            </a:ln>
            <a:effectLst/>
          </c:spPr>
          <c:marker>
            <c:symbol val="none"/>
          </c:marker>
          <c:cat>
            <c:numRef>
              <c:f>'PSA results'!$BO$26:$BO$76</c:f>
              <c:numCache>
                <c:formatCode>General</c:formatCode>
                <c:ptCount val="5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numCache>
            </c:numRef>
          </c:cat>
          <c:val>
            <c:numRef>
              <c:f>'PSA results'!$BR$26:$BR$76</c:f>
              <c:numCache>
                <c:formatCode>0.00</c:formatCode>
                <c:ptCount val="51"/>
                <c:pt idx="0">
                  <c:v>0</c:v>
                </c:pt>
                <c:pt idx="1">
                  <c:v>0</c:v>
                </c:pt>
                <c:pt idx="2">
                  <c:v>0</c:v>
                </c:pt>
                <c:pt idx="3">
                  <c:v>0</c:v>
                </c:pt>
                <c:pt idx="4">
                  <c:v>0</c:v>
                </c:pt>
                <c:pt idx="5">
                  <c:v>0</c:v>
                </c:pt>
                <c:pt idx="6">
                  <c:v>0</c:v>
                </c:pt>
                <c:pt idx="7">
                  <c:v>0</c:v>
                </c:pt>
                <c:pt idx="8">
                  <c:v>0</c:v>
                </c:pt>
                <c:pt idx="9">
                  <c:v>1.2E-2</c:v>
                </c:pt>
                <c:pt idx="10">
                  <c:v>3.7999999999999999E-2</c:v>
                </c:pt>
                <c:pt idx="11">
                  <c:v>9.6000000000000002E-2</c:v>
                </c:pt>
                <c:pt idx="12">
                  <c:v>0.192</c:v>
                </c:pt>
                <c:pt idx="13">
                  <c:v>0.29699999999999999</c:v>
                </c:pt>
                <c:pt idx="14">
                  <c:v>0.40300000000000002</c:v>
                </c:pt>
                <c:pt idx="15">
                  <c:v>0.496</c:v>
                </c:pt>
                <c:pt idx="16">
                  <c:v>0.58699999999999997</c:v>
                </c:pt>
                <c:pt idx="17">
                  <c:v>0.624</c:v>
                </c:pt>
                <c:pt idx="18">
                  <c:v>0.63400000000000001</c:v>
                </c:pt>
                <c:pt idx="19">
                  <c:v>0.61699999999999999</c:v>
                </c:pt>
                <c:pt idx="20">
                  <c:v>0.57499999999999996</c:v>
                </c:pt>
                <c:pt idx="21">
                  <c:v>0.502</c:v>
                </c:pt>
                <c:pt idx="22">
                  <c:v>0.44500000000000001</c:v>
                </c:pt>
                <c:pt idx="23">
                  <c:v>0.38300000000000001</c:v>
                </c:pt>
                <c:pt idx="24">
                  <c:v>0.33400000000000002</c:v>
                </c:pt>
                <c:pt idx="25">
                  <c:v>0.28499999999999998</c:v>
                </c:pt>
                <c:pt idx="26">
                  <c:v>0.24</c:v>
                </c:pt>
                <c:pt idx="27">
                  <c:v>0.2</c:v>
                </c:pt>
                <c:pt idx="28">
                  <c:v>0.16200000000000001</c:v>
                </c:pt>
                <c:pt idx="29">
                  <c:v>0.14399999999999999</c:v>
                </c:pt>
                <c:pt idx="30">
                  <c:v>0.128</c:v>
                </c:pt>
                <c:pt idx="31">
                  <c:v>0.11</c:v>
                </c:pt>
                <c:pt idx="32">
                  <c:v>9.4E-2</c:v>
                </c:pt>
                <c:pt idx="33">
                  <c:v>7.2999999999999995E-2</c:v>
                </c:pt>
                <c:pt idx="34">
                  <c:v>6.5000000000000002E-2</c:v>
                </c:pt>
                <c:pt idx="35">
                  <c:v>5.5E-2</c:v>
                </c:pt>
                <c:pt idx="36">
                  <c:v>4.3999999999999997E-2</c:v>
                </c:pt>
                <c:pt idx="37">
                  <c:v>3.7999999999999999E-2</c:v>
                </c:pt>
                <c:pt idx="38">
                  <c:v>2.8000000000000001E-2</c:v>
                </c:pt>
                <c:pt idx="39">
                  <c:v>2.7E-2</c:v>
                </c:pt>
                <c:pt idx="40">
                  <c:v>2.3E-2</c:v>
                </c:pt>
                <c:pt idx="41">
                  <c:v>1.7999999999999999E-2</c:v>
                </c:pt>
                <c:pt idx="42">
                  <c:v>1.4999999999999999E-2</c:v>
                </c:pt>
                <c:pt idx="43">
                  <c:v>1.4E-2</c:v>
                </c:pt>
                <c:pt idx="44">
                  <c:v>1.2E-2</c:v>
                </c:pt>
                <c:pt idx="45">
                  <c:v>1.2E-2</c:v>
                </c:pt>
                <c:pt idx="46">
                  <c:v>1.2E-2</c:v>
                </c:pt>
                <c:pt idx="47">
                  <c:v>8.0000000000000002E-3</c:v>
                </c:pt>
                <c:pt idx="48">
                  <c:v>8.0000000000000002E-3</c:v>
                </c:pt>
                <c:pt idx="49">
                  <c:v>8.0000000000000002E-3</c:v>
                </c:pt>
                <c:pt idx="50">
                  <c:v>7.0000000000000001E-3</c:v>
                </c:pt>
              </c:numCache>
            </c:numRef>
          </c:val>
          <c:smooth val="0"/>
          <c:extLst>
            <c:ext xmlns:c16="http://schemas.microsoft.com/office/drawing/2014/chart" uri="{C3380CC4-5D6E-409C-BE32-E72D297353CC}">
              <c16:uniqueId val="{00000003-63CF-4039-8FB6-31AB9C30C62C}"/>
            </c:ext>
          </c:extLst>
        </c:ser>
        <c:ser>
          <c:idx val="4"/>
          <c:order val="3"/>
          <c:tx>
            <c:strRef>
              <c:f>'PSA results'!$BS$25</c:f>
              <c:strCache>
                <c:ptCount val="1"/>
                <c:pt idx="0">
                  <c:v>Reverse hybrid</c:v>
                </c:pt>
              </c:strCache>
            </c:strRef>
          </c:tx>
          <c:spPr>
            <a:ln w="28575" cap="rnd">
              <a:solidFill>
                <a:schemeClr val="accent5"/>
              </a:solidFill>
              <a:round/>
            </a:ln>
            <a:effectLst/>
          </c:spPr>
          <c:marker>
            <c:symbol val="none"/>
          </c:marker>
          <c:cat>
            <c:numRef>
              <c:f>'PSA results'!$BO$26:$BO$76</c:f>
              <c:numCache>
                <c:formatCode>General</c:formatCode>
                <c:ptCount val="51"/>
                <c:pt idx="0">
                  <c:v>0</c:v>
                </c:pt>
                <c:pt idx="1">
                  <c:v>2000</c:v>
                </c:pt>
                <c:pt idx="2">
                  <c:v>4000</c:v>
                </c:pt>
                <c:pt idx="3">
                  <c:v>6000</c:v>
                </c:pt>
                <c:pt idx="4">
                  <c:v>8000</c:v>
                </c:pt>
                <c:pt idx="5">
                  <c:v>10000</c:v>
                </c:pt>
                <c:pt idx="6">
                  <c:v>12000</c:v>
                </c:pt>
                <c:pt idx="7">
                  <c:v>14000</c:v>
                </c:pt>
                <c:pt idx="8">
                  <c:v>16000</c:v>
                </c:pt>
                <c:pt idx="9">
                  <c:v>18000</c:v>
                </c:pt>
                <c:pt idx="10">
                  <c:v>20000</c:v>
                </c:pt>
                <c:pt idx="11">
                  <c:v>22000</c:v>
                </c:pt>
                <c:pt idx="12">
                  <c:v>24000</c:v>
                </c:pt>
                <c:pt idx="13">
                  <c:v>26000</c:v>
                </c:pt>
                <c:pt idx="14">
                  <c:v>28000</c:v>
                </c:pt>
                <c:pt idx="15">
                  <c:v>30000</c:v>
                </c:pt>
                <c:pt idx="16">
                  <c:v>32000</c:v>
                </c:pt>
                <c:pt idx="17">
                  <c:v>34000</c:v>
                </c:pt>
                <c:pt idx="18">
                  <c:v>36000</c:v>
                </c:pt>
                <c:pt idx="19">
                  <c:v>38000</c:v>
                </c:pt>
                <c:pt idx="20">
                  <c:v>40000</c:v>
                </c:pt>
                <c:pt idx="21">
                  <c:v>42000</c:v>
                </c:pt>
                <c:pt idx="22">
                  <c:v>44000</c:v>
                </c:pt>
                <c:pt idx="23">
                  <c:v>46000</c:v>
                </c:pt>
                <c:pt idx="24">
                  <c:v>48000</c:v>
                </c:pt>
                <c:pt idx="25">
                  <c:v>50000</c:v>
                </c:pt>
                <c:pt idx="26">
                  <c:v>52000</c:v>
                </c:pt>
                <c:pt idx="27">
                  <c:v>54000</c:v>
                </c:pt>
                <c:pt idx="28">
                  <c:v>56000</c:v>
                </c:pt>
                <c:pt idx="29">
                  <c:v>58000</c:v>
                </c:pt>
                <c:pt idx="30">
                  <c:v>60000</c:v>
                </c:pt>
                <c:pt idx="31">
                  <c:v>62000</c:v>
                </c:pt>
                <c:pt idx="32">
                  <c:v>64000</c:v>
                </c:pt>
                <c:pt idx="33">
                  <c:v>66000</c:v>
                </c:pt>
                <c:pt idx="34">
                  <c:v>68000</c:v>
                </c:pt>
                <c:pt idx="35">
                  <c:v>70000</c:v>
                </c:pt>
                <c:pt idx="36">
                  <c:v>72000</c:v>
                </c:pt>
                <c:pt idx="37">
                  <c:v>74000</c:v>
                </c:pt>
                <c:pt idx="38">
                  <c:v>76000</c:v>
                </c:pt>
                <c:pt idx="39">
                  <c:v>78000</c:v>
                </c:pt>
                <c:pt idx="40">
                  <c:v>80000</c:v>
                </c:pt>
                <c:pt idx="41">
                  <c:v>82000</c:v>
                </c:pt>
                <c:pt idx="42">
                  <c:v>84000</c:v>
                </c:pt>
                <c:pt idx="43">
                  <c:v>86000</c:v>
                </c:pt>
                <c:pt idx="44">
                  <c:v>88000</c:v>
                </c:pt>
                <c:pt idx="45">
                  <c:v>90000</c:v>
                </c:pt>
                <c:pt idx="46">
                  <c:v>92000</c:v>
                </c:pt>
                <c:pt idx="47">
                  <c:v>94000</c:v>
                </c:pt>
                <c:pt idx="48">
                  <c:v>96000</c:v>
                </c:pt>
                <c:pt idx="49">
                  <c:v>98000</c:v>
                </c:pt>
                <c:pt idx="50">
                  <c:v>100000</c:v>
                </c:pt>
              </c:numCache>
            </c:numRef>
          </c:cat>
          <c:val>
            <c:numRef>
              <c:f>'PSA results'!$BS$26:$BS$76</c:f>
              <c:numCache>
                <c:formatCode>0.00</c:formatCode>
                <c:ptCount val="51"/>
                <c:pt idx="0">
                  <c:v>0</c:v>
                </c:pt>
                <c:pt idx="1">
                  <c:v>0</c:v>
                </c:pt>
                <c:pt idx="2">
                  <c:v>0</c:v>
                </c:pt>
                <c:pt idx="3">
                  <c:v>0</c:v>
                </c:pt>
                <c:pt idx="4">
                  <c:v>0</c:v>
                </c:pt>
                <c:pt idx="5">
                  <c:v>0</c:v>
                </c:pt>
                <c:pt idx="6">
                  <c:v>0</c:v>
                </c:pt>
                <c:pt idx="7">
                  <c:v>0</c:v>
                </c:pt>
                <c:pt idx="8">
                  <c:v>0</c:v>
                </c:pt>
                <c:pt idx="9">
                  <c:v>2E-3</c:v>
                </c:pt>
                <c:pt idx="10">
                  <c:v>8.0000000000000002E-3</c:v>
                </c:pt>
                <c:pt idx="11">
                  <c:v>2.1999999999999999E-2</c:v>
                </c:pt>
                <c:pt idx="12">
                  <c:v>3.5000000000000003E-2</c:v>
                </c:pt>
                <c:pt idx="13">
                  <c:v>4.3999999999999997E-2</c:v>
                </c:pt>
                <c:pt idx="14">
                  <c:v>6.3E-2</c:v>
                </c:pt>
                <c:pt idx="15">
                  <c:v>8.1000000000000003E-2</c:v>
                </c:pt>
                <c:pt idx="16">
                  <c:v>8.3000000000000004E-2</c:v>
                </c:pt>
                <c:pt idx="17">
                  <c:v>8.5999999999999993E-2</c:v>
                </c:pt>
                <c:pt idx="18">
                  <c:v>8.4000000000000005E-2</c:v>
                </c:pt>
                <c:pt idx="19">
                  <c:v>6.8000000000000005E-2</c:v>
                </c:pt>
                <c:pt idx="20">
                  <c:v>6.0999999999999999E-2</c:v>
                </c:pt>
                <c:pt idx="21">
                  <c:v>5.0999999999999997E-2</c:v>
                </c:pt>
                <c:pt idx="22">
                  <c:v>3.6999999999999998E-2</c:v>
                </c:pt>
                <c:pt idx="23">
                  <c:v>3.4000000000000002E-2</c:v>
                </c:pt>
                <c:pt idx="24">
                  <c:v>2.4E-2</c:v>
                </c:pt>
                <c:pt idx="25">
                  <c:v>1.4999999999999999E-2</c:v>
                </c:pt>
                <c:pt idx="26">
                  <c:v>1.0999999999999999E-2</c:v>
                </c:pt>
                <c:pt idx="27">
                  <c:v>8.0000000000000002E-3</c:v>
                </c:pt>
                <c:pt idx="28">
                  <c:v>4.0000000000000001E-3</c:v>
                </c:pt>
                <c:pt idx="29">
                  <c:v>3.0000000000000001E-3</c:v>
                </c:pt>
                <c:pt idx="30">
                  <c:v>2E-3</c:v>
                </c:pt>
                <c:pt idx="31">
                  <c:v>1E-3</c:v>
                </c:pt>
                <c:pt idx="32">
                  <c:v>1E-3</c:v>
                </c:pt>
                <c:pt idx="33">
                  <c:v>1E-3</c:v>
                </c:pt>
                <c:pt idx="34">
                  <c:v>1E-3</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4-63CF-4039-8FB6-31AB9C30C62C}"/>
            </c:ext>
          </c:extLst>
        </c:ser>
        <c:dLbls>
          <c:showLegendKey val="0"/>
          <c:showVal val="0"/>
          <c:showCatName val="0"/>
          <c:showSerName val="0"/>
          <c:showPercent val="0"/>
          <c:showBubbleSize val="0"/>
        </c:dLbls>
        <c:smooth val="0"/>
        <c:axId val="1455427512"/>
        <c:axId val="1455429808"/>
      </c:lineChart>
      <c:catAx>
        <c:axId val="1455427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429808"/>
        <c:crosses val="autoZero"/>
        <c:auto val="1"/>
        <c:lblAlgn val="ctr"/>
        <c:lblOffset val="100"/>
        <c:noMultiLvlLbl val="0"/>
      </c:catAx>
      <c:valAx>
        <c:axId val="1455429808"/>
        <c:scaling>
          <c:orientation val="minMax"/>
          <c:max val="1"/>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427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chart" Target="../charts/chart3.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8.xml"/><Relationship Id="rId5" Type="http://schemas.openxmlformats.org/officeDocument/2006/relationships/image" Target="../media/image1.png"/><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297681</xdr:rowOff>
    </xdr:from>
    <xdr:to>
      <xdr:col>0</xdr:col>
      <xdr:colOff>1153501</xdr:colOff>
      <xdr:row>0</xdr:row>
      <xdr:rowOff>847725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1331"/>
          <a:ext cx="1182076" cy="556394"/>
        </a:xfrm>
        <a:prstGeom prst="rect">
          <a:avLst/>
        </a:prstGeom>
      </xdr:spPr>
    </xdr:pic>
    <xdr:clientData/>
  </xdr:twoCellAnchor>
  <xdr:twoCellAnchor>
    <xdr:from>
      <xdr:col>0</xdr:col>
      <xdr:colOff>0</xdr:colOff>
      <xdr:row>0</xdr:row>
      <xdr:rowOff>1102431</xdr:rowOff>
    </xdr:from>
    <xdr:to>
      <xdr:col>0</xdr:col>
      <xdr:colOff>1728000</xdr:colOff>
      <xdr:row>2</xdr:row>
      <xdr:rowOff>178673</xdr:rowOff>
    </xdr:to>
    <xdr:sp macro="[0]!ClickCoverPage" textlink="">
      <xdr:nvSpPr>
        <xdr:cNvPr id="8" name="TextBox 7">
          <a:extLst>
            <a:ext uri="{FF2B5EF4-FFF2-40B4-BE49-F238E27FC236}">
              <a16:creationId xmlns:a16="http://schemas.microsoft.com/office/drawing/2014/main" id="{00000000-0008-0000-0000-000008000000}"/>
            </a:ext>
          </a:extLst>
        </xdr:cNvPr>
        <xdr:cNvSpPr txBox="1"/>
      </xdr:nvSpPr>
      <xdr:spPr>
        <a:xfrm>
          <a:off x="0" y="1102431"/>
          <a:ext cx="1728000" cy="367409"/>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1663</xdr:rowOff>
    </xdr:from>
    <xdr:to>
      <xdr:col>0</xdr:col>
      <xdr:colOff>1728000</xdr:colOff>
      <xdr:row>7</xdr:row>
      <xdr:rowOff>1829</xdr:rowOff>
    </xdr:to>
    <xdr:sp macro="[0]!ClickSetup" textlink="">
      <xdr:nvSpPr>
        <xdr:cNvPr id="13" name="TextBox 12">
          <a:extLst>
            <a:ext uri="{FF2B5EF4-FFF2-40B4-BE49-F238E27FC236}">
              <a16:creationId xmlns:a16="http://schemas.microsoft.com/office/drawing/2014/main" id="{00000000-0008-0000-0000-00000D000000}"/>
            </a:ext>
          </a:extLst>
        </xdr:cNvPr>
        <xdr:cNvSpPr txBox="1"/>
      </xdr:nvSpPr>
      <xdr:spPr>
        <a:xfrm>
          <a:off x="0" y="1821996"/>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2494</xdr:rowOff>
    </xdr:from>
    <xdr:to>
      <xdr:col>0</xdr:col>
      <xdr:colOff>1728000</xdr:colOff>
      <xdr:row>9</xdr:row>
      <xdr:rowOff>2661</xdr:rowOff>
    </xdr:to>
    <xdr:sp macro="[0]!ClickCosts" textlink="">
      <xdr:nvSpPr>
        <xdr:cNvPr id="14" name="TextBox 13">
          <a:extLst>
            <a:ext uri="{FF2B5EF4-FFF2-40B4-BE49-F238E27FC236}">
              <a16:creationId xmlns:a16="http://schemas.microsoft.com/office/drawing/2014/main" id="{00000000-0008-0000-0000-00000E000000}"/>
            </a:ext>
          </a:extLst>
        </xdr:cNvPr>
        <xdr:cNvSpPr txBox="1"/>
      </xdr:nvSpPr>
      <xdr:spPr>
        <a:xfrm>
          <a:off x="0" y="2182661"/>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1209</xdr:rowOff>
    </xdr:from>
    <xdr:to>
      <xdr:col>0</xdr:col>
      <xdr:colOff>1728000</xdr:colOff>
      <xdr:row>11</xdr:row>
      <xdr:rowOff>1376</xdr:rowOff>
    </xdr:to>
    <xdr:sp macro="[0]!ClickClinicalParameters" textlink="">
      <xdr:nvSpPr>
        <xdr:cNvPr id="16" name="TextBox 15">
          <a:extLst>
            <a:ext uri="{FF2B5EF4-FFF2-40B4-BE49-F238E27FC236}">
              <a16:creationId xmlns:a16="http://schemas.microsoft.com/office/drawing/2014/main" id="{00000000-0008-0000-0000-000010000000}"/>
            </a:ext>
          </a:extLst>
        </xdr:cNvPr>
        <xdr:cNvSpPr txBox="1"/>
      </xdr:nvSpPr>
      <xdr:spPr>
        <a:xfrm>
          <a:off x="0" y="2541209"/>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3098</xdr:rowOff>
    </xdr:from>
    <xdr:to>
      <xdr:col>0</xdr:col>
      <xdr:colOff>1728000</xdr:colOff>
      <xdr:row>13</xdr:row>
      <xdr:rowOff>6439</xdr:rowOff>
    </xdr:to>
    <xdr:sp macro="[0]!ClickUtilities" textlink="">
      <xdr:nvSpPr>
        <xdr:cNvPr id="18" name="TextBox 17">
          <a:extLst>
            <a:ext uri="{FF2B5EF4-FFF2-40B4-BE49-F238E27FC236}">
              <a16:creationId xmlns:a16="http://schemas.microsoft.com/office/drawing/2014/main" id="{00000000-0008-0000-0000-000012000000}"/>
            </a:ext>
          </a:extLst>
        </xdr:cNvPr>
        <xdr:cNvSpPr txBox="1"/>
      </xdr:nvSpPr>
      <xdr:spPr>
        <a:xfrm>
          <a:off x="0" y="2902931"/>
          <a:ext cx="1728000" cy="3631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1813</xdr:rowOff>
    </xdr:from>
    <xdr:to>
      <xdr:col>0</xdr:col>
      <xdr:colOff>1728000</xdr:colOff>
      <xdr:row>15</xdr:row>
      <xdr:rowOff>1980</xdr:rowOff>
    </xdr:to>
    <xdr:sp macro="[0]!ClickUKlifeTables" textlink="">
      <xdr:nvSpPr>
        <xdr:cNvPr id="20" name="TextBox 19">
          <a:extLst>
            <a:ext uri="{FF2B5EF4-FFF2-40B4-BE49-F238E27FC236}">
              <a16:creationId xmlns:a16="http://schemas.microsoft.com/office/drawing/2014/main" id="{00000000-0008-0000-0000-000014000000}"/>
            </a:ext>
          </a:extLst>
        </xdr:cNvPr>
        <xdr:cNvSpPr txBox="1"/>
      </xdr:nvSpPr>
      <xdr:spPr>
        <a:xfrm>
          <a:off x="0" y="3261480"/>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528</xdr:rowOff>
    </xdr:from>
    <xdr:to>
      <xdr:col>0</xdr:col>
      <xdr:colOff>1728000</xdr:colOff>
      <xdr:row>17</xdr:row>
      <xdr:rowOff>695</xdr:rowOff>
    </xdr:to>
    <xdr:sp macro="[0]!ClickCemented" textlink="">
      <xdr:nvSpPr>
        <xdr:cNvPr id="21" name="TextBox 20">
          <a:extLst>
            <a:ext uri="{FF2B5EF4-FFF2-40B4-BE49-F238E27FC236}">
              <a16:creationId xmlns:a16="http://schemas.microsoft.com/office/drawing/2014/main" id="{00000000-0008-0000-0000-000015000000}"/>
            </a:ext>
          </a:extLst>
        </xdr:cNvPr>
        <xdr:cNvSpPr txBox="1"/>
      </xdr:nvSpPr>
      <xdr:spPr>
        <a:xfrm>
          <a:off x="0" y="3620028"/>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2418</xdr:rowOff>
    </xdr:from>
    <xdr:to>
      <xdr:col>0</xdr:col>
      <xdr:colOff>1728000</xdr:colOff>
      <xdr:row>19</xdr:row>
      <xdr:rowOff>2584</xdr:rowOff>
    </xdr:to>
    <xdr:sp macro="[0]!ClickUncemented" textlink="">
      <xdr:nvSpPr>
        <xdr:cNvPr id="22" name="TextBox 21">
          <a:extLst>
            <a:ext uri="{FF2B5EF4-FFF2-40B4-BE49-F238E27FC236}">
              <a16:creationId xmlns:a16="http://schemas.microsoft.com/office/drawing/2014/main" id="{00000000-0008-0000-0000-000016000000}"/>
            </a:ext>
          </a:extLst>
        </xdr:cNvPr>
        <xdr:cNvSpPr txBox="1"/>
      </xdr:nvSpPr>
      <xdr:spPr>
        <a:xfrm>
          <a:off x="0" y="3981751"/>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1132</xdr:rowOff>
    </xdr:from>
    <xdr:to>
      <xdr:col>0</xdr:col>
      <xdr:colOff>1728000</xdr:colOff>
      <xdr:row>21</xdr:row>
      <xdr:rowOff>1299</xdr:rowOff>
    </xdr:to>
    <xdr:sp macro="[0]!ClickHybrid" textlink="">
      <xdr:nvSpPr>
        <xdr:cNvPr id="24" name="TextBox 23">
          <a:extLst>
            <a:ext uri="{FF2B5EF4-FFF2-40B4-BE49-F238E27FC236}">
              <a16:creationId xmlns:a16="http://schemas.microsoft.com/office/drawing/2014/main" id="{00000000-0008-0000-0000-000018000000}"/>
            </a:ext>
          </a:extLst>
        </xdr:cNvPr>
        <xdr:cNvSpPr txBox="1"/>
      </xdr:nvSpPr>
      <xdr:spPr>
        <a:xfrm>
          <a:off x="0" y="4340299"/>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1964</xdr:rowOff>
    </xdr:from>
    <xdr:to>
      <xdr:col>0</xdr:col>
      <xdr:colOff>1728000</xdr:colOff>
      <xdr:row>23</xdr:row>
      <xdr:rowOff>2131</xdr:rowOff>
    </xdr:to>
    <xdr:sp macro="[0]!ClickReverseHybrid" textlink="">
      <xdr:nvSpPr>
        <xdr:cNvPr id="25" name="TextBox 24">
          <a:extLst>
            <a:ext uri="{FF2B5EF4-FFF2-40B4-BE49-F238E27FC236}">
              <a16:creationId xmlns:a16="http://schemas.microsoft.com/office/drawing/2014/main" id="{00000000-0008-0000-0000-000019000000}"/>
            </a:ext>
          </a:extLst>
        </xdr:cNvPr>
        <xdr:cNvSpPr txBox="1"/>
      </xdr:nvSpPr>
      <xdr:spPr>
        <a:xfrm>
          <a:off x="0" y="4700964"/>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679</xdr:rowOff>
    </xdr:from>
    <xdr:to>
      <xdr:col>0</xdr:col>
      <xdr:colOff>1728000</xdr:colOff>
      <xdr:row>24</xdr:row>
      <xdr:rowOff>183937</xdr:rowOff>
    </xdr:to>
    <xdr:sp macro="[0]!ClickSummaryResults" textlink="">
      <xdr:nvSpPr>
        <xdr:cNvPr id="26" name="TextBox 25">
          <a:extLst>
            <a:ext uri="{FF2B5EF4-FFF2-40B4-BE49-F238E27FC236}">
              <a16:creationId xmlns:a16="http://schemas.microsoft.com/office/drawing/2014/main" id="{00000000-0008-0000-0000-00001A000000}"/>
            </a:ext>
          </a:extLst>
        </xdr:cNvPr>
        <xdr:cNvSpPr txBox="1"/>
      </xdr:nvSpPr>
      <xdr:spPr>
        <a:xfrm>
          <a:off x="0" y="5059512"/>
          <a:ext cx="1728000" cy="3631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179310</xdr:rowOff>
    </xdr:from>
    <xdr:to>
      <xdr:col>0</xdr:col>
      <xdr:colOff>1728000</xdr:colOff>
      <xdr:row>26</xdr:row>
      <xdr:rowOff>164660</xdr:rowOff>
    </xdr:to>
    <xdr:sp macro="[0]!ClickIncremenalAnalysis" textlink="">
      <xdr:nvSpPr>
        <xdr:cNvPr id="27" name="TextBox 26">
          <a:extLst>
            <a:ext uri="{FF2B5EF4-FFF2-40B4-BE49-F238E27FC236}">
              <a16:creationId xmlns:a16="http://schemas.microsoft.com/office/drawing/2014/main" id="{00000000-0008-0000-0000-00001B000000}"/>
            </a:ext>
          </a:extLst>
        </xdr:cNvPr>
        <xdr:cNvSpPr txBox="1"/>
      </xdr:nvSpPr>
      <xdr:spPr>
        <a:xfrm>
          <a:off x="0" y="5418060"/>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160033</xdr:rowOff>
    </xdr:from>
    <xdr:to>
      <xdr:col>0</xdr:col>
      <xdr:colOff>1728000</xdr:colOff>
      <xdr:row>28</xdr:row>
      <xdr:rowOff>160200</xdr:rowOff>
    </xdr:to>
    <xdr:sp macro="[0]!ClickDSA" textlink="">
      <xdr:nvSpPr>
        <xdr:cNvPr id="28" name="TextBox 27">
          <a:extLst>
            <a:ext uri="{FF2B5EF4-FFF2-40B4-BE49-F238E27FC236}">
              <a16:creationId xmlns:a16="http://schemas.microsoft.com/office/drawing/2014/main" id="{00000000-0008-0000-0000-00001C000000}"/>
            </a:ext>
          </a:extLst>
        </xdr:cNvPr>
        <xdr:cNvSpPr txBox="1"/>
      </xdr:nvSpPr>
      <xdr:spPr>
        <a:xfrm>
          <a:off x="0" y="5779783"/>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158751</xdr:rowOff>
    </xdr:from>
    <xdr:to>
      <xdr:col>0</xdr:col>
      <xdr:colOff>1728000</xdr:colOff>
      <xdr:row>30</xdr:row>
      <xdr:rowOff>158917</xdr:rowOff>
    </xdr:to>
    <xdr:sp macro="[0]!ClickPSA" textlink="">
      <xdr:nvSpPr>
        <xdr:cNvPr id="29" name="TextBox 28">
          <a:extLst>
            <a:ext uri="{FF2B5EF4-FFF2-40B4-BE49-F238E27FC236}">
              <a16:creationId xmlns:a16="http://schemas.microsoft.com/office/drawing/2014/main" id="{00000000-0008-0000-0000-00001D000000}"/>
            </a:ext>
          </a:extLst>
        </xdr:cNvPr>
        <xdr:cNvSpPr txBox="1"/>
      </xdr:nvSpPr>
      <xdr:spPr>
        <a:xfrm>
          <a:off x="0" y="6138334"/>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2948</xdr:rowOff>
    </xdr:from>
    <xdr:to>
      <xdr:col>0</xdr:col>
      <xdr:colOff>1728000</xdr:colOff>
      <xdr:row>5</xdr:row>
      <xdr:rowOff>3115</xdr:rowOff>
    </xdr:to>
    <xdr:sp macro="[0]!ClickModelStructure" textlink="">
      <xdr:nvSpPr>
        <xdr:cNvPr id="10" name="TextBox 9">
          <a:extLst>
            <a:ext uri="{FF2B5EF4-FFF2-40B4-BE49-F238E27FC236}">
              <a16:creationId xmlns:a16="http://schemas.microsoft.com/office/drawing/2014/main" id="{00000000-0008-0000-0000-00000A000000}"/>
            </a:ext>
          </a:extLst>
        </xdr:cNvPr>
        <xdr:cNvSpPr txBox="1"/>
      </xdr:nvSpPr>
      <xdr:spPr>
        <a:xfrm>
          <a:off x="0" y="1463448"/>
          <a:ext cx="1728000" cy="3600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285750</xdr:colOff>
      <xdr:row>1</xdr:row>
      <xdr:rowOff>57150</xdr:rowOff>
    </xdr:from>
    <xdr:to>
      <xdr:col>19</xdr:col>
      <xdr:colOff>392312</xdr:colOff>
      <xdr:row>29</xdr:row>
      <xdr:rowOff>126358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866775" y="1162050"/>
          <a:ext cx="10561837" cy="5400033"/>
        </a:xfrm>
        <a:prstGeom prst="rect">
          <a:avLst/>
        </a:prstGeom>
      </xdr:spPr>
    </xdr:pic>
    <xdr:clientData/>
  </xdr:twoCellAnchor>
  <xdr:twoCellAnchor editAs="absolute">
    <xdr:from>
      <xdr:col>0</xdr:col>
      <xdr:colOff>0</xdr:colOff>
      <xdr:row>0</xdr:row>
      <xdr:rowOff>292100</xdr:rowOff>
    </xdr:from>
    <xdr:to>
      <xdr:col>0</xdr:col>
      <xdr:colOff>1182076</xdr:colOff>
      <xdr:row>0</xdr:row>
      <xdr:rowOff>845319</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95275"/>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19" name="TextBox 18">
          <a:extLst>
            <a:ext uri="{FF2B5EF4-FFF2-40B4-BE49-F238E27FC236}">
              <a16:creationId xmlns:a16="http://schemas.microsoft.com/office/drawing/2014/main" id="{7079EB7D-C7F2-446F-9E17-373C76261A2B}"/>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20" name="TextBox 19">
          <a:extLst>
            <a:ext uri="{FF2B5EF4-FFF2-40B4-BE49-F238E27FC236}">
              <a16:creationId xmlns:a16="http://schemas.microsoft.com/office/drawing/2014/main" id="{1AF58FD9-D671-460E-93B0-AB95F1C59989}"/>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21" name="TextBox 20">
          <a:extLst>
            <a:ext uri="{FF2B5EF4-FFF2-40B4-BE49-F238E27FC236}">
              <a16:creationId xmlns:a16="http://schemas.microsoft.com/office/drawing/2014/main" id="{C6051C42-41B7-4956-AC6A-D610F8EBEC4A}"/>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22" name="TextBox 21">
          <a:extLst>
            <a:ext uri="{FF2B5EF4-FFF2-40B4-BE49-F238E27FC236}">
              <a16:creationId xmlns:a16="http://schemas.microsoft.com/office/drawing/2014/main" id="{027ACF07-703E-4A16-910D-40386D71C519}"/>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23" name="TextBox 22">
          <a:extLst>
            <a:ext uri="{FF2B5EF4-FFF2-40B4-BE49-F238E27FC236}">
              <a16:creationId xmlns:a16="http://schemas.microsoft.com/office/drawing/2014/main" id="{E783E6A3-B31D-4CBC-B0DB-BBA464EF7D52}"/>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24" name="TextBox 23">
          <a:extLst>
            <a:ext uri="{FF2B5EF4-FFF2-40B4-BE49-F238E27FC236}">
              <a16:creationId xmlns:a16="http://schemas.microsoft.com/office/drawing/2014/main" id="{8D2366DA-B267-40A9-9430-0138E864BEFE}"/>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25" name="TextBox 24">
          <a:extLst>
            <a:ext uri="{FF2B5EF4-FFF2-40B4-BE49-F238E27FC236}">
              <a16:creationId xmlns:a16="http://schemas.microsoft.com/office/drawing/2014/main" id="{02EDDB64-A729-402B-A17E-6BAFDC008513}"/>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26" name="TextBox 25">
          <a:extLst>
            <a:ext uri="{FF2B5EF4-FFF2-40B4-BE49-F238E27FC236}">
              <a16:creationId xmlns:a16="http://schemas.microsoft.com/office/drawing/2014/main" id="{CA47526E-F357-4928-81A0-67C4E701B7EC}"/>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27" name="TextBox 26">
          <a:extLst>
            <a:ext uri="{FF2B5EF4-FFF2-40B4-BE49-F238E27FC236}">
              <a16:creationId xmlns:a16="http://schemas.microsoft.com/office/drawing/2014/main" id="{7BFFBCC4-E731-4529-9C84-D0B0E924349E}"/>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28" name="TextBox 27">
          <a:extLst>
            <a:ext uri="{FF2B5EF4-FFF2-40B4-BE49-F238E27FC236}">
              <a16:creationId xmlns:a16="http://schemas.microsoft.com/office/drawing/2014/main" id="{4EE440F5-1140-4CC0-8857-A195A3CBA6CA}"/>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29" name="TextBox 28">
          <a:extLst>
            <a:ext uri="{FF2B5EF4-FFF2-40B4-BE49-F238E27FC236}">
              <a16:creationId xmlns:a16="http://schemas.microsoft.com/office/drawing/2014/main" id="{9F3F859D-7620-463E-AFA1-9BF59A5C6A89}"/>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30" name="TextBox 29">
          <a:extLst>
            <a:ext uri="{FF2B5EF4-FFF2-40B4-BE49-F238E27FC236}">
              <a16:creationId xmlns:a16="http://schemas.microsoft.com/office/drawing/2014/main" id="{8D6F5378-6BC4-4AE3-A9FD-44939C6E6C81}"/>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31" name="TextBox 30">
          <a:extLst>
            <a:ext uri="{FF2B5EF4-FFF2-40B4-BE49-F238E27FC236}">
              <a16:creationId xmlns:a16="http://schemas.microsoft.com/office/drawing/2014/main" id="{EDBFCF89-5D54-416A-9D75-E1DE2E049C94}"/>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32" name="TextBox 31">
          <a:extLst>
            <a:ext uri="{FF2B5EF4-FFF2-40B4-BE49-F238E27FC236}">
              <a16:creationId xmlns:a16="http://schemas.microsoft.com/office/drawing/2014/main" id="{21F82619-82EF-4EDF-995B-EC79CD0A7589}"/>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33" name="TextBox 32">
          <a:extLst>
            <a:ext uri="{FF2B5EF4-FFF2-40B4-BE49-F238E27FC236}">
              <a16:creationId xmlns:a16="http://schemas.microsoft.com/office/drawing/2014/main" id="{BAF840D9-D2AC-4F35-B002-21310B27453E}"/>
            </a:ext>
          </a:extLst>
        </xdr:cNvPr>
        <xdr:cNvSpPr txBox="1"/>
      </xdr:nvSpPr>
      <xdr:spPr>
        <a:xfrm>
          <a:off x="0" y="1478617"/>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335651</xdr:colOff>
      <xdr:row>1</xdr:row>
      <xdr:rowOff>134787</xdr:rowOff>
    </xdr:from>
    <xdr:to>
      <xdr:col>7</xdr:col>
      <xdr:colOff>598243</xdr:colOff>
      <xdr:row>6</xdr:row>
      <xdr:rowOff>12160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5745851" y="1239687"/>
          <a:ext cx="1434167" cy="858448"/>
          <a:chOff x="4406241" y="1240046"/>
          <a:chExt cx="1484667" cy="596241"/>
        </a:xfrm>
      </xdr:grpSpPr>
      <xdr:pic macro="[0]!RunButton">
        <xdr:nvPicPr>
          <xdr:cNvPr id="5" name="Graphic 4" descr="Play with solid fill">
            <a:extLst>
              <a:ext uri="{FF2B5EF4-FFF2-40B4-BE49-F238E27FC236}">
                <a16:creationId xmlns:a16="http://schemas.microsoft.com/office/drawing/2014/main" id="{00000000-0008-0000-0200-000005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36210" y="1245376"/>
            <a:ext cx="654698" cy="579231"/>
          </a:xfrm>
          <a:prstGeom prst="rect">
            <a:avLst/>
          </a:prstGeom>
        </xdr:spPr>
      </xdr:pic>
      <xdr:sp macro="[0]!RunButton" textlink="">
        <xdr:nvSpPr>
          <xdr:cNvPr id="6" name="TextBox 5">
            <a:extLst>
              <a:ext uri="{FF2B5EF4-FFF2-40B4-BE49-F238E27FC236}">
                <a16:creationId xmlns:a16="http://schemas.microsoft.com/office/drawing/2014/main" id="{00000000-0008-0000-0200-000006000000}"/>
              </a:ext>
            </a:extLst>
          </xdr:cNvPr>
          <xdr:cNvSpPr txBox="1"/>
        </xdr:nvSpPr>
        <xdr:spPr>
          <a:xfrm>
            <a:off x="4406241" y="1240046"/>
            <a:ext cx="973108" cy="596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600">
                <a:solidFill>
                  <a:schemeClr val="tx2">
                    <a:lumMod val="60000"/>
                    <a:lumOff val="40000"/>
                  </a:schemeClr>
                </a:solidFill>
              </a:rPr>
              <a:t>Run model</a:t>
            </a:r>
          </a:p>
        </xdr:txBody>
      </xdr:sp>
    </xdr:grpSp>
    <xdr:clientData/>
  </xdr:twoCellAnchor>
  <xdr:twoCellAnchor editAs="absolute">
    <xdr:from>
      <xdr:col>0</xdr:col>
      <xdr:colOff>0</xdr:colOff>
      <xdr:row>0</xdr:row>
      <xdr:rowOff>302885</xdr:rowOff>
    </xdr:from>
    <xdr:to>
      <xdr:col>0</xdr:col>
      <xdr:colOff>1180638</xdr:colOff>
      <xdr:row>0</xdr:row>
      <xdr:rowOff>852929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296535"/>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3" name="TextBox 2">
          <a:extLst>
            <a:ext uri="{FF2B5EF4-FFF2-40B4-BE49-F238E27FC236}">
              <a16:creationId xmlns:a16="http://schemas.microsoft.com/office/drawing/2014/main" id="{1B77F364-C82B-405E-8921-D5845499F4F3}"/>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4</xdr:row>
      <xdr:rowOff>175582</xdr:rowOff>
    </xdr:from>
    <xdr:to>
      <xdr:col>0</xdr:col>
      <xdr:colOff>1728000</xdr:colOff>
      <xdr:row>6</xdr:row>
      <xdr:rowOff>169398</xdr:rowOff>
    </xdr:to>
    <xdr:sp macro="[0]!ClickSetup" textlink="">
      <xdr:nvSpPr>
        <xdr:cNvPr id="4" name="TextBox 3">
          <a:extLst>
            <a:ext uri="{FF2B5EF4-FFF2-40B4-BE49-F238E27FC236}">
              <a16:creationId xmlns:a16="http://schemas.microsoft.com/office/drawing/2014/main" id="{0C6D0210-BCA9-4A1A-A9B7-50AF0DC794E0}"/>
            </a:ext>
          </a:extLst>
        </xdr:cNvPr>
        <xdr:cNvSpPr txBox="1"/>
      </xdr:nvSpPr>
      <xdr:spPr>
        <a:xfrm>
          <a:off x="0" y="1845632"/>
          <a:ext cx="1728000" cy="368466"/>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6</xdr:row>
      <xdr:rowOff>170063</xdr:rowOff>
    </xdr:from>
    <xdr:to>
      <xdr:col>0</xdr:col>
      <xdr:colOff>1728000</xdr:colOff>
      <xdr:row>8</xdr:row>
      <xdr:rowOff>170230</xdr:rowOff>
    </xdr:to>
    <xdr:sp macro="[0]!ClickCosts" textlink="">
      <xdr:nvSpPr>
        <xdr:cNvPr id="8" name="TextBox 7">
          <a:extLst>
            <a:ext uri="{FF2B5EF4-FFF2-40B4-BE49-F238E27FC236}">
              <a16:creationId xmlns:a16="http://schemas.microsoft.com/office/drawing/2014/main" id="{6413E76E-3ADC-4DF3-8EBD-2E119EB93AAA}"/>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8</xdr:row>
      <xdr:rowOff>168778</xdr:rowOff>
    </xdr:from>
    <xdr:to>
      <xdr:col>0</xdr:col>
      <xdr:colOff>1728000</xdr:colOff>
      <xdr:row>10</xdr:row>
      <xdr:rowOff>168945</xdr:rowOff>
    </xdr:to>
    <xdr:sp macro="[0]!ClickClinicalParameters" textlink="">
      <xdr:nvSpPr>
        <xdr:cNvPr id="9" name="TextBox 8">
          <a:extLst>
            <a:ext uri="{FF2B5EF4-FFF2-40B4-BE49-F238E27FC236}">
              <a16:creationId xmlns:a16="http://schemas.microsoft.com/office/drawing/2014/main" id="{CCEC73C4-97B2-48B5-8320-6F4011E4BF05}"/>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10</xdr:row>
      <xdr:rowOff>170667</xdr:rowOff>
    </xdr:from>
    <xdr:to>
      <xdr:col>0</xdr:col>
      <xdr:colOff>1728000</xdr:colOff>
      <xdr:row>12</xdr:row>
      <xdr:rowOff>174008</xdr:rowOff>
    </xdr:to>
    <xdr:sp macro="[0]!ClickUtilities" textlink="">
      <xdr:nvSpPr>
        <xdr:cNvPr id="10" name="TextBox 9">
          <a:extLst>
            <a:ext uri="{FF2B5EF4-FFF2-40B4-BE49-F238E27FC236}">
              <a16:creationId xmlns:a16="http://schemas.microsoft.com/office/drawing/2014/main" id="{29F0EC4A-A3D2-4B31-9398-4031BCFA2871}"/>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12</xdr:row>
      <xdr:rowOff>169382</xdr:rowOff>
    </xdr:from>
    <xdr:to>
      <xdr:col>0</xdr:col>
      <xdr:colOff>1728000</xdr:colOff>
      <xdr:row>14</xdr:row>
      <xdr:rowOff>169549</xdr:rowOff>
    </xdr:to>
    <xdr:sp macro="[0]!ClickUKlifeTables" textlink="">
      <xdr:nvSpPr>
        <xdr:cNvPr id="11" name="TextBox 10">
          <a:extLst>
            <a:ext uri="{FF2B5EF4-FFF2-40B4-BE49-F238E27FC236}">
              <a16:creationId xmlns:a16="http://schemas.microsoft.com/office/drawing/2014/main" id="{A657EF9E-605A-4FE0-BD0D-188867B9E269}"/>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14</xdr:row>
      <xdr:rowOff>168097</xdr:rowOff>
    </xdr:from>
    <xdr:to>
      <xdr:col>0</xdr:col>
      <xdr:colOff>1728000</xdr:colOff>
      <xdr:row>16</xdr:row>
      <xdr:rowOff>161914</xdr:rowOff>
    </xdr:to>
    <xdr:sp macro="[0]!ClickCemented" textlink="">
      <xdr:nvSpPr>
        <xdr:cNvPr id="12" name="TextBox 11">
          <a:extLst>
            <a:ext uri="{FF2B5EF4-FFF2-40B4-BE49-F238E27FC236}">
              <a16:creationId xmlns:a16="http://schemas.microsoft.com/office/drawing/2014/main" id="{090FBA3F-8D19-4548-9A5F-1D056571A9DE}"/>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16</xdr:row>
      <xdr:rowOff>163637</xdr:rowOff>
    </xdr:from>
    <xdr:to>
      <xdr:col>0</xdr:col>
      <xdr:colOff>1728000</xdr:colOff>
      <xdr:row>18</xdr:row>
      <xdr:rowOff>151103</xdr:rowOff>
    </xdr:to>
    <xdr:sp macro="[0]!ClickUncemented" textlink="">
      <xdr:nvSpPr>
        <xdr:cNvPr id="13" name="TextBox 12">
          <a:extLst>
            <a:ext uri="{FF2B5EF4-FFF2-40B4-BE49-F238E27FC236}">
              <a16:creationId xmlns:a16="http://schemas.microsoft.com/office/drawing/2014/main" id="{BE4AA2AD-A34A-4E78-8B95-4884E46CAED3}"/>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18</xdr:row>
      <xdr:rowOff>149651</xdr:rowOff>
    </xdr:from>
    <xdr:to>
      <xdr:col>0</xdr:col>
      <xdr:colOff>1728000</xdr:colOff>
      <xdr:row>20</xdr:row>
      <xdr:rowOff>137118</xdr:rowOff>
    </xdr:to>
    <xdr:sp macro="[0]!ClickHybrid" textlink="">
      <xdr:nvSpPr>
        <xdr:cNvPr id="14" name="TextBox 13">
          <a:extLst>
            <a:ext uri="{FF2B5EF4-FFF2-40B4-BE49-F238E27FC236}">
              <a16:creationId xmlns:a16="http://schemas.microsoft.com/office/drawing/2014/main" id="{D04C9353-58E4-493C-8E6B-F8F9E20128C2}"/>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20</xdr:row>
      <xdr:rowOff>137783</xdr:rowOff>
    </xdr:from>
    <xdr:to>
      <xdr:col>0</xdr:col>
      <xdr:colOff>1728000</xdr:colOff>
      <xdr:row>22</xdr:row>
      <xdr:rowOff>137950</xdr:rowOff>
    </xdr:to>
    <xdr:sp macro="[0]!ClickReverseHybrid" textlink="">
      <xdr:nvSpPr>
        <xdr:cNvPr id="15" name="TextBox 14">
          <a:extLst>
            <a:ext uri="{FF2B5EF4-FFF2-40B4-BE49-F238E27FC236}">
              <a16:creationId xmlns:a16="http://schemas.microsoft.com/office/drawing/2014/main" id="{F18CAAC0-C98C-49F1-A68C-74F7DB5D1424}"/>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22</xdr:row>
      <xdr:rowOff>136498</xdr:rowOff>
    </xdr:from>
    <xdr:to>
      <xdr:col>0</xdr:col>
      <xdr:colOff>1728000</xdr:colOff>
      <xdr:row>24</xdr:row>
      <xdr:rowOff>135606</xdr:rowOff>
    </xdr:to>
    <xdr:sp macro="[0]!ClickSummaryResults" textlink="">
      <xdr:nvSpPr>
        <xdr:cNvPr id="16" name="TextBox 15">
          <a:extLst>
            <a:ext uri="{FF2B5EF4-FFF2-40B4-BE49-F238E27FC236}">
              <a16:creationId xmlns:a16="http://schemas.microsoft.com/office/drawing/2014/main" id="{2E551BA4-75C7-41C7-864B-D0C0997559E8}"/>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130979</xdr:rowOff>
    </xdr:from>
    <xdr:to>
      <xdr:col>0</xdr:col>
      <xdr:colOff>1728000</xdr:colOff>
      <xdr:row>26</xdr:row>
      <xdr:rowOff>129029</xdr:rowOff>
    </xdr:to>
    <xdr:sp macro="[0]!ClickIncremenalAnalysis" textlink="">
      <xdr:nvSpPr>
        <xdr:cNvPr id="17" name="TextBox 16">
          <a:extLst>
            <a:ext uri="{FF2B5EF4-FFF2-40B4-BE49-F238E27FC236}">
              <a16:creationId xmlns:a16="http://schemas.microsoft.com/office/drawing/2014/main" id="{CE4836D6-1CC6-421E-9F30-46D6D02246AE}"/>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124402</xdr:rowOff>
    </xdr:from>
    <xdr:to>
      <xdr:col>0</xdr:col>
      <xdr:colOff>1728000</xdr:colOff>
      <xdr:row>28</xdr:row>
      <xdr:rowOff>124569</xdr:rowOff>
    </xdr:to>
    <xdr:sp macro="[0]!ClickDSA" textlink="">
      <xdr:nvSpPr>
        <xdr:cNvPr id="18" name="TextBox 17">
          <a:extLst>
            <a:ext uri="{FF2B5EF4-FFF2-40B4-BE49-F238E27FC236}">
              <a16:creationId xmlns:a16="http://schemas.microsoft.com/office/drawing/2014/main" id="{563A20DB-D74C-45B9-990A-C51517CEF92F}"/>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123120</xdr:rowOff>
    </xdr:from>
    <xdr:to>
      <xdr:col>0</xdr:col>
      <xdr:colOff>1728000</xdr:colOff>
      <xdr:row>30</xdr:row>
      <xdr:rowOff>123286</xdr:rowOff>
    </xdr:to>
    <xdr:sp macro="[0]!ClickPSA" textlink="">
      <xdr:nvSpPr>
        <xdr:cNvPr id="19" name="TextBox 18">
          <a:extLst>
            <a:ext uri="{FF2B5EF4-FFF2-40B4-BE49-F238E27FC236}">
              <a16:creationId xmlns:a16="http://schemas.microsoft.com/office/drawing/2014/main" id="{7D4D2885-3DCE-46CF-834F-199846CC0E78}"/>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2</xdr:row>
      <xdr:rowOff>189567</xdr:rowOff>
    </xdr:from>
    <xdr:to>
      <xdr:col>0</xdr:col>
      <xdr:colOff>1728000</xdr:colOff>
      <xdr:row>4</xdr:row>
      <xdr:rowOff>177034</xdr:rowOff>
    </xdr:to>
    <xdr:sp macro="[0]!ClickModelStructure" textlink="">
      <xdr:nvSpPr>
        <xdr:cNvPr id="20" name="TextBox 19">
          <a:extLst>
            <a:ext uri="{FF2B5EF4-FFF2-40B4-BE49-F238E27FC236}">
              <a16:creationId xmlns:a16="http://schemas.microsoft.com/office/drawing/2014/main" id="{04D302C5-CD87-4F85-9E8E-4DC201E82A86}"/>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301625</xdr:rowOff>
    </xdr:from>
    <xdr:to>
      <xdr:col>0</xdr:col>
      <xdr:colOff>1182076</xdr:colOff>
      <xdr:row>0</xdr:row>
      <xdr:rowOff>854844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3" name="TextBox 2">
          <a:extLst>
            <a:ext uri="{FF2B5EF4-FFF2-40B4-BE49-F238E27FC236}">
              <a16:creationId xmlns:a16="http://schemas.microsoft.com/office/drawing/2014/main" id="{CA40325C-C060-4AC4-9BC5-5AEB632A37DF}"/>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4" name="TextBox 3">
          <a:extLst>
            <a:ext uri="{FF2B5EF4-FFF2-40B4-BE49-F238E27FC236}">
              <a16:creationId xmlns:a16="http://schemas.microsoft.com/office/drawing/2014/main" id="{15BBF11F-5079-4A97-9B04-1F681A0AC5F7}"/>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C3B88938-FAFC-4E4D-9A30-569C6511AB5B}"/>
            </a:ext>
          </a:extLst>
        </xdr:cNvPr>
        <xdr:cNvSpPr txBox="1"/>
      </xdr:nvSpPr>
      <xdr:spPr>
        <a:xfrm>
          <a:off x="0" y="2214763"/>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351395B4-10A5-48AD-8B0C-0652A901034B}"/>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179D1119-BFDF-4012-BE5C-CA1A31B7085F}"/>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C0BAD199-A818-45E4-8738-9361D04AC8DE}"/>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7FEA2F69-0F54-4558-8CB6-BE3AD0D0409A}"/>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FD67369A-2A55-437F-80AA-376DAE6EDCF0}"/>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EBFE168F-1576-4E3E-9AC1-D12AAF1776FB}"/>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9039A48A-8550-4644-9738-90023F27718A}"/>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D38D753F-662B-4E8D-8B6B-14F1E79DAE02}"/>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A175BB1E-A455-4582-AC66-47E4C641D47A}"/>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BBA97279-D849-40D9-873E-86962824A0F5}"/>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1AE6F6E9-7D72-4FEC-A1D9-B4BC64F774FC}"/>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D6F7FAAF-4865-4A07-899D-3B429DE50ACF}"/>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301625</xdr:rowOff>
    </xdr:from>
    <xdr:to>
      <xdr:col>0</xdr:col>
      <xdr:colOff>1182076</xdr:colOff>
      <xdr:row>0</xdr:row>
      <xdr:rowOff>854844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18" name="TextBox 17">
          <a:extLst>
            <a:ext uri="{FF2B5EF4-FFF2-40B4-BE49-F238E27FC236}">
              <a16:creationId xmlns:a16="http://schemas.microsoft.com/office/drawing/2014/main" id="{E25B139A-6D48-4E6E-B737-9CCA6D825CFA}"/>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19" name="TextBox 18">
          <a:extLst>
            <a:ext uri="{FF2B5EF4-FFF2-40B4-BE49-F238E27FC236}">
              <a16:creationId xmlns:a16="http://schemas.microsoft.com/office/drawing/2014/main" id="{8D2D5904-D780-4C11-8011-111D16FF4BB8}"/>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20" name="TextBox 19">
          <a:extLst>
            <a:ext uri="{FF2B5EF4-FFF2-40B4-BE49-F238E27FC236}">
              <a16:creationId xmlns:a16="http://schemas.microsoft.com/office/drawing/2014/main" id="{069EF151-1B74-462D-90DE-4B2F53276166}"/>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21" name="TextBox 20">
          <a:extLst>
            <a:ext uri="{FF2B5EF4-FFF2-40B4-BE49-F238E27FC236}">
              <a16:creationId xmlns:a16="http://schemas.microsoft.com/office/drawing/2014/main" id="{5013EFC1-9183-494A-A161-DCA6BB25BC5F}"/>
            </a:ext>
          </a:extLst>
        </xdr:cNvPr>
        <xdr:cNvSpPr txBox="1"/>
      </xdr:nvSpPr>
      <xdr:spPr>
        <a:xfrm>
          <a:off x="0" y="2581778"/>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22" name="TextBox 21">
          <a:extLst>
            <a:ext uri="{FF2B5EF4-FFF2-40B4-BE49-F238E27FC236}">
              <a16:creationId xmlns:a16="http://schemas.microsoft.com/office/drawing/2014/main" id="{42A04B10-BD8F-4CAD-9D0D-556C749372F2}"/>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23" name="TextBox 22">
          <a:extLst>
            <a:ext uri="{FF2B5EF4-FFF2-40B4-BE49-F238E27FC236}">
              <a16:creationId xmlns:a16="http://schemas.microsoft.com/office/drawing/2014/main" id="{4BB71B39-0724-4D9F-9423-75B707ADDCBC}"/>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24" name="TextBox 23">
          <a:extLst>
            <a:ext uri="{FF2B5EF4-FFF2-40B4-BE49-F238E27FC236}">
              <a16:creationId xmlns:a16="http://schemas.microsoft.com/office/drawing/2014/main" id="{EC7E3918-018C-450C-B6C3-9005400214A0}"/>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25" name="TextBox 24">
          <a:extLst>
            <a:ext uri="{FF2B5EF4-FFF2-40B4-BE49-F238E27FC236}">
              <a16:creationId xmlns:a16="http://schemas.microsoft.com/office/drawing/2014/main" id="{CB260BA7-9D75-45AC-83B3-9EE5C8F57DF1}"/>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26" name="TextBox 25">
          <a:extLst>
            <a:ext uri="{FF2B5EF4-FFF2-40B4-BE49-F238E27FC236}">
              <a16:creationId xmlns:a16="http://schemas.microsoft.com/office/drawing/2014/main" id="{842F8512-6734-46B6-98C0-B0CF735E9231}"/>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27" name="TextBox 26">
          <a:extLst>
            <a:ext uri="{FF2B5EF4-FFF2-40B4-BE49-F238E27FC236}">
              <a16:creationId xmlns:a16="http://schemas.microsoft.com/office/drawing/2014/main" id="{DEFB6DA3-0EEE-48AC-B6DB-4AAD93B2778F}"/>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28" name="TextBox 27">
          <a:extLst>
            <a:ext uri="{FF2B5EF4-FFF2-40B4-BE49-F238E27FC236}">
              <a16:creationId xmlns:a16="http://schemas.microsoft.com/office/drawing/2014/main" id="{71DDA699-4FCD-4076-95FA-ECA3C85DA55C}"/>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29" name="TextBox 28">
          <a:extLst>
            <a:ext uri="{FF2B5EF4-FFF2-40B4-BE49-F238E27FC236}">
              <a16:creationId xmlns:a16="http://schemas.microsoft.com/office/drawing/2014/main" id="{08EF3722-4430-4A99-A5D2-CFEBC5E0DD0D}"/>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30" name="TextBox 29">
          <a:extLst>
            <a:ext uri="{FF2B5EF4-FFF2-40B4-BE49-F238E27FC236}">
              <a16:creationId xmlns:a16="http://schemas.microsoft.com/office/drawing/2014/main" id="{AA57E3A1-288D-4602-9A29-C445F83ACCF9}"/>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31" name="TextBox 30">
          <a:extLst>
            <a:ext uri="{FF2B5EF4-FFF2-40B4-BE49-F238E27FC236}">
              <a16:creationId xmlns:a16="http://schemas.microsoft.com/office/drawing/2014/main" id="{A04A5DF1-CD6E-4E95-8B48-3891FE4F27F5}"/>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32" name="TextBox 31">
          <a:extLst>
            <a:ext uri="{FF2B5EF4-FFF2-40B4-BE49-F238E27FC236}">
              <a16:creationId xmlns:a16="http://schemas.microsoft.com/office/drawing/2014/main" id="{390340CF-5349-4184-85BA-BF532AEBCB94}"/>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301625</xdr:rowOff>
    </xdr:from>
    <xdr:to>
      <xdr:col>0</xdr:col>
      <xdr:colOff>1182076</xdr:colOff>
      <xdr:row>0</xdr:row>
      <xdr:rowOff>854844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3" name="TextBox 2">
          <a:extLst>
            <a:ext uri="{FF2B5EF4-FFF2-40B4-BE49-F238E27FC236}">
              <a16:creationId xmlns:a16="http://schemas.microsoft.com/office/drawing/2014/main" id="{D486851A-975A-46DF-8A9A-CF2985C67565}"/>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4" name="TextBox 3">
          <a:extLst>
            <a:ext uri="{FF2B5EF4-FFF2-40B4-BE49-F238E27FC236}">
              <a16:creationId xmlns:a16="http://schemas.microsoft.com/office/drawing/2014/main" id="{CAFE3B79-085A-47E6-8629-7B4F701E928E}"/>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337828B5-AD95-4A61-9034-282000F77EA6}"/>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2504C252-AA83-4F68-BC45-BCA16D14DFF0}"/>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F06960E0-9FD5-4A46-964E-21BF710BC62B}"/>
            </a:ext>
          </a:extLst>
        </xdr:cNvPr>
        <xdr:cNvSpPr txBox="1"/>
      </xdr:nvSpPr>
      <xdr:spPr>
        <a:xfrm>
          <a:off x="0" y="2951967"/>
          <a:ext cx="1728000" cy="371641"/>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84F44FB7-7FBA-40BF-A558-FB814D62341F}"/>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68F5F590-6312-4C87-B77C-ABE99814BD5E}"/>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C95537F6-5CF0-4BD3-9B3B-D577697588EC}"/>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0FB7BDFA-0651-4D44-8661-C90C53A213AB}"/>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48132D42-8396-48E2-B570-752B7F0C2D91}"/>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03D1C175-4B7B-4E1A-85E4-E85D74B48AFB}"/>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8CAB8224-2BE4-48EA-8646-B15257984188}"/>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32B8B13C-6947-4261-A1FC-484CBC64263A}"/>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199A11AD-D956-47B8-8273-E3EE99346D36}"/>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8D2C0E4F-3810-4ACC-A1D9-BC23F5EAF13E}"/>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295275</xdr:rowOff>
    </xdr:from>
    <xdr:to>
      <xdr:col>0</xdr:col>
      <xdr:colOff>1182076</xdr:colOff>
      <xdr:row>0</xdr:row>
      <xdr:rowOff>848494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2" name="TextBox 1">
          <a:extLst>
            <a:ext uri="{FF2B5EF4-FFF2-40B4-BE49-F238E27FC236}">
              <a16:creationId xmlns:a16="http://schemas.microsoft.com/office/drawing/2014/main" id="{13122E11-1484-41D0-9D41-46949D8813AE}"/>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4" name="TextBox 3">
          <a:extLst>
            <a:ext uri="{FF2B5EF4-FFF2-40B4-BE49-F238E27FC236}">
              <a16:creationId xmlns:a16="http://schemas.microsoft.com/office/drawing/2014/main" id="{09BA93A7-07B8-4D97-BEEB-415AD9F2F609}"/>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84B9196C-E29B-4DB3-96DB-8CF6050C33DA}"/>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B0573B40-091A-4298-B9CF-2EC527AEEDC7}"/>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25997C1B-CC75-4309-AB02-F6B665AE8C3F}"/>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C0E62546-C84B-4E64-A475-C950E63C17E4}"/>
            </a:ext>
          </a:extLst>
        </xdr:cNvPr>
        <xdr:cNvSpPr txBox="1"/>
      </xdr:nvSpPr>
      <xdr:spPr>
        <a:xfrm>
          <a:off x="0" y="3318982"/>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161288FE-87BC-466B-BDAC-7E66892516E3}"/>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C2593294-C1AD-4500-8198-C1ECC41F6DB9}"/>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58C0E3C6-EA4F-45CC-B7D2-D7E80615057A}"/>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A5B46608-6169-4CCC-8BDE-7A6F876256A6}"/>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138A184E-7272-42E1-A1EE-1D1C92EEF3EE}"/>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0AB9B73B-A39E-4DCF-882C-1C4D134C983E}"/>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843A8613-C33A-4586-AC15-A29356425902}"/>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1A2A4496-46B2-443A-A214-3593B6B9AEF9}"/>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EC3AB290-59AD-40A9-BAAE-ABB82CCF85E6}"/>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295275</xdr:rowOff>
    </xdr:from>
    <xdr:to>
      <xdr:col>0</xdr:col>
      <xdr:colOff>1182076</xdr:colOff>
      <xdr:row>0</xdr:row>
      <xdr:rowOff>848494</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5275"/>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2" name="TextBox 1">
          <a:extLst>
            <a:ext uri="{FF2B5EF4-FFF2-40B4-BE49-F238E27FC236}">
              <a16:creationId xmlns:a16="http://schemas.microsoft.com/office/drawing/2014/main" id="{815AFAB8-B98F-4963-A045-19AA6E342FE6}"/>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3" name="TextBox 2">
          <a:extLst>
            <a:ext uri="{FF2B5EF4-FFF2-40B4-BE49-F238E27FC236}">
              <a16:creationId xmlns:a16="http://schemas.microsoft.com/office/drawing/2014/main" id="{CDECAED0-2EC8-4AA7-82A9-9408B9F58930}"/>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930BA00D-FBC7-4F53-8B0C-FE5286295BB4}"/>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40D3A8FA-44DB-491C-AF13-5EDA2FFFAFCC}"/>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B6BDE6C9-0587-4E35-839C-76B646A6CF26}"/>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1C3459EC-2402-407A-908C-FDCDBDE517D4}"/>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B7A2D450-55B6-4CEE-BF38-806842E91244}"/>
            </a:ext>
          </a:extLst>
        </xdr:cNvPr>
        <xdr:cNvSpPr txBox="1"/>
      </xdr:nvSpPr>
      <xdr:spPr>
        <a:xfrm>
          <a:off x="0" y="3685997"/>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6661E04D-AC5B-444B-8827-F2BDCC338B35}"/>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72A080E7-4503-48C1-A6EC-C3A9E0603885}"/>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9C1CD5B5-F639-44A7-B34F-F307B6224601}"/>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FC441AFE-284A-4BA2-95A8-31D1F48A95A9}"/>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0711FFB2-FF9B-4554-A509-9545918B8494}"/>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DD7D18AC-F8F0-4030-8FE2-C7810AD3AE27}"/>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408E7E75-B0BF-4A7C-9BC1-6F46058C394D}"/>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BA084EAA-9E26-4ACC-A0CA-F8A4636BCFEB}"/>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295275</xdr:rowOff>
    </xdr:from>
    <xdr:to>
      <xdr:col>0</xdr:col>
      <xdr:colOff>1182076</xdr:colOff>
      <xdr:row>0</xdr:row>
      <xdr:rowOff>848494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5275"/>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3" name="TextBox 2">
          <a:extLst>
            <a:ext uri="{FF2B5EF4-FFF2-40B4-BE49-F238E27FC236}">
              <a16:creationId xmlns:a16="http://schemas.microsoft.com/office/drawing/2014/main" id="{380FB29E-5507-4090-A014-DF0585E01222}"/>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4" name="TextBox 3">
          <a:extLst>
            <a:ext uri="{FF2B5EF4-FFF2-40B4-BE49-F238E27FC236}">
              <a16:creationId xmlns:a16="http://schemas.microsoft.com/office/drawing/2014/main" id="{EE7B514F-F213-41EB-B012-1D8E57C4776C}"/>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FF12EAB2-AF0B-4530-8095-4D4FE1A33AEA}"/>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2C52DFFD-76BD-4640-BA53-EE330BEDBF81}"/>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ED281B21-C408-4038-9C9E-502ED978D43A}"/>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DB5E93DA-E69A-44A8-A321-DD2D91D773C1}"/>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A1C0F538-60A0-4B39-A1CD-620676038444}"/>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F3EFF9F9-3FD0-49BF-A477-6CDB919A8CB2}"/>
            </a:ext>
          </a:extLst>
        </xdr:cNvPr>
        <xdr:cNvSpPr txBox="1"/>
      </xdr:nvSpPr>
      <xdr:spPr>
        <a:xfrm>
          <a:off x="0" y="4056187"/>
          <a:ext cx="1728000" cy="368466"/>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AD6283F9-08DB-4E5F-9CCA-C82FB30A7F47}"/>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BE980F65-AD59-4A13-8321-BA590DB4D6CA}"/>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5AEAB1EB-52A0-4172-B624-44472C463115}"/>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C7215585-ED11-4D5B-8FAF-A5700FAECC69}"/>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F727C216-DCD5-4A90-82E1-CC34C0CDEBFD}"/>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0617171D-D779-479D-BFEE-B361AE3F33DE}"/>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FF21F9EE-3F34-40CA-9DA7-F5D6FA89C095}"/>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292100</xdr:rowOff>
    </xdr:from>
    <xdr:to>
      <xdr:col>0</xdr:col>
      <xdr:colOff>1182076</xdr:colOff>
      <xdr:row>0</xdr:row>
      <xdr:rowOff>845319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5275"/>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3" name="TextBox 2">
          <a:extLst>
            <a:ext uri="{FF2B5EF4-FFF2-40B4-BE49-F238E27FC236}">
              <a16:creationId xmlns:a16="http://schemas.microsoft.com/office/drawing/2014/main" id="{8B93E231-D367-455E-A879-37C869316D00}"/>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4" name="TextBox 3">
          <a:extLst>
            <a:ext uri="{FF2B5EF4-FFF2-40B4-BE49-F238E27FC236}">
              <a16:creationId xmlns:a16="http://schemas.microsoft.com/office/drawing/2014/main" id="{F52CB65E-E442-4D56-9661-797DF832E79A}"/>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3BB15301-4C3B-44E6-9D65-EC710977B8B0}"/>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2474F864-F290-48B5-9EE6-23892B64E595}"/>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97D5B456-4F78-4FD2-873A-D5FE8B028AB5}"/>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96ED5498-8F0D-4342-A3A2-23982363D3AD}"/>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5ED8A03A-F05C-422B-A6A0-52F71E18C43A}"/>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54921026-E319-442A-B046-801198434311}"/>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56B7577D-9272-4C27-8CB2-249099AE78C9}"/>
            </a:ext>
          </a:extLst>
        </xdr:cNvPr>
        <xdr:cNvSpPr txBox="1"/>
      </xdr:nvSpPr>
      <xdr:spPr>
        <a:xfrm>
          <a:off x="0" y="4423201"/>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053ACE51-461E-43A7-84F6-5C09982C5336}"/>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3ED582C7-3B18-430E-9162-20F0E114CC87}"/>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4DD46C3F-8C43-45D4-9787-F10FEB163ACD}"/>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AC705950-20CF-4943-B1FE-194F3CED7310}"/>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69F2D79A-5CC9-4AE4-BAD4-62F00E1CBFDB}"/>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BEF155CA-E222-468F-8522-22E3B2C5D198}"/>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292100</xdr:rowOff>
    </xdr:from>
    <xdr:to>
      <xdr:col>0</xdr:col>
      <xdr:colOff>1182076</xdr:colOff>
      <xdr:row>0</xdr:row>
      <xdr:rowOff>845319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3" name="TextBox 2">
          <a:extLst>
            <a:ext uri="{FF2B5EF4-FFF2-40B4-BE49-F238E27FC236}">
              <a16:creationId xmlns:a16="http://schemas.microsoft.com/office/drawing/2014/main" id="{212DBE70-534D-4BAA-8678-40C3C2F2A491}"/>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4" name="TextBox 3">
          <a:extLst>
            <a:ext uri="{FF2B5EF4-FFF2-40B4-BE49-F238E27FC236}">
              <a16:creationId xmlns:a16="http://schemas.microsoft.com/office/drawing/2014/main" id="{57437A4D-E262-43F7-9766-099BDA4A6E83}"/>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5" name="TextBox 4">
          <a:extLst>
            <a:ext uri="{FF2B5EF4-FFF2-40B4-BE49-F238E27FC236}">
              <a16:creationId xmlns:a16="http://schemas.microsoft.com/office/drawing/2014/main" id="{C4C45C28-D898-4551-B43A-F80791E54339}"/>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6" name="TextBox 5">
          <a:extLst>
            <a:ext uri="{FF2B5EF4-FFF2-40B4-BE49-F238E27FC236}">
              <a16:creationId xmlns:a16="http://schemas.microsoft.com/office/drawing/2014/main" id="{AFE7AC8E-82AB-4AD6-A07D-C93F1D51339B}"/>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7" name="TextBox 6">
          <a:extLst>
            <a:ext uri="{FF2B5EF4-FFF2-40B4-BE49-F238E27FC236}">
              <a16:creationId xmlns:a16="http://schemas.microsoft.com/office/drawing/2014/main" id="{455923AD-35AD-4637-AE55-A4C3864C9682}"/>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8" name="TextBox 7">
          <a:extLst>
            <a:ext uri="{FF2B5EF4-FFF2-40B4-BE49-F238E27FC236}">
              <a16:creationId xmlns:a16="http://schemas.microsoft.com/office/drawing/2014/main" id="{9314C594-2970-472B-9B37-E13D565237D2}"/>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9" name="TextBox 8">
          <a:extLst>
            <a:ext uri="{FF2B5EF4-FFF2-40B4-BE49-F238E27FC236}">
              <a16:creationId xmlns:a16="http://schemas.microsoft.com/office/drawing/2014/main" id="{2B3FB66C-3F43-41D1-B128-544C34C6B866}"/>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10" name="TextBox 9">
          <a:extLst>
            <a:ext uri="{FF2B5EF4-FFF2-40B4-BE49-F238E27FC236}">
              <a16:creationId xmlns:a16="http://schemas.microsoft.com/office/drawing/2014/main" id="{3B2DBF8A-7249-4BD3-B2D1-6715E7787FE6}"/>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11" name="TextBox 10">
          <a:extLst>
            <a:ext uri="{FF2B5EF4-FFF2-40B4-BE49-F238E27FC236}">
              <a16:creationId xmlns:a16="http://schemas.microsoft.com/office/drawing/2014/main" id="{D16737E8-0A3D-452F-82CF-3706EC961243}"/>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12" name="TextBox 11">
          <a:extLst>
            <a:ext uri="{FF2B5EF4-FFF2-40B4-BE49-F238E27FC236}">
              <a16:creationId xmlns:a16="http://schemas.microsoft.com/office/drawing/2014/main" id="{044CC6F3-E809-41F7-B89E-7B7E39A8FEC8}"/>
            </a:ext>
          </a:extLst>
        </xdr:cNvPr>
        <xdr:cNvSpPr txBox="1"/>
      </xdr:nvSpPr>
      <xdr:spPr>
        <a:xfrm>
          <a:off x="0" y="4792333"/>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13" name="TextBox 12">
          <a:extLst>
            <a:ext uri="{FF2B5EF4-FFF2-40B4-BE49-F238E27FC236}">
              <a16:creationId xmlns:a16="http://schemas.microsoft.com/office/drawing/2014/main" id="{6C76C733-800B-4C26-89F0-20F7A3DAB9A5}"/>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14" name="TextBox 13">
          <a:extLst>
            <a:ext uri="{FF2B5EF4-FFF2-40B4-BE49-F238E27FC236}">
              <a16:creationId xmlns:a16="http://schemas.microsoft.com/office/drawing/2014/main" id="{A02D79E6-CC29-4894-BE94-44CD0BDD843D}"/>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15" name="TextBox 14">
          <a:extLst>
            <a:ext uri="{FF2B5EF4-FFF2-40B4-BE49-F238E27FC236}">
              <a16:creationId xmlns:a16="http://schemas.microsoft.com/office/drawing/2014/main" id="{773E1CEF-E83D-44C5-B58F-86F45CC22421}"/>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16" name="TextBox 15">
          <a:extLst>
            <a:ext uri="{FF2B5EF4-FFF2-40B4-BE49-F238E27FC236}">
              <a16:creationId xmlns:a16="http://schemas.microsoft.com/office/drawing/2014/main" id="{FA225EFD-7ED3-49B6-AA66-4B8D189C83D6}"/>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17" name="TextBox 16">
          <a:extLst>
            <a:ext uri="{FF2B5EF4-FFF2-40B4-BE49-F238E27FC236}">
              <a16:creationId xmlns:a16="http://schemas.microsoft.com/office/drawing/2014/main" id="{B39D058F-0FF0-4CC8-8A97-847B769D762D}"/>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301625</xdr:rowOff>
    </xdr:from>
    <xdr:to>
      <xdr:col>0</xdr:col>
      <xdr:colOff>1182076</xdr:colOff>
      <xdr:row>0</xdr:row>
      <xdr:rowOff>854844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18" name="TextBox 17">
          <a:extLst>
            <a:ext uri="{FF2B5EF4-FFF2-40B4-BE49-F238E27FC236}">
              <a16:creationId xmlns:a16="http://schemas.microsoft.com/office/drawing/2014/main" id="{0378A486-AD16-4267-87E9-9A7FFE011702}"/>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19" name="TextBox 18">
          <a:extLst>
            <a:ext uri="{FF2B5EF4-FFF2-40B4-BE49-F238E27FC236}">
              <a16:creationId xmlns:a16="http://schemas.microsoft.com/office/drawing/2014/main" id="{E3971126-0878-4814-973D-88AF9055B1C1}"/>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20" name="TextBox 19">
          <a:extLst>
            <a:ext uri="{FF2B5EF4-FFF2-40B4-BE49-F238E27FC236}">
              <a16:creationId xmlns:a16="http://schemas.microsoft.com/office/drawing/2014/main" id="{55F67A5B-0BAF-47B4-98B9-DFE3D0846713}"/>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21" name="TextBox 20">
          <a:extLst>
            <a:ext uri="{FF2B5EF4-FFF2-40B4-BE49-F238E27FC236}">
              <a16:creationId xmlns:a16="http://schemas.microsoft.com/office/drawing/2014/main" id="{C8280676-9C6E-4F0B-A50D-CC26CEE518CF}"/>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22" name="TextBox 21">
          <a:extLst>
            <a:ext uri="{FF2B5EF4-FFF2-40B4-BE49-F238E27FC236}">
              <a16:creationId xmlns:a16="http://schemas.microsoft.com/office/drawing/2014/main" id="{B9879241-FA1B-492B-A6D2-053509939895}"/>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23" name="TextBox 22">
          <a:extLst>
            <a:ext uri="{FF2B5EF4-FFF2-40B4-BE49-F238E27FC236}">
              <a16:creationId xmlns:a16="http://schemas.microsoft.com/office/drawing/2014/main" id="{E8598801-C389-4D2C-8B46-AE48297D769A}"/>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24" name="TextBox 23">
          <a:extLst>
            <a:ext uri="{FF2B5EF4-FFF2-40B4-BE49-F238E27FC236}">
              <a16:creationId xmlns:a16="http://schemas.microsoft.com/office/drawing/2014/main" id="{886DA7F3-AC8D-43C8-9F55-3A60E707F0AF}"/>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25" name="TextBox 24">
          <a:extLst>
            <a:ext uri="{FF2B5EF4-FFF2-40B4-BE49-F238E27FC236}">
              <a16:creationId xmlns:a16="http://schemas.microsoft.com/office/drawing/2014/main" id="{86D4C26F-BC53-4D9B-A8A1-8DC06DA8AA8D}"/>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26" name="TextBox 25">
          <a:extLst>
            <a:ext uri="{FF2B5EF4-FFF2-40B4-BE49-F238E27FC236}">
              <a16:creationId xmlns:a16="http://schemas.microsoft.com/office/drawing/2014/main" id="{72DE3E21-9917-4BDC-815B-364C0470792E}"/>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27" name="TextBox 26">
          <a:extLst>
            <a:ext uri="{FF2B5EF4-FFF2-40B4-BE49-F238E27FC236}">
              <a16:creationId xmlns:a16="http://schemas.microsoft.com/office/drawing/2014/main" id="{49FB12A0-119B-4463-B39E-D28F228B5D84}"/>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28" name="TextBox 27">
          <a:extLst>
            <a:ext uri="{FF2B5EF4-FFF2-40B4-BE49-F238E27FC236}">
              <a16:creationId xmlns:a16="http://schemas.microsoft.com/office/drawing/2014/main" id="{6A591D11-395A-4ECF-8706-595215B51E49}"/>
            </a:ext>
          </a:extLst>
        </xdr:cNvPr>
        <xdr:cNvSpPr txBox="1"/>
      </xdr:nvSpPr>
      <xdr:spPr>
        <a:xfrm>
          <a:off x="0" y="5159348"/>
          <a:ext cx="1728000" cy="367408"/>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29" name="TextBox 28">
          <a:extLst>
            <a:ext uri="{FF2B5EF4-FFF2-40B4-BE49-F238E27FC236}">
              <a16:creationId xmlns:a16="http://schemas.microsoft.com/office/drawing/2014/main" id="{E63186D8-A25D-484E-A1B0-05FA7DABB391}"/>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30" name="TextBox 29">
          <a:extLst>
            <a:ext uri="{FF2B5EF4-FFF2-40B4-BE49-F238E27FC236}">
              <a16:creationId xmlns:a16="http://schemas.microsoft.com/office/drawing/2014/main" id="{94AEAD10-1D9B-460E-8385-4407FBE017B8}"/>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31" name="TextBox 30">
          <a:extLst>
            <a:ext uri="{FF2B5EF4-FFF2-40B4-BE49-F238E27FC236}">
              <a16:creationId xmlns:a16="http://schemas.microsoft.com/office/drawing/2014/main" id="{5EEBD703-EB62-48CE-8CFD-600D53092C5C}"/>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32" name="TextBox 31">
          <a:extLst>
            <a:ext uri="{FF2B5EF4-FFF2-40B4-BE49-F238E27FC236}">
              <a16:creationId xmlns:a16="http://schemas.microsoft.com/office/drawing/2014/main" id="{9A3EB854-EA05-45A7-ABB8-686C8A3851D1}"/>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295275</xdr:rowOff>
    </xdr:from>
    <xdr:to>
      <xdr:col>0</xdr:col>
      <xdr:colOff>1182076</xdr:colOff>
      <xdr:row>0</xdr:row>
      <xdr:rowOff>848494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88925"/>
          <a:ext cx="1182076" cy="553219"/>
        </a:xfrm>
        <a:prstGeom prst="rect">
          <a:avLst/>
        </a:prstGeom>
      </xdr:spPr>
    </xdr:pic>
    <xdr:clientData/>
  </xdr:twoCellAnchor>
  <xdr:twoCellAnchor>
    <xdr:from>
      <xdr:col>0</xdr:col>
      <xdr:colOff>0</xdr:colOff>
      <xdr:row>1</xdr:row>
      <xdr:rowOff>0</xdr:rowOff>
    </xdr:from>
    <xdr:to>
      <xdr:col>0</xdr:col>
      <xdr:colOff>1728000</xdr:colOff>
      <xdr:row>3</xdr:row>
      <xdr:rowOff>181142</xdr:rowOff>
    </xdr:to>
    <xdr:sp macro="[0]!ClickCoverPage" textlink="">
      <xdr:nvSpPr>
        <xdr:cNvPr id="3" name="TextBox 2">
          <a:extLst>
            <a:ext uri="{FF2B5EF4-FFF2-40B4-BE49-F238E27FC236}">
              <a16:creationId xmlns:a16="http://schemas.microsoft.com/office/drawing/2014/main" id="{2B32A657-CABF-4388-8701-FBAD0100C38E}"/>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6</xdr:row>
      <xdr:rowOff>4132</xdr:rowOff>
    </xdr:from>
    <xdr:to>
      <xdr:col>0</xdr:col>
      <xdr:colOff>1728000</xdr:colOff>
      <xdr:row>8</xdr:row>
      <xdr:rowOff>4298</xdr:rowOff>
    </xdr:to>
    <xdr:sp macro="[0]!ClickSetup" textlink="">
      <xdr:nvSpPr>
        <xdr:cNvPr id="4" name="TextBox 3">
          <a:extLst>
            <a:ext uri="{FF2B5EF4-FFF2-40B4-BE49-F238E27FC236}">
              <a16:creationId xmlns:a16="http://schemas.microsoft.com/office/drawing/2014/main" id="{5B7DB221-8B22-4FEA-8490-00DE42C713D5}"/>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8</xdr:row>
      <xdr:rowOff>4963</xdr:rowOff>
    </xdr:from>
    <xdr:to>
      <xdr:col>0</xdr:col>
      <xdr:colOff>1728000</xdr:colOff>
      <xdr:row>10</xdr:row>
      <xdr:rowOff>5130</xdr:rowOff>
    </xdr:to>
    <xdr:sp macro="[0]!ClickCosts" textlink="">
      <xdr:nvSpPr>
        <xdr:cNvPr id="5" name="TextBox 4">
          <a:extLst>
            <a:ext uri="{FF2B5EF4-FFF2-40B4-BE49-F238E27FC236}">
              <a16:creationId xmlns:a16="http://schemas.microsoft.com/office/drawing/2014/main" id="{B4725AF9-BB3D-4B77-86AD-88BE5D326E77}"/>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10</xdr:row>
      <xdr:rowOff>3678</xdr:rowOff>
    </xdr:from>
    <xdr:to>
      <xdr:col>0</xdr:col>
      <xdr:colOff>1728000</xdr:colOff>
      <xdr:row>12</xdr:row>
      <xdr:rowOff>3845</xdr:rowOff>
    </xdr:to>
    <xdr:sp macro="[0]!ClickClinicalParameters" textlink="">
      <xdr:nvSpPr>
        <xdr:cNvPr id="6" name="TextBox 5">
          <a:extLst>
            <a:ext uri="{FF2B5EF4-FFF2-40B4-BE49-F238E27FC236}">
              <a16:creationId xmlns:a16="http://schemas.microsoft.com/office/drawing/2014/main" id="{DD1B3F7E-EB7B-4A61-BC56-E1B0DAEA6902}"/>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12</xdr:row>
      <xdr:rowOff>5567</xdr:rowOff>
    </xdr:from>
    <xdr:to>
      <xdr:col>0</xdr:col>
      <xdr:colOff>1728000</xdr:colOff>
      <xdr:row>14</xdr:row>
      <xdr:rowOff>8908</xdr:rowOff>
    </xdr:to>
    <xdr:sp macro="[0]!ClickUtilities" textlink="">
      <xdr:nvSpPr>
        <xdr:cNvPr id="7" name="TextBox 6">
          <a:extLst>
            <a:ext uri="{FF2B5EF4-FFF2-40B4-BE49-F238E27FC236}">
              <a16:creationId xmlns:a16="http://schemas.microsoft.com/office/drawing/2014/main" id="{AB25F9BF-7FD0-4B0B-976E-A8A84CB6BA4D}"/>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14</xdr:row>
      <xdr:rowOff>4282</xdr:rowOff>
    </xdr:from>
    <xdr:to>
      <xdr:col>0</xdr:col>
      <xdr:colOff>1728000</xdr:colOff>
      <xdr:row>16</xdr:row>
      <xdr:rowOff>4449</xdr:rowOff>
    </xdr:to>
    <xdr:sp macro="[0]!ClickUKlifeTables" textlink="">
      <xdr:nvSpPr>
        <xdr:cNvPr id="8" name="TextBox 7">
          <a:extLst>
            <a:ext uri="{FF2B5EF4-FFF2-40B4-BE49-F238E27FC236}">
              <a16:creationId xmlns:a16="http://schemas.microsoft.com/office/drawing/2014/main" id="{6C517F0E-DC71-42CD-AE65-F6E65A0448BD}"/>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16</xdr:row>
      <xdr:rowOff>2997</xdr:rowOff>
    </xdr:from>
    <xdr:to>
      <xdr:col>0</xdr:col>
      <xdr:colOff>1728000</xdr:colOff>
      <xdr:row>18</xdr:row>
      <xdr:rowOff>3164</xdr:rowOff>
    </xdr:to>
    <xdr:sp macro="[0]!ClickCemented" textlink="">
      <xdr:nvSpPr>
        <xdr:cNvPr id="9" name="TextBox 8">
          <a:extLst>
            <a:ext uri="{FF2B5EF4-FFF2-40B4-BE49-F238E27FC236}">
              <a16:creationId xmlns:a16="http://schemas.microsoft.com/office/drawing/2014/main" id="{BACD8DA3-1623-45CE-92B0-C2DF30BE6202}"/>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18</xdr:row>
      <xdr:rowOff>4887</xdr:rowOff>
    </xdr:from>
    <xdr:to>
      <xdr:col>0</xdr:col>
      <xdr:colOff>1728000</xdr:colOff>
      <xdr:row>20</xdr:row>
      <xdr:rowOff>5053</xdr:rowOff>
    </xdr:to>
    <xdr:sp macro="[0]!ClickUncemented" textlink="">
      <xdr:nvSpPr>
        <xdr:cNvPr id="10" name="TextBox 9">
          <a:extLst>
            <a:ext uri="{FF2B5EF4-FFF2-40B4-BE49-F238E27FC236}">
              <a16:creationId xmlns:a16="http://schemas.microsoft.com/office/drawing/2014/main" id="{EBD57FC7-9C3B-4C7F-8C6A-0E6DA5B61B23}"/>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20</xdr:row>
      <xdr:rowOff>3601</xdr:rowOff>
    </xdr:from>
    <xdr:to>
      <xdr:col>0</xdr:col>
      <xdr:colOff>1728000</xdr:colOff>
      <xdr:row>22</xdr:row>
      <xdr:rowOff>3768</xdr:rowOff>
    </xdr:to>
    <xdr:sp macro="[0]!ClickHybrid" textlink="">
      <xdr:nvSpPr>
        <xdr:cNvPr id="11" name="TextBox 10">
          <a:extLst>
            <a:ext uri="{FF2B5EF4-FFF2-40B4-BE49-F238E27FC236}">
              <a16:creationId xmlns:a16="http://schemas.microsoft.com/office/drawing/2014/main" id="{FD627933-154A-4732-AD6C-09CF3EEB349E}"/>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22</xdr:row>
      <xdr:rowOff>4433</xdr:rowOff>
    </xdr:from>
    <xdr:to>
      <xdr:col>0</xdr:col>
      <xdr:colOff>1728000</xdr:colOff>
      <xdr:row>24</xdr:row>
      <xdr:rowOff>4600</xdr:rowOff>
    </xdr:to>
    <xdr:sp macro="[0]!ClickReverseHybrid" textlink="">
      <xdr:nvSpPr>
        <xdr:cNvPr id="12" name="TextBox 11">
          <a:extLst>
            <a:ext uri="{FF2B5EF4-FFF2-40B4-BE49-F238E27FC236}">
              <a16:creationId xmlns:a16="http://schemas.microsoft.com/office/drawing/2014/main" id="{C121F55B-530A-4933-B3F7-57E1FBAB00CE}"/>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24</xdr:row>
      <xdr:rowOff>3148</xdr:rowOff>
    </xdr:from>
    <xdr:to>
      <xdr:col>0</xdr:col>
      <xdr:colOff>1728000</xdr:colOff>
      <xdr:row>26</xdr:row>
      <xdr:rowOff>2256</xdr:rowOff>
    </xdr:to>
    <xdr:sp macro="[0]!ClickSummaryResults" textlink="">
      <xdr:nvSpPr>
        <xdr:cNvPr id="13" name="TextBox 12">
          <a:extLst>
            <a:ext uri="{FF2B5EF4-FFF2-40B4-BE49-F238E27FC236}">
              <a16:creationId xmlns:a16="http://schemas.microsoft.com/office/drawing/2014/main" id="{553D8FB6-FCD4-49FD-9AD6-0C754EFB7A7A}"/>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25</xdr:row>
      <xdr:rowOff>181779</xdr:rowOff>
    </xdr:from>
    <xdr:to>
      <xdr:col>0</xdr:col>
      <xdr:colOff>1728000</xdr:colOff>
      <xdr:row>27</xdr:row>
      <xdr:rowOff>179829</xdr:rowOff>
    </xdr:to>
    <xdr:sp macro="[0]!ClickIncremenalAnalysis" textlink="">
      <xdr:nvSpPr>
        <xdr:cNvPr id="14" name="TextBox 13">
          <a:extLst>
            <a:ext uri="{FF2B5EF4-FFF2-40B4-BE49-F238E27FC236}">
              <a16:creationId xmlns:a16="http://schemas.microsoft.com/office/drawing/2014/main" id="{99BC2315-8F61-4126-A612-6BD9CAB0F90D}"/>
            </a:ext>
          </a:extLst>
        </xdr:cNvPr>
        <xdr:cNvSpPr txBox="1"/>
      </xdr:nvSpPr>
      <xdr:spPr>
        <a:xfrm>
          <a:off x="0" y="5522129"/>
          <a:ext cx="1728000" cy="366350"/>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27</xdr:row>
      <xdr:rowOff>175202</xdr:rowOff>
    </xdr:from>
    <xdr:to>
      <xdr:col>0</xdr:col>
      <xdr:colOff>1728000</xdr:colOff>
      <xdr:row>29</xdr:row>
      <xdr:rowOff>175369</xdr:rowOff>
    </xdr:to>
    <xdr:sp macro="[0]!ClickDSA" textlink="">
      <xdr:nvSpPr>
        <xdr:cNvPr id="15" name="TextBox 14">
          <a:extLst>
            <a:ext uri="{FF2B5EF4-FFF2-40B4-BE49-F238E27FC236}">
              <a16:creationId xmlns:a16="http://schemas.microsoft.com/office/drawing/2014/main" id="{608EDC89-D6DC-4DA1-9565-7B7D18A0AEBD}"/>
            </a:ext>
          </a:extLst>
        </xdr:cNvPr>
        <xdr:cNvSpPr txBox="1"/>
      </xdr:nvSpPr>
      <xdr:spPr>
        <a:xfrm>
          <a:off x="0" y="588385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29</xdr:row>
      <xdr:rowOff>173920</xdr:rowOff>
    </xdr:from>
    <xdr:to>
      <xdr:col>0</xdr:col>
      <xdr:colOff>1728000</xdr:colOff>
      <xdr:row>31</xdr:row>
      <xdr:rowOff>174086</xdr:rowOff>
    </xdr:to>
    <xdr:sp macro="[0]!ClickPSA" textlink="">
      <xdr:nvSpPr>
        <xdr:cNvPr id="16" name="TextBox 15">
          <a:extLst>
            <a:ext uri="{FF2B5EF4-FFF2-40B4-BE49-F238E27FC236}">
              <a16:creationId xmlns:a16="http://schemas.microsoft.com/office/drawing/2014/main" id="{88A290C8-7511-430F-966B-42600B03A29D}"/>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4</xdr:row>
      <xdr:rowOff>5417</xdr:rowOff>
    </xdr:from>
    <xdr:to>
      <xdr:col>0</xdr:col>
      <xdr:colOff>1728000</xdr:colOff>
      <xdr:row>6</xdr:row>
      <xdr:rowOff>5584</xdr:rowOff>
    </xdr:to>
    <xdr:sp macro="[0]!ClickModelStructure" textlink="">
      <xdr:nvSpPr>
        <xdr:cNvPr id="17" name="TextBox 16">
          <a:extLst>
            <a:ext uri="{FF2B5EF4-FFF2-40B4-BE49-F238E27FC236}">
              <a16:creationId xmlns:a16="http://schemas.microsoft.com/office/drawing/2014/main" id="{83E03C8A-FB76-48DC-865C-25347741C66A}"/>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301625</xdr:rowOff>
    </xdr:from>
    <xdr:to>
      <xdr:col>0</xdr:col>
      <xdr:colOff>1182076</xdr:colOff>
      <xdr:row>0</xdr:row>
      <xdr:rowOff>854844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01625"/>
          <a:ext cx="1156676" cy="553219"/>
        </a:xfrm>
        <a:prstGeom prst="rect">
          <a:avLst/>
        </a:prstGeom>
      </xdr:spPr>
    </xdr:pic>
    <xdr:clientData/>
  </xdr:twoCellAnchor>
  <xdr:twoCellAnchor>
    <xdr:from>
      <xdr:col>6</xdr:col>
      <xdr:colOff>511175</xdr:colOff>
      <xdr:row>2</xdr:row>
      <xdr:rowOff>179387</xdr:rowOff>
    </xdr:from>
    <xdr:to>
      <xdr:col>11</xdr:col>
      <xdr:colOff>682625</xdr:colOff>
      <xdr:row>18</xdr:row>
      <xdr:rowOff>4762</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514350</xdr:colOff>
      <xdr:row>18</xdr:row>
      <xdr:rowOff>85725</xdr:rowOff>
    </xdr:from>
    <xdr:to>
      <xdr:col>11</xdr:col>
      <xdr:colOff>685800</xdr:colOff>
      <xdr:row>33</xdr:row>
      <xdr:rowOff>101600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514350</xdr:colOff>
      <xdr:row>33</xdr:row>
      <xdr:rowOff>171450</xdr:rowOff>
    </xdr:from>
    <xdr:to>
      <xdr:col>11</xdr:col>
      <xdr:colOff>685800</xdr:colOff>
      <xdr:row>48</xdr:row>
      <xdr:rowOff>187325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171450</xdr:colOff>
      <xdr:row>1</xdr:row>
      <xdr:rowOff>76200</xdr:rowOff>
    </xdr:from>
    <xdr:to>
      <xdr:col>4</xdr:col>
      <xdr:colOff>376892</xdr:colOff>
      <xdr:row>5</xdr:row>
      <xdr:rowOff>172648</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6886575" y="1181100"/>
          <a:ext cx="1481792" cy="858448"/>
          <a:chOff x="4406241" y="1240046"/>
          <a:chExt cx="1484667" cy="596241"/>
        </a:xfrm>
      </xdr:grpSpPr>
      <xdr:pic macro="[0]!RunDSA">
        <xdr:nvPicPr>
          <xdr:cNvPr id="7" name="Graphic 6" descr="Play with solid fill">
            <a:extLst>
              <a:ext uri="{FF2B5EF4-FFF2-40B4-BE49-F238E27FC236}">
                <a16:creationId xmlns:a16="http://schemas.microsoft.com/office/drawing/2014/main" id="{00000000-0008-0000-0D00-000007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236210" y="1245376"/>
            <a:ext cx="654698" cy="579231"/>
          </a:xfrm>
          <a:prstGeom prst="rect">
            <a:avLst/>
          </a:prstGeom>
        </xdr:spPr>
      </xdr:pic>
      <xdr:sp macro="[0]!RunDSA" textlink="">
        <xdr:nvSpPr>
          <xdr:cNvPr id="8" name="TextBox 7">
            <a:extLst>
              <a:ext uri="{FF2B5EF4-FFF2-40B4-BE49-F238E27FC236}">
                <a16:creationId xmlns:a16="http://schemas.microsoft.com/office/drawing/2014/main" id="{00000000-0008-0000-0D00-000008000000}"/>
              </a:ext>
            </a:extLst>
          </xdr:cNvPr>
          <xdr:cNvSpPr txBox="1"/>
        </xdr:nvSpPr>
        <xdr:spPr>
          <a:xfrm>
            <a:off x="4406241" y="1240046"/>
            <a:ext cx="973108" cy="596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600">
                <a:solidFill>
                  <a:schemeClr val="tx2">
                    <a:lumMod val="60000"/>
                    <a:lumOff val="40000"/>
                  </a:schemeClr>
                </a:solidFill>
              </a:rPr>
              <a:t>Update</a:t>
            </a:r>
            <a:r>
              <a:rPr lang="en-GB" sz="1600" baseline="0">
                <a:solidFill>
                  <a:schemeClr val="tx2">
                    <a:lumMod val="60000"/>
                    <a:lumOff val="40000"/>
                  </a:schemeClr>
                </a:solidFill>
              </a:rPr>
              <a:t> DSA</a:t>
            </a:r>
            <a:endParaRPr lang="en-GB" sz="1600">
              <a:solidFill>
                <a:schemeClr val="tx2">
                  <a:lumMod val="60000"/>
                  <a:lumOff val="40000"/>
                </a:schemeClr>
              </a:solidFill>
            </a:endParaRPr>
          </a:p>
        </xdr:txBody>
      </xdr:sp>
    </xdr:grpSp>
    <xdr:clientData/>
  </xdr:twoCellAnchor>
  <xdr:twoCellAnchor>
    <xdr:from>
      <xdr:col>0</xdr:col>
      <xdr:colOff>0</xdr:colOff>
      <xdr:row>1</xdr:row>
      <xdr:rowOff>0</xdr:rowOff>
    </xdr:from>
    <xdr:to>
      <xdr:col>0</xdr:col>
      <xdr:colOff>1728000</xdr:colOff>
      <xdr:row>2</xdr:row>
      <xdr:rowOff>181142</xdr:rowOff>
    </xdr:to>
    <xdr:sp macro="[0]!ClickCoverPage" textlink="">
      <xdr:nvSpPr>
        <xdr:cNvPr id="24" name="TextBox 23">
          <a:extLst>
            <a:ext uri="{FF2B5EF4-FFF2-40B4-BE49-F238E27FC236}">
              <a16:creationId xmlns:a16="http://schemas.microsoft.com/office/drawing/2014/main" id="{13D22337-F35F-48A3-B10A-A6D2EA43DBF7}"/>
            </a:ext>
          </a:extLst>
        </xdr:cNvPr>
        <xdr:cNvSpPr txBox="1"/>
      </xdr:nvSpPr>
      <xdr:spPr>
        <a:xfrm>
          <a:off x="0" y="1104900"/>
          <a:ext cx="1728000" cy="365292"/>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4132</xdr:rowOff>
    </xdr:from>
    <xdr:to>
      <xdr:col>0</xdr:col>
      <xdr:colOff>1728000</xdr:colOff>
      <xdr:row>7</xdr:row>
      <xdr:rowOff>4298</xdr:rowOff>
    </xdr:to>
    <xdr:sp macro="[0]!ClickSetup" textlink="">
      <xdr:nvSpPr>
        <xdr:cNvPr id="25" name="TextBox 24">
          <a:extLst>
            <a:ext uri="{FF2B5EF4-FFF2-40B4-BE49-F238E27FC236}">
              <a16:creationId xmlns:a16="http://schemas.microsoft.com/office/drawing/2014/main" id="{86A87888-BEA4-48B0-B065-69BFBFF10053}"/>
            </a:ext>
          </a:extLst>
        </xdr:cNvPr>
        <xdr:cNvSpPr txBox="1"/>
      </xdr:nvSpPr>
      <xdr:spPr>
        <a:xfrm>
          <a:off x="0" y="1845632"/>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4963</xdr:rowOff>
    </xdr:from>
    <xdr:to>
      <xdr:col>0</xdr:col>
      <xdr:colOff>1728000</xdr:colOff>
      <xdr:row>9</xdr:row>
      <xdr:rowOff>5130</xdr:rowOff>
    </xdr:to>
    <xdr:sp macro="[0]!ClickCosts" textlink="">
      <xdr:nvSpPr>
        <xdr:cNvPr id="26" name="TextBox 25">
          <a:extLst>
            <a:ext uri="{FF2B5EF4-FFF2-40B4-BE49-F238E27FC236}">
              <a16:creationId xmlns:a16="http://schemas.microsoft.com/office/drawing/2014/main" id="{6BA0827D-1D51-4E83-BB21-FAEA79EB0070}"/>
            </a:ext>
          </a:extLst>
        </xdr:cNvPr>
        <xdr:cNvSpPr txBox="1"/>
      </xdr:nvSpPr>
      <xdr:spPr>
        <a:xfrm>
          <a:off x="0" y="221476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3678</xdr:rowOff>
    </xdr:from>
    <xdr:to>
      <xdr:col>0</xdr:col>
      <xdr:colOff>1728000</xdr:colOff>
      <xdr:row>11</xdr:row>
      <xdr:rowOff>3845</xdr:rowOff>
    </xdr:to>
    <xdr:sp macro="[0]!ClickClinicalParameters" textlink="">
      <xdr:nvSpPr>
        <xdr:cNvPr id="27" name="TextBox 26">
          <a:extLst>
            <a:ext uri="{FF2B5EF4-FFF2-40B4-BE49-F238E27FC236}">
              <a16:creationId xmlns:a16="http://schemas.microsoft.com/office/drawing/2014/main" id="{80614C65-5BF0-4586-A23F-C88266A9ECEB}"/>
            </a:ext>
          </a:extLst>
        </xdr:cNvPr>
        <xdr:cNvSpPr txBox="1"/>
      </xdr:nvSpPr>
      <xdr:spPr>
        <a:xfrm>
          <a:off x="0" y="2581778"/>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5567</xdr:rowOff>
    </xdr:from>
    <xdr:to>
      <xdr:col>0</xdr:col>
      <xdr:colOff>1728000</xdr:colOff>
      <xdr:row>13</xdr:row>
      <xdr:rowOff>8908</xdr:rowOff>
    </xdr:to>
    <xdr:sp macro="[0]!ClickUtilities" textlink="">
      <xdr:nvSpPr>
        <xdr:cNvPr id="28" name="TextBox 27">
          <a:extLst>
            <a:ext uri="{FF2B5EF4-FFF2-40B4-BE49-F238E27FC236}">
              <a16:creationId xmlns:a16="http://schemas.microsoft.com/office/drawing/2014/main" id="{97818FE7-6042-4475-A929-92327B5DC6CA}"/>
            </a:ext>
          </a:extLst>
        </xdr:cNvPr>
        <xdr:cNvSpPr txBox="1"/>
      </xdr:nvSpPr>
      <xdr:spPr>
        <a:xfrm>
          <a:off x="0" y="2951967"/>
          <a:ext cx="1728000" cy="371641"/>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4282</xdr:rowOff>
    </xdr:from>
    <xdr:to>
      <xdr:col>0</xdr:col>
      <xdr:colOff>1728000</xdr:colOff>
      <xdr:row>15</xdr:row>
      <xdr:rowOff>4449</xdr:rowOff>
    </xdr:to>
    <xdr:sp macro="[0]!ClickUKlifeTables" textlink="">
      <xdr:nvSpPr>
        <xdr:cNvPr id="29" name="TextBox 28">
          <a:extLst>
            <a:ext uri="{FF2B5EF4-FFF2-40B4-BE49-F238E27FC236}">
              <a16:creationId xmlns:a16="http://schemas.microsoft.com/office/drawing/2014/main" id="{15118047-3A3F-446C-9913-CD75A164BE6A}"/>
            </a:ext>
          </a:extLst>
        </xdr:cNvPr>
        <xdr:cNvSpPr txBox="1"/>
      </xdr:nvSpPr>
      <xdr:spPr>
        <a:xfrm>
          <a:off x="0" y="3318982"/>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15</xdr:row>
      <xdr:rowOff>2997</xdr:rowOff>
    </xdr:from>
    <xdr:to>
      <xdr:col>0</xdr:col>
      <xdr:colOff>1728000</xdr:colOff>
      <xdr:row>17</xdr:row>
      <xdr:rowOff>3164</xdr:rowOff>
    </xdr:to>
    <xdr:sp macro="[0]!ClickCemented" textlink="">
      <xdr:nvSpPr>
        <xdr:cNvPr id="30" name="TextBox 29">
          <a:extLst>
            <a:ext uri="{FF2B5EF4-FFF2-40B4-BE49-F238E27FC236}">
              <a16:creationId xmlns:a16="http://schemas.microsoft.com/office/drawing/2014/main" id="{5B1F3A4D-A819-4303-8676-914902C2768D}"/>
            </a:ext>
          </a:extLst>
        </xdr:cNvPr>
        <xdr:cNvSpPr txBox="1"/>
      </xdr:nvSpPr>
      <xdr:spPr>
        <a:xfrm>
          <a:off x="0" y="368599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4887</xdr:rowOff>
    </xdr:from>
    <xdr:to>
      <xdr:col>0</xdr:col>
      <xdr:colOff>1728000</xdr:colOff>
      <xdr:row>19</xdr:row>
      <xdr:rowOff>5053</xdr:rowOff>
    </xdr:to>
    <xdr:sp macro="[0]!ClickUncemented" textlink="">
      <xdr:nvSpPr>
        <xdr:cNvPr id="31" name="TextBox 30">
          <a:extLst>
            <a:ext uri="{FF2B5EF4-FFF2-40B4-BE49-F238E27FC236}">
              <a16:creationId xmlns:a16="http://schemas.microsoft.com/office/drawing/2014/main" id="{0EFD8E81-8F8A-4B88-A609-5165C8387E11}"/>
            </a:ext>
          </a:extLst>
        </xdr:cNvPr>
        <xdr:cNvSpPr txBox="1"/>
      </xdr:nvSpPr>
      <xdr:spPr>
        <a:xfrm>
          <a:off x="0" y="4056187"/>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3601</xdr:rowOff>
    </xdr:from>
    <xdr:to>
      <xdr:col>0</xdr:col>
      <xdr:colOff>1728000</xdr:colOff>
      <xdr:row>21</xdr:row>
      <xdr:rowOff>3768</xdr:rowOff>
    </xdr:to>
    <xdr:sp macro="[0]!ClickHybrid" textlink="">
      <xdr:nvSpPr>
        <xdr:cNvPr id="32" name="TextBox 31">
          <a:extLst>
            <a:ext uri="{FF2B5EF4-FFF2-40B4-BE49-F238E27FC236}">
              <a16:creationId xmlns:a16="http://schemas.microsoft.com/office/drawing/2014/main" id="{DDD4AA9C-23C3-4184-B535-F34B297E1774}"/>
            </a:ext>
          </a:extLst>
        </xdr:cNvPr>
        <xdr:cNvSpPr txBox="1"/>
      </xdr:nvSpPr>
      <xdr:spPr>
        <a:xfrm>
          <a:off x="0" y="4423201"/>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4433</xdr:rowOff>
    </xdr:from>
    <xdr:to>
      <xdr:col>0</xdr:col>
      <xdr:colOff>1728000</xdr:colOff>
      <xdr:row>23</xdr:row>
      <xdr:rowOff>4600</xdr:rowOff>
    </xdr:to>
    <xdr:sp macro="[0]!ClickReverseHybrid" textlink="">
      <xdr:nvSpPr>
        <xdr:cNvPr id="33" name="TextBox 32">
          <a:extLst>
            <a:ext uri="{FF2B5EF4-FFF2-40B4-BE49-F238E27FC236}">
              <a16:creationId xmlns:a16="http://schemas.microsoft.com/office/drawing/2014/main" id="{7586D3C2-FBA5-41A1-B81F-DF6C024B6DF8}"/>
            </a:ext>
          </a:extLst>
        </xdr:cNvPr>
        <xdr:cNvSpPr txBox="1"/>
      </xdr:nvSpPr>
      <xdr:spPr>
        <a:xfrm>
          <a:off x="0" y="4792333"/>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23</xdr:row>
      <xdr:rowOff>3148</xdr:rowOff>
    </xdr:from>
    <xdr:to>
      <xdr:col>0</xdr:col>
      <xdr:colOff>1728000</xdr:colOff>
      <xdr:row>25</xdr:row>
      <xdr:rowOff>2256</xdr:rowOff>
    </xdr:to>
    <xdr:sp macro="[0]!ClickSummaryResults" textlink="">
      <xdr:nvSpPr>
        <xdr:cNvPr id="34" name="TextBox 33">
          <a:extLst>
            <a:ext uri="{FF2B5EF4-FFF2-40B4-BE49-F238E27FC236}">
              <a16:creationId xmlns:a16="http://schemas.microsoft.com/office/drawing/2014/main" id="{8E25C63E-ADED-4182-9439-2C6246BEED73}"/>
            </a:ext>
          </a:extLst>
        </xdr:cNvPr>
        <xdr:cNvSpPr txBox="1"/>
      </xdr:nvSpPr>
      <xdr:spPr>
        <a:xfrm>
          <a:off x="0" y="5159348"/>
          <a:ext cx="1728000" cy="367408"/>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181779</xdr:rowOff>
    </xdr:from>
    <xdr:to>
      <xdr:col>0</xdr:col>
      <xdr:colOff>1728000</xdr:colOff>
      <xdr:row>26</xdr:row>
      <xdr:rowOff>179829</xdr:rowOff>
    </xdr:to>
    <xdr:sp macro="[0]!ClickIncremenalAnalysis" textlink="">
      <xdr:nvSpPr>
        <xdr:cNvPr id="35" name="TextBox 34">
          <a:extLst>
            <a:ext uri="{FF2B5EF4-FFF2-40B4-BE49-F238E27FC236}">
              <a16:creationId xmlns:a16="http://schemas.microsoft.com/office/drawing/2014/main" id="{BE9A1181-88B3-4C9F-BA42-3DE6BF5B6D67}"/>
            </a:ext>
          </a:extLst>
        </xdr:cNvPr>
        <xdr:cNvSpPr txBox="1"/>
      </xdr:nvSpPr>
      <xdr:spPr>
        <a:xfrm>
          <a:off x="0" y="5522129"/>
          <a:ext cx="1728000" cy="36635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175202</xdr:rowOff>
    </xdr:from>
    <xdr:to>
      <xdr:col>0</xdr:col>
      <xdr:colOff>1728000</xdr:colOff>
      <xdr:row>28</xdr:row>
      <xdr:rowOff>175369</xdr:rowOff>
    </xdr:to>
    <xdr:sp macro="[0]!ClickDSA" textlink="">
      <xdr:nvSpPr>
        <xdr:cNvPr id="36" name="TextBox 35">
          <a:extLst>
            <a:ext uri="{FF2B5EF4-FFF2-40B4-BE49-F238E27FC236}">
              <a16:creationId xmlns:a16="http://schemas.microsoft.com/office/drawing/2014/main" id="{C32A422E-330E-49F5-B4A2-4E6B80F61E10}"/>
            </a:ext>
          </a:extLst>
        </xdr:cNvPr>
        <xdr:cNvSpPr txBox="1"/>
      </xdr:nvSpPr>
      <xdr:spPr>
        <a:xfrm>
          <a:off x="0" y="5883852"/>
          <a:ext cx="1728000" cy="368467"/>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173920</xdr:rowOff>
    </xdr:from>
    <xdr:to>
      <xdr:col>0</xdr:col>
      <xdr:colOff>1728000</xdr:colOff>
      <xdr:row>30</xdr:row>
      <xdr:rowOff>174086</xdr:rowOff>
    </xdr:to>
    <xdr:sp macro="[0]!ClickPSA" textlink="">
      <xdr:nvSpPr>
        <xdr:cNvPr id="37" name="TextBox 36">
          <a:extLst>
            <a:ext uri="{FF2B5EF4-FFF2-40B4-BE49-F238E27FC236}">
              <a16:creationId xmlns:a16="http://schemas.microsoft.com/office/drawing/2014/main" id="{07F050C5-0552-47AD-9E82-88B457AAD7C6}"/>
            </a:ext>
          </a:extLst>
        </xdr:cNvPr>
        <xdr:cNvSpPr txBox="1"/>
      </xdr:nvSpPr>
      <xdr:spPr>
        <a:xfrm>
          <a:off x="0" y="6250870"/>
          <a:ext cx="1728000" cy="368466"/>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5417</xdr:rowOff>
    </xdr:from>
    <xdr:to>
      <xdr:col>0</xdr:col>
      <xdr:colOff>1728000</xdr:colOff>
      <xdr:row>5</xdr:row>
      <xdr:rowOff>5584</xdr:rowOff>
    </xdr:to>
    <xdr:sp macro="[0]!ClickModelStructure" textlink="">
      <xdr:nvSpPr>
        <xdr:cNvPr id="38" name="TextBox 37">
          <a:extLst>
            <a:ext uri="{FF2B5EF4-FFF2-40B4-BE49-F238E27FC236}">
              <a16:creationId xmlns:a16="http://schemas.microsoft.com/office/drawing/2014/main" id="{202BA124-3481-47EB-990F-ADB5D1345C46}"/>
            </a:ext>
          </a:extLst>
        </xdr:cNvPr>
        <xdr:cNvSpPr txBox="1"/>
      </xdr:nvSpPr>
      <xdr:spPr>
        <a:xfrm>
          <a:off x="0" y="1478617"/>
          <a:ext cx="1728000" cy="368467"/>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269875</xdr:colOff>
      <xdr:row>1</xdr:row>
      <xdr:rowOff>171450</xdr:rowOff>
    </xdr:from>
    <xdr:to>
      <xdr:col>6</xdr:col>
      <xdr:colOff>692150</xdr:colOff>
      <xdr:row>16</xdr:row>
      <xdr:rowOff>146050</xdr:rowOff>
    </xdr:to>
    <xdr:graphicFrame macro="">
      <xdr:nvGraphicFramePr>
        <xdr:cNvPr id="64" name="figHybrVsCem" hidden="1">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xdr:row>
      <xdr:rowOff>158750</xdr:rowOff>
    </xdr:from>
    <xdr:to>
      <xdr:col>6</xdr:col>
      <xdr:colOff>695325</xdr:colOff>
      <xdr:row>16</xdr:row>
      <xdr:rowOff>142875</xdr:rowOff>
    </xdr:to>
    <xdr:graphicFrame macro="">
      <xdr:nvGraphicFramePr>
        <xdr:cNvPr id="40" name="figRevHybrVsCem" hidden="1">
          <a:extLst>
            <a:ext uri="{FF2B5EF4-FFF2-40B4-BE49-F238E27FC236}">
              <a16:creationId xmlns:a16="http://schemas.microsoft.com/office/drawing/2014/main" id="{00000000-0008-0000-0E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304800</xdr:colOff>
      <xdr:row>2</xdr:row>
      <xdr:rowOff>9525</xdr:rowOff>
    </xdr:from>
    <xdr:to>
      <xdr:col>6</xdr:col>
      <xdr:colOff>711200</xdr:colOff>
      <xdr:row>16</xdr:row>
      <xdr:rowOff>168275</xdr:rowOff>
    </xdr:to>
    <xdr:graphicFrame macro="">
      <xdr:nvGraphicFramePr>
        <xdr:cNvPr id="43" name="figCemVsUncem">
          <a:extLst>
            <a:ext uri="{FF2B5EF4-FFF2-40B4-BE49-F238E27FC236}">
              <a16:creationId xmlns:a16="http://schemas.microsoft.com/office/drawing/2014/main" id="{00000000-0008-0000-0E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269875</xdr:colOff>
      <xdr:row>1</xdr:row>
      <xdr:rowOff>171450</xdr:rowOff>
    </xdr:from>
    <xdr:to>
      <xdr:col>6</xdr:col>
      <xdr:colOff>685800</xdr:colOff>
      <xdr:row>16</xdr:row>
      <xdr:rowOff>146050</xdr:rowOff>
    </xdr:to>
    <xdr:graphicFrame macro="">
      <xdr:nvGraphicFramePr>
        <xdr:cNvPr id="34" name="figUncemVsCem" hidden="1">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0</xdr:colOff>
      <xdr:row>0</xdr:row>
      <xdr:rowOff>301625</xdr:rowOff>
    </xdr:from>
    <xdr:to>
      <xdr:col>0</xdr:col>
      <xdr:colOff>1182076</xdr:colOff>
      <xdr:row>0</xdr:row>
      <xdr:rowOff>854844</xdr:rowOff>
    </xdr:to>
    <xdr:pic>
      <xdr:nvPicPr>
        <xdr:cNvPr id="44"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95275"/>
          <a:ext cx="1182076" cy="553219"/>
        </a:xfrm>
        <a:prstGeom prst="rect">
          <a:avLst/>
        </a:prstGeom>
      </xdr:spPr>
    </xdr:pic>
    <xdr:clientData/>
  </xdr:twoCellAnchor>
  <xdr:twoCellAnchor>
    <xdr:from>
      <xdr:col>8</xdr:col>
      <xdr:colOff>873125</xdr:colOff>
      <xdr:row>2</xdr:row>
      <xdr:rowOff>47625</xdr:rowOff>
    </xdr:from>
    <xdr:to>
      <xdr:col>11</xdr:col>
      <xdr:colOff>1257300</xdr:colOff>
      <xdr:row>17</xdr:row>
      <xdr:rowOff>28575</xdr:rowOff>
    </xdr:to>
    <xdr:graphicFrame macro="">
      <xdr:nvGraphicFramePr>
        <xdr:cNvPr id="62" name="figCEAC">
          <a:extLst>
            <a:ext uri="{FF2B5EF4-FFF2-40B4-BE49-F238E27FC236}">
              <a16:creationId xmlns:a16="http://schemas.microsoft.com/office/drawing/2014/main" id="{00000000-0008-0000-0E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0</xdr:col>
      <xdr:colOff>0</xdr:colOff>
      <xdr:row>0</xdr:row>
      <xdr:rowOff>301625</xdr:rowOff>
    </xdr:from>
    <xdr:to>
      <xdr:col>0</xdr:col>
      <xdr:colOff>1182076</xdr:colOff>
      <xdr:row>0</xdr:row>
      <xdr:rowOff>854844</xdr:rowOff>
    </xdr:to>
    <xdr:pic>
      <xdr:nvPicPr>
        <xdr:cNvPr id="63" name="Picture 20">
          <a:extLst>
            <a:ext uri="{FF2B5EF4-FFF2-40B4-BE49-F238E27FC236}">
              <a16:creationId xmlns:a16="http://schemas.microsoft.com/office/drawing/2014/main" id="{00000000-0008-0000-0E00-00001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92100"/>
          <a:ext cx="1182076" cy="553219"/>
        </a:xfrm>
        <a:prstGeom prst="rect">
          <a:avLst/>
        </a:prstGeom>
      </xdr:spPr>
    </xdr:pic>
    <xdr:clientData/>
  </xdr:twoCellAnchor>
  <xdr:twoCellAnchor>
    <xdr:from>
      <xdr:col>0</xdr:col>
      <xdr:colOff>0</xdr:colOff>
      <xdr:row>0</xdr:row>
      <xdr:rowOff>1095374</xdr:rowOff>
    </xdr:from>
    <xdr:to>
      <xdr:col>0</xdr:col>
      <xdr:colOff>1724400</xdr:colOff>
      <xdr:row>2</xdr:row>
      <xdr:rowOff>173524</xdr:rowOff>
    </xdr:to>
    <xdr:sp macro="[0]!ClickCoverPage" textlink="">
      <xdr:nvSpPr>
        <xdr:cNvPr id="47" name="TextBox 6">
          <a:extLst>
            <a:ext uri="{FF2B5EF4-FFF2-40B4-BE49-F238E27FC236}">
              <a16:creationId xmlns:a16="http://schemas.microsoft.com/office/drawing/2014/main" id="{CD5766EF-DBCD-4217-B1A7-20BADA1D60F2}"/>
            </a:ext>
          </a:extLst>
        </xdr:cNvPr>
        <xdr:cNvSpPr txBox="1"/>
      </xdr:nvSpPr>
      <xdr:spPr>
        <a:xfrm>
          <a:off x="0" y="1095374"/>
          <a:ext cx="1724400" cy="36402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Cover page</a:t>
          </a:r>
        </a:p>
      </xdr:txBody>
    </xdr:sp>
    <xdr:clientData/>
  </xdr:twoCellAnchor>
  <xdr:twoCellAnchor>
    <xdr:from>
      <xdr:col>0</xdr:col>
      <xdr:colOff>0</xdr:colOff>
      <xdr:row>5</xdr:row>
      <xdr:rowOff>957</xdr:rowOff>
    </xdr:from>
    <xdr:to>
      <xdr:col>0</xdr:col>
      <xdr:colOff>1724400</xdr:colOff>
      <xdr:row>7</xdr:row>
      <xdr:rowOff>9382</xdr:rowOff>
    </xdr:to>
    <xdr:sp macro="[0]!ClickSetup" textlink="">
      <xdr:nvSpPr>
        <xdr:cNvPr id="48" name="TextBox 7">
          <a:extLst>
            <a:ext uri="{FF2B5EF4-FFF2-40B4-BE49-F238E27FC236}">
              <a16:creationId xmlns:a16="http://schemas.microsoft.com/office/drawing/2014/main" id="{3335344A-18A8-40D3-BBFC-199F9C269E5E}"/>
            </a:ext>
          </a:extLst>
        </xdr:cNvPr>
        <xdr:cNvSpPr txBox="1"/>
      </xdr:nvSpPr>
      <xdr:spPr>
        <a:xfrm>
          <a:off x="0" y="1829757"/>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Setup and run</a:t>
          </a:r>
        </a:p>
      </xdr:txBody>
    </xdr:sp>
    <xdr:clientData/>
  </xdr:twoCellAnchor>
  <xdr:twoCellAnchor>
    <xdr:from>
      <xdr:col>0</xdr:col>
      <xdr:colOff>0</xdr:colOff>
      <xdr:row>7</xdr:row>
      <xdr:rowOff>1787</xdr:rowOff>
    </xdr:from>
    <xdr:to>
      <xdr:col>0</xdr:col>
      <xdr:colOff>1724400</xdr:colOff>
      <xdr:row>9</xdr:row>
      <xdr:rowOff>10212</xdr:rowOff>
    </xdr:to>
    <xdr:sp macro="[0]!ClickCosts" textlink="">
      <xdr:nvSpPr>
        <xdr:cNvPr id="49" name="TextBox 14">
          <a:extLst>
            <a:ext uri="{FF2B5EF4-FFF2-40B4-BE49-F238E27FC236}">
              <a16:creationId xmlns:a16="http://schemas.microsoft.com/office/drawing/2014/main" id="{BFC42781-4B2F-42D6-AFC2-EC85BCC05E56}"/>
            </a:ext>
          </a:extLst>
        </xdr:cNvPr>
        <xdr:cNvSpPr txBox="1"/>
      </xdr:nvSpPr>
      <xdr:spPr>
        <a:xfrm>
          <a:off x="0" y="2192537"/>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costs</a:t>
          </a:r>
        </a:p>
      </xdr:txBody>
    </xdr:sp>
    <xdr:clientData/>
  </xdr:twoCellAnchor>
  <xdr:twoCellAnchor>
    <xdr:from>
      <xdr:col>0</xdr:col>
      <xdr:colOff>0</xdr:colOff>
      <xdr:row>9</xdr:row>
      <xdr:rowOff>502</xdr:rowOff>
    </xdr:from>
    <xdr:to>
      <xdr:col>0</xdr:col>
      <xdr:colOff>1724400</xdr:colOff>
      <xdr:row>11</xdr:row>
      <xdr:rowOff>8927</xdr:rowOff>
    </xdr:to>
    <xdr:sp macro="[0]!ClickClinicalParameters" textlink="">
      <xdr:nvSpPr>
        <xdr:cNvPr id="50" name="TextBox 15">
          <a:extLst>
            <a:ext uri="{FF2B5EF4-FFF2-40B4-BE49-F238E27FC236}">
              <a16:creationId xmlns:a16="http://schemas.microsoft.com/office/drawing/2014/main" id="{7CEF83EF-D897-4A3F-81A2-575E60CE3D62}"/>
            </a:ext>
          </a:extLst>
        </xdr:cNvPr>
        <xdr:cNvSpPr txBox="1"/>
      </xdr:nvSpPr>
      <xdr:spPr>
        <a:xfrm>
          <a:off x="0" y="2553202"/>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clinical</a:t>
          </a:r>
          <a:r>
            <a:rPr lang="en-GB" sz="1100" baseline="0"/>
            <a:t> parameters</a:t>
          </a:r>
          <a:endParaRPr lang="en-GB" sz="1100"/>
        </a:p>
      </xdr:txBody>
    </xdr:sp>
    <xdr:clientData/>
  </xdr:twoCellAnchor>
  <xdr:twoCellAnchor>
    <xdr:from>
      <xdr:col>0</xdr:col>
      <xdr:colOff>0</xdr:colOff>
      <xdr:row>11</xdr:row>
      <xdr:rowOff>2392</xdr:rowOff>
    </xdr:from>
    <xdr:to>
      <xdr:col>0</xdr:col>
      <xdr:colOff>1724400</xdr:colOff>
      <xdr:row>13</xdr:row>
      <xdr:rowOff>10817</xdr:rowOff>
    </xdr:to>
    <xdr:sp macro="[0]!ClickUtilities" textlink="">
      <xdr:nvSpPr>
        <xdr:cNvPr id="51" name="TextBox 19">
          <a:extLst>
            <a:ext uri="{FF2B5EF4-FFF2-40B4-BE49-F238E27FC236}">
              <a16:creationId xmlns:a16="http://schemas.microsoft.com/office/drawing/2014/main" id="{3B6D3221-778D-4680-9C67-67EEBDD78605}"/>
            </a:ext>
          </a:extLst>
        </xdr:cNvPr>
        <xdr:cNvSpPr txBox="1"/>
      </xdr:nvSpPr>
      <xdr:spPr>
        <a:xfrm>
          <a:off x="0" y="2917042"/>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Input utilities</a:t>
          </a:r>
        </a:p>
      </xdr:txBody>
    </xdr:sp>
    <xdr:clientData/>
  </xdr:twoCellAnchor>
  <xdr:twoCellAnchor>
    <xdr:from>
      <xdr:col>0</xdr:col>
      <xdr:colOff>0</xdr:colOff>
      <xdr:row>13</xdr:row>
      <xdr:rowOff>1106</xdr:rowOff>
    </xdr:from>
    <xdr:to>
      <xdr:col>0</xdr:col>
      <xdr:colOff>1724400</xdr:colOff>
      <xdr:row>15</xdr:row>
      <xdr:rowOff>9531</xdr:rowOff>
    </xdr:to>
    <xdr:sp macro="[0]!ClickUKlifeTables" textlink="">
      <xdr:nvSpPr>
        <xdr:cNvPr id="52" name="TextBox 21">
          <a:extLst>
            <a:ext uri="{FF2B5EF4-FFF2-40B4-BE49-F238E27FC236}">
              <a16:creationId xmlns:a16="http://schemas.microsoft.com/office/drawing/2014/main" id="{7F545843-2666-4543-BBAA-D9717E120F46}"/>
            </a:ext>
          </a:extLst>
        </xdr:cNvPr>
        <xdr:cNvSpPr txBox="1"/>
      </xdr:nvSpPr>
      <xdr:spPr>
        <a:xfrm>
          <a:off x="0" y="3277706"/>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UK</a:t>
          </a:r>
          <a:r>
            <a:rPr lang="en-GB" sz="1100" baseline="0"/>
            <a:t> life tables</a:t>
          </a:r>
        </a:p>
      </xdr:txBody>
    </xdr:sp>
    <xdr:clientData/>
  </xdr:twoCellAnchor>
  <xdr:twoCellAnchor>
    <xdr:from>
      <xdr:col>0</xdr:col>
      <xdr:colOff>0</xdr:colOff>
      <xdr:row>14</xdr:row>
      <xdr:rowOff>174446</xdr:rowOff>
    </xdr:from>
    <xdr:to>
      <xdr:col>0</xdr:col>
      <xdr:colOff>1724400</xdr:colOff>
      <xdr:row>17</xdr:row>
      <xdr:rowOff>1896</xdr:rowOff>
    </xdr:to>
    <xdr:sp macro="[0]!ClickCemented" textlink="">
      <xdr:nvSpPr>
        <xdr:cNvPr id="53" name="TextBox 22">
          <a:extLst>
            <a:ext uri="{FF2B5EF4-FFF2-40B4-BE49-F238E27FC236}">
              <a16:creationId xmlns:a16="http://schemas.microsoft.com/office/drawing/2014/main" id="{782EDC39-580E-4667-A669-46EE7AC8E437}"/>
            </a:ext>
          </a:extLst>
        </xdr:cNvPr>
        <xdr:cNvSpPr txBox="1"/>
      </xdr:nvSpPr>
      <xdr:spPr>
        <a:xfrm>
          <a:off x="0" y="3632021"/>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a:t>
          </a:r>
          <a:r>
            <a:rPr lang="en-GB" sz="1100" baseline="0"/>
            <a:t> trace - Cemented</a:t>
          </a:r>
          <a:endParaRPr lang="en-GB" sz="1100"/>
        </a:p>
      </xdr:txBody>
    </xdr:sp>
    <xdr:clientData/>
  </xdr:twoCellAnchor>
  <xdr:twoCellAnchor>
    <xdr:from>
      <xdr:col>0</xdr:col>
      <xdr:colOff>0</xdr:colOff>
      <xdr:row>17</xdr:row>
      <xdr:rowOff>1712</xdr:rowOff>
    </xdr:from>
    <xdr:to>
      <xdr:col>0</xdr:col>
      <xdr:colOff>1724400</xdr:colOff>
      <xdr:row>19</xdr:row>
      <xdr:rowOff>10137</xdr:rowOff>
    </xdr:to>
    <xdr:sp macro="[0]!ClickUncemented" textlink="">
      <xdr:nvSpPr>
        <xdr:cNvPr id="54" name="TextBox 23">
          <a:extLst>
            <a:ext uri="{FF2B5EF4-FFF2-40B4-BE49-F238E27FC236}">
              <a16:creationId xmlns:a16="http://schemas.microsoft.com/office/drawing/2014/main" id="{C93D6E72-B0C2-4FDE-82BF-4F575F27DC15}"/>
            </a:ext>
          </a:extLst>
        </xdr:cNvPr>
        <xdr:cNvSpPr txBox="1"/>
      </xdr:nvSpPr>
      <xdr:spPr>
        <a:xfrm>
          <a:off x="0" y="4002212"/>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50"/>
            <a:t>State trace - Uncemented</a:t>
          </a:r>
        </a:p>
      </xdr:txBody>
    </xdr:sp>
    <xdr:clientData/>
  </xdr:twoCellAnchor>
  <xdr:twoCellAnchor>
    <xdr:from>
      <xdr:col>0</xdr:col>
      <xdr:colOff>0</xdr:colOff>
      <xdr:row>19</xdr:row>
      <xdr:rowOff>425</xdr:rowOff>
    </xdr:from>
    <xdr:to>
      <xdr:col>0</xdr:col>
      <xdr:colOff>1724400</xdr:colOff>
      <xdr:row>21</xdr:row>
      <xdr:rowOff>8850</xdr:rowOff>
    </xdr:to>
    <xdr:sp macro="[0]!ClickHybrid" textlink="">
      <xdr:nvSpPr>
        <xdr:cNvPr id="55" name="TextBox 24">
          <a:extLst>
            <a:ext uri="{FF2B5EF4-FFF2-40B4-BE49-F238E27FC236}">
              <a16:creationId xmlns:a16="http://schemas.microsoft.com/office/drawing/2014/main" id="{C61C42C6-2E0D-4A43-A334-21861B9C31C0}"/>
            </a:ext>
          </a:extLst>
        </xdr:cNvPr>
        <xdr:cNvSpPr txBox="1"/>
      </xdr:nvSpPr>
      <xdr:spPr>
        <a:xfrm>
          <a:off x="0" y="4362875"/>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Stace trace - Hybrid</a:t>
          </a:r>
        </a:p>
      </xdr:txBody>
    </xdr:sp>
    <xdr:clientData/>
  </xdr:twoCellAnchor>
  <xdr:twoCellAnchor>
    <xdr:from>
      <xdr:col>0</xdr:col>
      <xdr:colOff>0</xdr:colOff>
      <xdr:row>21</xdr:row>
      <xdr:rowOff>1257</xdr:rowOff>
    </xdr:from>
    <xdr:to>
      <xdr:col>0</xdr:col>
      <xdr:colOff>1724400</xdr:colOff>
      <xdr:row>23</xdr:row>
      <xdr:rowOff>9682</xdr:rowOff>
    </xdr:to>
    <xdr:sp macro="[0]!ClickReverseHybrid" textlink="">
      <xdr:nvSpPr>
        <xdr:cNvPr id="56" name="TextBox 25">
          <a:extLst>
            <a:ext uri="{FF2B5EF4-FFF2-40B4-BE49-F238E27FC236}">
              <a16:creationId xmlns:a16="http://schemas.microsoft.com/office/drawing/2014/main" id="{A54EFE5F-70C4-4E4A-B1AE-A65E6A01F66B}"/>
            </a:ext>
          </a:extLst>
        </xdr:cNvPr>
        <xdr:cNvSpPr txBox="1"/>
      </xdr:nvSpPr>
      <xdr:spPr>
        <a:xfrm>
          <a:off x="0" y="4725657"/>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State trace - Rev. hybrid</a:t>
          </a:r>
        </a:p>
      </xdr:txBody>
    </xdr:sp>
    <xdr:clientData/>
  </xdr:twoCellAnchor>
  <xdr:twoCellAnchor>
    <xdr:from>
      <xdr:col>0</xdr:col>
      <xdr:colOff>0</xdr:colOff>
      <xdr:row>22</xdr:row>
      <xdr:rowOff>174598</xdr:rowOff>
    </xdr:from>
    <xdr:to>
      <xdr:col>0</xdr:col>
      <xdr:colOff>1724400</xdr:colOff>
      <xdr:row>25</xdr:row>
      <xdr:rowOff>2048</xdr:rowOff>
    </xdr:to>
    <xdr:sp macro="[0]!ClickSummaryResults" textlink="">
      <xdr:nvSpPr>
        <xdr:cNvPr id="57" name="TextBox 26">
          <a:extLst>
            <a:ext uri="{FF2B5EF4-FFF2-40B4-BE49-F238E27FC236}">
              <a16:creationId xmlns:a16="http://schemas.microsoft.com/office/drawing/2014/main" id="{C98943DA-F3AC-461B-879C-CAC3797431A6}"/>
            </a:ext>
          </a:extLst>
        </xdr:cNvPr>
        <xdr:cNvSpPr txBox="1"/>
      </xdr:nvSpPr>
      <xdr:spPr>
        <a:xfrm>
          <a:off x="0" y="5079973"/>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Summary results</a:t>
          </a:r>
        </a:p>
      </xdr:txBody>
    </xdr:sp>
    <xdr:clientData/>
  </xdr:twoCellAnchor>
  <xdr:twoCellAnchor>
    <xdr:from>
      <xdr:col>0</xdr:col>
      <xdr:colOff>0</xdr:colOff>
      <xdr:row>24</xdr:row>
      <xdr:rowOff>169079</xdr:rowOff>
    </xdr:from>
    <xdr:to>
      <xdr:col>0</xdr:col>
      <xdr:colOff>1724400</xdr:colOff>
      <xdr:row>26</xdr:row>
      <xdr:rowOff>174329</xdr:rowOff>
    </xdr:to>
    <xdr:sp macro="[0]!ClickIncremenalAnalysis" textlink="">
      <xdr:nvSpPr>
        <xdr:cNvPr id="58" name="TextBox 27">
          <a:extLst>
            <a:ext uri="{FF2B5EF4-FFF2-40B4-BE49-F238E27FC236}">
              <a16:creationId xmlns:a16="http://schemas.microsoft.com/office/drawing/2014/main" id="{FC0DFB47-B8D1-4F5B-B373-860955C61D37}"/>
            </a:ext>
          </a:extLst>
        </xdr:cNvPr>
        <xdr:cNvSpPr txBox="1"/>
      </xdr:nvSpPr>
      <xdr:spPr>
        <a:xfrm>
          <a:off x="0" y="5436404"/>
          <a:ext cx="1724400" cy="3672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Fully</a:t>
          </a:r>
          <a:r>
            <a:rPr lang="en-GB" sz="1100" baseline="0"/>
            <a:t> incremental analysis</a:t>
          </a:r>
          <a:endParaRPr lang="en-GB" sz="1100"/>
        </a:p>
      </xdr:txBody>
    </xdr:sp>
    <xdr:clientData/>
  </xdr:twoCellAnchor>
  <xdr:twoCellAnchor>
    <xdr:from>
      <xdr:col>0</xdr:col>
      <xdr:colOff>0</xdr:colOff>
      <xdr:row>26</xdr:row>
      <xdr:rowOff>168851</xdr:rowOff>
    </xdr:from>
    <xdr:to>
      <xdr:col>0</xdr:col>
      <xdr:colOff>1724400</xdr:colOff>
      <xdr:row>28</xdr:row>
      <xdr:rowOff>174101</xdr:rowOff>
    </xdr:to>
    <xdr:sp macro="[0]!ClickDSA" textlink="">
      <xdr:nvSpPr>
        <xdr:cNvPr id="59" name="TextBox 28">
          <a:extLst>
            <a:ext uri="{FF2B5EF4-FFF2-40B4-BE49-F238E27FC236}">
              <a16:creationId xmlns:a16="http://schemas.microsoft.com/office/drawing/2014/main" id="{33C1239F-13D7-4925-AEA0-962BC951688F}"/>
            </a:ext>
          </a:extLst>
        </xdr:cNvPr>
        <xdr:cNvSpPr txBox="1"/>
      </xdr:nvSpPr>
      <xdr:spPr>
        <a:xfrm>
          <a:off x="0" y="5798126"/>
          <a:ext cx="1724400" cy="367200"/>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DSA results</a:t>
          </a:r>
        </a:p>
      </xdr:txBody>
    </xdr:sp>
    <xdr:clientData/>
  </xdr:twoCellAnchor>
  <xdr:twoCellAnchor>
    <xdr:from>
      <xdr:col>0</xdr:col>
      <xdr:colOff>0</xdr:colOff>
      <xdr:row>28</xdr:row>
      <xdr:rowOff>164395</xdr:rowOff>
    </xdr:from>
    <xdr:to>
      <xdr:col>0</xdr:col>
      <xdr:colOff>1724400</xdr:colOff>
      <xdr:row>30</xdr:row>
      <xdr:rowOff>163295</xdr:rowOff>
    </xdr:to>
    <xdr:sp macro="[0]!ClickPSA" textlink="">
      <xdr:nvSpPr>
        <xdr:cNvPr id="60" name="TextBox 29">
          <a:extLst>
            <a:ext uri="{FF2B5EF4-FFF2-40B4-BE49-F238E27FC236}">
              <a16:creationId xmlns:a16="http://schemas.microsoft.com/office/drawing/2014/main" id="{7AF66908-BF37-4366-8496-ABB29F7B584A}"/>
            </a:ext>
          </a:extLst>
        </xdr:cNvPr>
        <xdr:cNvSpPr txBox="1"/>
      </xdr:nvSpPr>
      <xdr:spPr>
        <a:xfrm>
          <a:off x="0" y="6155620"/>
          <a:ext cx="1724400" cy="360850"/>
        </a:xfrm>
        <a:prstGeom prst="roundRect">
          <a:avLst/>
        </a:prstGeom>
        <a:solidFill>
          <a:schemeClr val="tx2">
            <a:lumMod val="60000"/>
            <a:lumOff val="4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PSA results</a:t>
          </a:r>
        </a:p>
      </xdr:txBody>
    </xdr:sp>
    <xdr:clientData/>
  </xdr:twoCellAnchor>
  <xdr:twoCellAnchor>
    <xdr:from>
      <xdr:col>0</xdr:col>
      <xdr:colOff>0</xdr:colOff>
      <xdr:row>3</xdr:row>
      <xdr:rowOff>2241</xdr:rowOff>
    </xdr:from>
    <xdr:to>
      <xdr:col>0</xdr:col>
      <xdr:colOff>1724400</xdr:colOff>
      <xdr:row>5</xdr:row>
      <xdr:rowOff>10666</xdr:rowOff>
    </xdr:to>
    <xdr:sp macro="[0]!ClickModelStructure" textlink="">
      <xdr:nvSpPr>
        <xdr:cNvPr id="61" name="TextBox 30">
          <a:extLst>
            <a:ext uri="{FF2B5EF4-FFF2-40B4-BE49-F238E27FC236}">
              <a16:creationId xmlns:a16="http://schemas.microsoft.com/office/drawing/2014/main" id="{0C5FED1C-B521-4ED9-84EE-858AA16C10BB}"/>
            </a:ext>
          </a:extLst>
        </xdr:cNvPr>
        <xdr:cNvSpPr txBox="1"/>
      </xdr:nvSpPr>
      <xdr:spPr>
        <a:xfrm>
          <a:off x="0" y="1469091"/>
          <a:ext cx="1724400" cy="370375"/>
        </a:xfrm>
        <a:prstGeom prst="roundRect">
          <a:avLst/>
        </a:prstGeom>
        <a:solidFill>
          <a:schemeClr val="tx2">
            <a:lumMod val="40000"/>
            <a:lumOff val="60000"/>
          </a:schemeClr>
        </a:solidFill>
        <a:ln w="9525" cmpd="sng">
          <a:solidFill>
            <a:schemeClr val="tx2">
              <a:lumMod val="60000"/>
              <a:lumOff val="40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Model structure</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1BAB0-3992-4022-8F7F-3062195E6A14}">
  <sheetPr codeName="Sheet12">
    <tabColor theme="8" tint="0.39997558519241921"/>
  </sheetPr>
  <dimension ref="B1:M37"/>
  <sheetViews>
    <sheetView tabSelected="1" zoomScaleNormal="100" workbookViewId="0">
      <selection activeCell="C2" sqref="C2"/>
    </sheetView>
  </sheetViews>
  <sheetFormatPr defaultColWidth="8.5703125" defaultRowHeight="15" x14ac:dyDescent="0.25"/>
  <cols>
    <col min="1" max="1" width="25.5703125" style="6" customWidth="1"/>
    <col min="2" max="2" width="8.5703125" style="6"/>
    <col min="3" max="3" width="23.42578125" style="6" bestFit="1" customWidth="1"/>
    <col min="4" max="4" width="17.42578125" style="6" customWidth="1"/>
    <col min="5" max="16384" width="8.5703125" style="6"/>
  </cols>
  <sheetData>
    <row r="1" spans="2:13" s="1" customFormat="1" ht="87" customHeight="1" x14ac:dyDescent="0.9">
      <c r="C1" s="2" t="s">
        <v>0</v>
      </c>
    </row>
    <row r="3" spans="2:13" x14ac:dyDescent="0.25">
      <c r="B3" s="4" t="s">
        <v>1</v>
      </c>
    </row>
    <row r="4" spans="2:13" x14ac:dyDescent="0.25">
      <c r="B4" s="69" t="s">
        <v>2</v>
      </c>
      <c r="C4" s="70"/>
      <c r="D4" s="70"/>
      <c r="E4" s="70"/>
      <c r="F4" s="70"/>
      <c r="G4" s="70"/>
      <c r="H4" s="70"/>
      <c r="I4" s="70"/>
      <c r="J4" s="70"/>
      <c r="K4" s="70"/>
      <c r="L4" s="70"/>
      <c r="M4" s="71"/>
    </row>
    <row r="5" spans="2:13" x14ac:dyDescent="0.25">
      <c r="B5" s="72"/>
      <c r="C5" s="73"/>
      <c r="D5" s="73"/>
      <c r="E5" s="73"/>
      <c r="F5" s="73"/>
      <c r="G5" s="73"/>
      <c r="H5" s="73"/>
      <c r="I5" s="73"/>
      <c r="J5" s="73"/>
      <c r="K5" s="73"/>
      <c r="L5" s="73"/>
      <c r="M5" s="74"/>
    </row>
    <row r="6" spans="2:13" x14ac:dyDescent="0.25">
      <c r="B6" s="72"/>
      <c r="C6" s="73"/>
      <c r="D6" s="73"/>
      <c r="E6" s="73"/>
      <c r="F6" s="73"/>
      <c r="G6" s="73"/>
      <c r="H6" s="73"/>
      <c r="I6" s="73"/>
      <c r="J6" s="73"/>
      <c r="K6" s="73"/>
      <c r="L6" s="73"/>
      <c r="M6" s="74"/>
    </row>
    <row r="7" spans="2:13" ht="14.45" customHeight="1" x14ac:dyDescent="0.25">
      <c r="B7" s="72"/>
      <c r="C7" s="73"/>
      <c r="D7" s="73"/>
      <c r="E7" s="73"/>
      <c r="F7" s="73"/>
      <c r="G7" s="73"/>
      <c r="H7" s="73"/>
      <c r="I7" s="73"/>
      <c r="J7" s="73"/>
      <c r="K7" s="73"/>
      <c r="L7" s="73"/>
      <c r="M7" s="74"/>
    </row>
    <row r="8" spans="2:13" x14ac:dyDescent="0.25">
      <c r="B8" s="72"/>
      <c r="C8" s="73"/>
      <c r="D8" s="73"/>
      <c r="E8" s="73"/>
      <c r="F8" s="73"/>
      <c r="G8" s="73"/>
      <c r="H8" s="73"/>
      <c r="I8" s="73"/>
      <c r="J8" s="73"/>
      <c r="K8" s="73"/>
      <c r="L8" s="73"/>
      <c r="M8" s="74"/>
    </row>
    <row r="9" spans="2:13" x14ac:dyDescent="0.25">
      <c r="B9" s="72"/>
      <c r="C9" s="73"/>
      <c r="D9" s="73"/>
      <c r="E9" s="73"/>
      <c r="F9" s="73"/>
      <c r="G9" s="73"/>
      <c r="H9" s="73"/>
      <c r="I9" s="73"/>
      <c r="J9" s="73"/>
      <c r="K9" s="73"/>
      <c r="L9" s="73"/>
      <c r="M9" s="74"/>
    </row>
    <row r="10" spans="2:13" x14ac:dyDescent="0.25">
      <c r="B10" s="72"/>
      <c r="C10" s="73"/>
      <c r="D10" s="73"/>
      <c r="E10" s="73"/>
      <c r="F10" s="73"/>
      <c r="G10" s="73"/>
      <c r="H10" s="73"/>
      <c r="I10" s="73"/>
      <c r="J10" s="73"/>
      <c r="K10" s="73"/>
      <c r="L10" s="73"/>
      <c r="M10" s="74"/>
    </row>
    <row r="11" spans="2:13" x14ac:dyDescent="0.25">
      <c r="B11" s="72"/>
      <c r="C11" s="73"/>
      <c r="D11" s="73"/>
      <c r="E11" s="73"/>
      <c r="F11" s="73"/>
      <c r="G11" s="73"/>
      <c r="H11" s="73"/>
      <c r="I11" s="73"/>
      <c r="J11" s="73"/>
      <c r="K11" s="73"/>
      <c r="L11" s="73"/>
      <c r="M11" s="74"/>
    </row>
    <row r="12" spans="2:13" x14ac:dyDescent="0.25">
      <c r="B12" s="75"/>
      <c r="C12" s="76"/>
      <c r="D12" s="76"/>
      <c r="E12" s="76"/>
      <c r="F12" s="76"/>
      <c r="G12" s="76"/>
      <c r="H12" s="76"/>
      <c r="I12" s="76"/>
      <c r="J12" s="76"/>
      <c r="K12" s="76"/>
      <c r="L12" s="76"/>
      <c r="M12" s="77"/>
    </row>
    <row r="14" spans="2:13" x14ac:dyDescent="0.25">
      <c r="B14" s="4" t="s">
        <v>3</v>
      </c>
      <c r="C14"/>
    </row>
    <row r="16" spans="2:13" x14ac:dyDescent="0.25">
      <c r="B16" s="4" t="s">
        <v>4</v>
      </c>
      <c r="C16"/>
      <c r="E16" s="36" t="s">
        <v>5</v>
      </c>
    </row>
    <row r="17" spans="2:6" x14ac:dyDescent="0.25">
      <c r="C17" s="27" t="s">
        <v>1</v>
      </c>
      <c r="E17" s="6" t="s">
        <v>6</v>
      </c>
      <c r="F17" s="6" t="s">
        <v>7</v>
      </c>
    </row>
    <row r="18" spans="2:6" x14ac:dyDescent="0.25">
      <c r="C18" s="25" t="s">
        <v>8</v>
      </c>
      <c r="E18" s="6" t="s">
        <v>9</v>
      </c>
      <c r="F18" s="6" t="s">
        <v>10</v>
      </c>
    </row>
    <row r="19" spans="2:6" x14ac:dyDescent="0.25">
      <c r="C19" s="26" t="s">
        <v>11</v>
      </c>
      <c r="E19" s="6" t="s">
        <v>12</v>
      </c>
      <c r="F19" s="6" t="s">
        <v>13</v>
      </c>
    </row>
    <row r="20" spans="2:6" x14ac:dyDescent="0.25">
      <c r="C20" t="s">
        <v>14</v>
      </c>
    </row>
    <row r="21" spans="2:6" x14ac:dyDescent="0.25">
      <c r="C21" s="24" t="s">
        <v>15</v>
      </c>
    </row>
    <row r="22" spans="2:6" x14ac:dyDescent="0.25">
      <c r="C22" s="28" t="s">
        <v>16</v>
      </c>
    </row>
    <row r="24" spans="2:6" x14ac:dyDescent="0.25">
      <c r="B24" s="36" t="s">
        <v>17</v>
      </c>
    </row>
    <row r="25" spans="2:6" ht="15.75" thickBot="1" x14ac:dyDescent="0.3">
      <c r="B25" s="36"/>
      <c r="C25" s="7" t="s">
        <v>18</v>
      </c>
    </row>
    <row r="26" spans="2:6" ht="15.75" thickBot="1" x14ac:dyDescent="0.3">
      <c r="B26" s="36"/>
      <c r="C26" s="11" t="s">
        <v>19</v>
      </c>
    </row>
    <row r="27" spans="2:6" x14ac:dyDescent="0.25">
      <c r="B27" s="36"/>
      <c r="C27" s="19" t="s">
        <v>20</v>
      </c>
    </row>
    <row r="28" spans="2:6" x14ac:dyDescent="0.25">
      <c r="B28" s="36"/>
      <c r="C28" s="48" t="s">
        <v>21</v>
      </c>
    </row>
    <row r="29" spans="2:6" x14ac:dyDescent="0.25">
      <c r="B29" s="36"/>
      <c r="C29" s="64" t="s">
        <v>22</v>
      </c>
    </row>
    <row r="30" spans="2:6" x14ac:dyDescent="0.25">
      <c r="B30" s="36"/>
      <c r="C30"/>
    </row>
    <row r="31" spans="2:6" x14ac:dyDescent="0.25">
      <c r="B31" s="4" t="s">
        <v>23</v>
      </c>
    </row>
    <row r="32" spans="2:6" x14ac:dyDescent="0.25">
      <c r="C32" s="36" t="s">
        <v>24</v>
      </c>
      <c r="D32" s="36" t="s">
        <v>25</v>
      </c>
    </row>
    <row r="33" spans="3:4" x14ac:dyDescent="0.25">
      <c r="C33" s="7" t="s">
        <v>26</v>
      </c>
      <c r="D33" s="7" t="s">
        <v>27</v>
      </c>
    </row>
    <row r="34" spans="3:4" x14ac:dyDescent="0.25">
      <c r="C34" s="7" t="s">
        <v>28</v>
      </c>
      <c r="D34" s="7" t="s">
        <v>60</v>
      </c>
    </row>
    <row r="35" spans="3:4" x14ac:dyDescent="0.25">
      <c r="C35" s="7" t="s">
        <v>29</v>
      </c>
      <c r="D35" s="7" t="s">
        <v>178</v>
      </c>
    </row>
    <row r="36" spans="3:4" x14ac:dyDescent="0.25">
      <c r="C36" s="7" t="s">
        <v>176</v>
      </c>
      <c r="D36" s="7" t="s">
        <v>177</v>
      </c>
    </row>
    <row r="37" spans="3:4" x14ac:dyDescent="0.25">
      <c r="C37" s="7" t="s">
        <v>179</v>
      </c>
      <c r="D37" s="7" t="s">
        <v>180</v>
      </c>
    </row>
  </sheetData>
  <mergeCells count="1">
    <mergeCell ref="B4:M12"/>
  </mergeCells>
  <phoneticPr fontId="8"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98306-EC2E-455A-BBD0-7739E24906A7}">
  <sheetPr codeName="Sheet1">
    <tabColor theme="8" tint="0.39997558519241921"/>
    <pageSetUpPr autoPageBreaks="0"/>
  </sheetPr>
  <dimension ref="C1"/>
  <sheetViews>
    <sheetView showGridLines="0" zoomScaleNormal="100" zoomScaleSheetLayoutView="100" workbookViewId="0"/>
  </sheetViews>
  <sheetFormatPr defaultColWidth="8.5703125" defaultRowHeight="15" x14ac:dyDescent="0.25"/>
  <cols>
    <col min="1" max="1" width="25.5703125" style="6" customWidth="1"/>
    <col min="2" max="16384" width="8.5703125" style="6"/>
  </cols>
  <sheetData>
    <row r="1" spans="3:3" s="1" customFormat="1" ht="87" customHeight="1" x14ac:dyDescent="0.9">
      <c r="C1" s="2" t="s">
        <v>30</v>
      </c>
    </row>
  </sheetData>
  <pageMargins left="0.70866141732283472" right="0.70866141732283472" top="0.74803149606299213" bottom="0.74803149606299213" header="0.31496062992125984" footer="0.31496062992125984"/>
  <pageSetup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1B6D5-9FE9-4BDA-A8FA-7FDC7C7C340D}">
  <sheetPr codeName="Sheet2">
    <tabColor theme="0" tint="-0.249977111117893"/>
  </sheetPr>
  <dimension ref="C1:E20"/>
  <sheetViews>
    <sheetView showGridLines="0" zoomScaleNormal="100" workbookViewId="0"/>
  </sheetViews>
  <sheetFormatPr defaultColWidth="8.85546875" defaultRowHeight="15" x14ac:dyDescent="0.25"/>
  <cols>
    <col min="1" max="1" width="25.5703125" customWidth="1"/>
    <col min="3" max="3" width="23.42578125" bestFit="1" customWidth="1"/>
    <col min="4" max="4" width="14.42578125" bestFit="1" customWidth="1"/>
  </cols>
  <sheetData>
    <row r="1" spans="3:5" s="1" customFormat="1" ht="87" customHeight="1" x14ac:dyDescent="0.9">
      <c r="C1" s="2" t="s">
        <v>31</v>
      </c>
    </row>
    <row r="3" spans="3:5" ht="15.75" thickBot="1" x14ac:dyDescent="0.3">
      <c r="C3" s="4" t="s">
        <v>32</v>
      </c>
    </row>
    <row r="4" spans="3:5" ht="15.75" thickBot="1" x14ac:dyDescent="0.3">
      <c r="C4" t="s">
        <v>33</v>
      </c>
      <c r="D4" s="11" t="s">
        <v>56</v>
      </c>
      <c r="E4" s="78"/>
    </row>
    <row r="5" spans="3:5" ht="15.75" thickBot="1" x14ac:dyDescent="0.3">
      <c r="C5" t="s">
        <v>35</v>
      </c>
      <c r="D5" s="11" t="s">
        <v>36</v>
      </c>
      <c r="E5" s="78"/>
    </row>
    <row r="7" spans="3:5" x14ac:dyDescent="0.25">
      <c r="C7" s="4" t="s">
        <v>37</v>
      </c>
    </row>
    <row r="8" spans="3:5" x14ac:dyDescent="0.25">
      <c r="C8" t="s">
        <v>38</v>
      </c>
      <c r="D8" s="3">
        <v>65</v>
      </c>
    </row>
    <row r="9" spans="3:5" x14ac:dyDescent="0.25">
      <c r="C9" t="s">
        <v>39</v>
      </c>
      <c r="D9" s="17">
        <v>0.5</v>
      </c>
      <c r="E9" s="52"/>
    </row>
    <row r="11" spans="3:5" x14ac:dyDescent="0.25">
      <c r="C11" s="4" t="s">
        <v>40</v>
      </c>
    </row>
    <row r="12" spans="3:5" x14ac:dyDescent="0.25">
      <c r="C12" t="s">
        <v>41</v>
      </c>
      <c r="D12" s="3">
        <v>30</v>
      </c>
      <c r="E12" s="53" t="s">
        <v>42</v>
      </c>
    </row>
    <row r="13" spans="3:5" x14ac:dyDescent="0.25">
      <c r="C13" t="s">
        <v>43</v>
      </c>
      <c r="D13" s="41">
        <v>3.5000000000000003E-2</v>
      </c>
    </row>
    <row r="14" spans="3:5" x14ac:dyDescent="0.25">
      <c r="C14" t="s">
        <v>44</v>
      </c>
      <c r="D14" s="3">
        <v>30000</v>
      </c>
    </row>
    <row r="16" spans="3:5" ht="15.75" thickBot="1" x14ac:dyDescent="0.3">
      <c r="C16" s="4" t="s">
        <v>45</v>
      </c>
    </row>
    <row r="17" spans="3:5" ht="15.75" thickBot="1" x14ac:dyDescent="0.3">
      <c r="C17" t="s">
        <v>46</v>
      </c>
      <c r="D17" s="11" t="s">
        <v>12</v>
      </c>
    </row>
    <row r="18" spans="3:5" x14ac:dyDescent="0.25">
      <c r="C18" t="s">
        <v>47</v>
      </c>
      <c r="D18" s="30">
        <v>1000</v>
      </c>
    </row>
    <row r="19" spans="3:5" x14ac:dyDescent="0.25">
      <c r="E19" s="52"/>
    </row>
    <row r="20" spans="3:5" x14ac:dyDescent="0.25">
      <c r="E20" s="52"/>
    </row>
  </sheetData>
  <mergeCells count="1">
    <mergeCell ref="E4:E5"/>
  </mergeCells>
  <dataValidations count="1">
    <dataValidation operator="greaterThan" showInputMessage="1" showErrorMessage="1" sqref="C19:D19" xr:uid="{BB1D3F23-5282-4328-A6E1-294A133ACDC6}"/>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C17DC81-553C-4622-BA7B-738FC74BC09B}">
          <x14:formula1>
            <xm:f>'Dropdown lists'!$H$3:$H$6</xm:f>
          </x14:formula1>
          <xm:sqref>D4:D5</xm:sqref>
        </x14:dataValidation>
        <x14:dataValidation type="list" allowBlank="1" showInputMessage="1" showErrorMessage="1" xr:uid="{21509CA3-F9CC-4F29-87A6-BCDEBDEEBC86}">
          <x14:formula1>
            <xm:f>'Dropdown lists'!$J$4:$J$5</xm:f>
          </x14:formula1>
          <xm:sqref>D17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73C0F-D03E-4BD5-8BA7-97EFF6353FA7}">
  <sheetPr codeName="Sheet3">
    <tabColor theme="3" tint="0.79998168889431442"/>
  </sheetPr>
  <dimension ref="C1:G15"/>
  <sheetViews>
    <sheetView workbookViewId="0"/>
  </sheetViews>
  <sheetFormatPr defaultColWidth="8.5703125" defaultRowHeight="15" x14ac:dyDescent="0.25"/>
  <cols>
    <col min="1" max="1" width="25.5703125" style="6" customWidth="1"/>
    <col min="2" max="2" width="8.5703125" style="6" customWidth="1"/>
    <col min="3" max="3" width="42.42578125" style="6" bestFit="1" customWidth="1"/>
    <col min="4" max="4" width="25.42578125" style="6" customWidth="1"/>
    <col min="5" max="5" width="31.5703125" style="6" customWidth="1"/>
    <col min="6" max="6" width="10.85546875" style="6" bestFit="1" customWidth="1"/>
    <col min="7" max="7" width="23.140625" style="6" customWidth="1"/>
    <col min="8" max="8" width="15.85546875" style="6" bestFit="1" customWidth="1"/>
    <col min="9" max="9" width="13.5703125" style="6" bestFit="1" customWidth="1"/>
    <col min="10" max="10" width="15.5703125" style="6" customWidth="1"/>
    <col min="11" max="16384" width="8.5703125" style="6"/>
  </cols>
  <sheetData>
    <row r="1" spans="3:7" s="1" customFormat="1" ht="87" customHeight="1" x14ac:dyDescent="0.9">
      <c r="C1" s="2" t="s">
        <v>49</v>
      </c>
      <c r="D1" s="2"/>
    </row>
    <row r="3" spans="3:7" x14ac:dyDescent="0.25">
      <c r="C3" s="79" t="s">
        <v>50</v>
      </c>
      <c r="D3" s="79"/>
      <c r="E3" s="79"/>
      <c r="F3" s="79"/>
      <c r="G3" s="10"/>
    </row>
    <row r="4" spans="3:7" x14ac:dyDescent="0.25">
      <c r="C4" s="36" t="s">
        <v>51</v>
      </c>
      <c r="F4" s="80"/>
      <c r="G4" s="80"/>
    </row>
    <row r="5" spans="3:7" x14ac:dyDescent="0.25">
      <c r="C5" s="36" t="s">
        <v>52</v>
      </c>
      <c r="D5" s="36" t="s">
        <v>53</v>
      </c>
      <c r="E5" s="36" t="s">
        <v>54</v>
      </c>
    </row>
    <row r="6" spans="3:7" x14ac:dyDescent="0.25">
      <c r="C6" s="6" t="s">
        <v>56</v>
      </c>
      <c r="D6" s="3">
        <v>756</v>
      </c>
      <c r="E6" s="7" t="s">
        <v>26</v>
      </c>
    </row>
    <row r="7" spans="3:7" x14ac:dyDescent="0.25">
      <c r="C7" s="6" t="s">
        <v>57</v>
      </c>
      <c r="D7" s="3">
        <v>2386</v>
      </c>
      <c r="E7" s="7" t="s">
        <v>26</v>
      </c>
    </row>
    <row r="8" spans="3:7" x14ac:dyDescent="0.25">
      <c r="C8" s="6" t="s">
        <v>34</v>
      </c>
      <c r="D8" s="3">
        <v>1597</v>
      </c>
      <c r="E8" s="7" t="s">
        <v>26</v>
      </c>
    </row>
    <row r="9" spans="3:7" x14ac:dyDescent="0.25">
      <c r="C9" s="6" t="s">
        <v>36</v>
      </c>
      <c r="D9" s="3">
        <v>1446</v>
      </c>
      <c r="E9" s="7" t="s">
        <v>26</v>
      </c>
    </row>
    <row r="11" spans="3:7" x14ac:dyDescent="0.25">
      <c r="C11" s="36" t="s">
        <v>58</v>
      </c>
    </row>
    <row r="12" spans="3:7" x14ac:dyDescent="0.25">
      <c r="C12" s="36" t="s">
        <v>52</v>
      </c>
      <c r="D12" s="36" t="s">
        <v>53</v>
      </c>
      <c r="E12" s="36" t="s">
        <v>54</v>
      </c>
    </row>
    <row r="13" spans="3:7" x14ac:dyDescent="0.25">
      <c r="C13" s="6" t="s">
        <v>59</v>
      </c>
      <c r="D13" s="63">
        <v>8595.83</v>
      </c>
      <c r="E13" s="7" t="s">
        <v>28</v>
      </c>
    </row>
    <row r="14" spans="3:7" x14ac:dyDescent="0.25">
      <c r="C14" s="6" t="s">
        <v>61</v>
      </c>
      <c r="D14" s="63">
        <v>409.12</v>
      </c>
      <c r="E14" s="7" t="s">
        <v>62</v>
      </c>
    </row>
    <row r="15" spans="3:7" x14ac:dyDescent="0.25">
      <c r="C15" s="6" t="s">
        <v>63</v>
      </c>
      <c r="D15" s="8">
        <f>SUM(D13:D14)</f>
        <v>9004.9500000000007</v>
      </c>
      <c r="E15"/>
    </row>
  </sheetData>
  <mergeCells count="2">
    <mergeCell ref="C3:F3"/>
    <mergeCell ref="F4:G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10D88-561E-410D-9805-21F3DFA6A207}">
  <sheetPr codeName="Sheet4">
    <tabColor theme="3" tint="0.79998168889431442"/>
  </sheetPr>
  <dimension ref="C1:T18"/>
  <sheetViews>
    <sheetView workbookViewId="0"/>
  </sheetViews>
  <sheetFormatPr defaultColWidth="8.5703125" defaultRowHeight="15" x14ac:dyDescent="0.25"/>
  <cols>
    <col min="1" max="1" width="25.5703125" style="6" customWidth="1"/>
    <col min="2" max="2" width="8.5703125" style="6" customWidth="1"/>
    <col min="3" max="3" width="18.140625" style="6" customWidth="1"/>
    <col min="4" max="4" width="17.42578125" style="6" customWidth="1"/>
    <col min="5" max="5" width="25.42578125" style="6" bestFit="1" customWidth="1"/>
    <col min="6" max="8" width="14.140625" style="6" customWidth="1"/>
    <col min="9" max="9" width="20.42578125" style="6" customWidth="1"/>
    <col min="10" max="10" width="14.140625" style="6" customWidth="1"/>
    <col min="11" max="11" width="23.140625" style="6" bestFit="1" customWidth="1"/>
    <col min="12" max="12" width="20.42578125" style="6" bestFit="1" customWidth="1"/>
    <col min="13" max="16384" width="8.5703125" style="6"/>
  </cols>
  <sheetData>
    <row r="1" spans="3:20" s="1" customFormat="1" ht="87" customHeight="1" x14ac:dyDescent="0.9">
      <c r="C1" s="2" t="s">
        <v>64</v>
      </c>
    </row>
    <row r="2" spans="3:20" x14ac:dyDescent="0.25">
      <c r="G2" s="58" t="s">
        <v>65</v>
      </c>
      <c r="H2" s="59"/>
      <c r="I2" s="59"/>
      <c r="J2" s="60"/>
      <c r="K2" s="58" t="s">
        <v>66</v>
      </c>
      <c r="L2" s="60"/>
      <c r="M2" s="81" t="s">
        <v>67</v>
      </c>
      <c r="N2" s="82"/>
    </row>
    <row r="3" spans="3:20" x14ac:dyDescent="0.25">
      <c r="C3" s="36" t="s">
        <v>68</v>
      </c>
      <c r="D3" s="36" t="s">
        <v>69</v>
      </c>
      <c r="E3" s="36" t="s">
        <v>70</v>
      </c>
      <c r="F3" s="36" t="s">
        <v>54</v>
      </c>
      <c r="G3" s="36" t="s">
        <v>71</v>
      </c>
      <c r="H3" s="36" t="s">
        <v>72</v>
      </c>
      <c r="I3" s="36" t="s">
        <v>73</v>
      </c>
      <c r="J3" s="36" t="s">
        <v>74</v>
      </c>
      <c r="K3" s="36" t="s">
        <v>55</v>
      </c>
      <c r="L3" s="36" t="s">
        <v>75</v>
      </c>
      <c r="M3" s="36" t="s">
        <v>76</v>
      </c>
      <c r="N3" s="36" t="s">
        <v>77</v>
      </c>
    </row>
    <row r="4" spans="3:20" x14ac:dyDescent="0.25">
      <c r="C4" s="6" t="s">
        <v>56</v>
      </c>
      <c r="D4" s="9">
        <v>-5.3649699999999996</v>
      </c>
      <c r="E4" s="5">
        <v>0.03</v>
      </c>
      <c r="F4" s="7" t="s">
        <v>78</v>
      </c>
      <c r="G4" s="8">
        <f>rngCemLogHaz-E4*1.96</f>
        <v>-5.4237699999999993</v>
      </c>
      <c r="H4" s="54">
        <f>rngCemLogHaz+E4*1.96</f>
        <v>-5.3061699999999998</v>
      </c>
      <c r="I4" s="18">
        <f>1-EXP(-EXP(G4))</f>
        <v>4.4007758091164639E-3</v>
      </c>
      <c r="J4" s="18">
        <f>1-EXP(-EXP(H4))</f>
        <v>4.9486056949887836E-3</v>
      </c>
      <c r="K4" s="34" t="s">
        <v>79</v>
      </c>
      <c r="L4" s="18">
        <f ca="1">_xlfn.NORM.INV(RAND(),rngCemLogHaz,$E4)</f>
        <v>-5.3728983166230844</v>
      </c>
      <c r="M4" s="18">
        <f ca="1">IF(rngPSAonOff="PSA",L4,rngCemLogHaz)</f>
        <v>-5.3728983166230844</v>
      </c>
      <c r="N4" s="18">
        <f ca="1">1-EXP(-EXP($M4))</f>
        <v>4.6299104600767693E-3</v>
      </c>
      <c r="S4" s="6">
        <f ca="1">rngAveProbCem*1.1</f>
        <v>5.0929015060844464E-3</v>
      </c>
      <c r="T4" s="6">
        <f ca="1">LN(S4)</f>
        <v>-5.2799075703429637</v>
      </c>
    </row>
    <row r="5" spans="3:20" x14ac:dyDescent="0.25">
      <c r="C5" s="6" t="s">
        <v>57</v>
      </c>
      <c r="D5" s="9">
        <v>-5.8076400000000001</v>
      </c>
      <c r="E5" s="5">
        <v>0.03</v>
      </c>
      <c r="F5" s="7" t="s">
        <v>80</v>
      </c>
      <c r="G5" s="8">
        <f>rngUncemLogHaz-E5*1.96</f>
        <v>-5.8664399999999999</v>
      </c>
      <c r="H5" s="54">
        <f>rngUncemLogHaz+E5*1.96</f>
        <v>-5.7488400000000004</v>
      </c>
      <c r="I5" s="18">
        <f t="shared" ref="I5:I7" si="0">1-EXP(-EXP(G5))</f>
        <v>2.8289316825247379E-3</v>
      </c>
      <c r="J5" s="18">
        <f t="shared" ref="J5:J7" si="1">1-EXP(-EXP(H5))</f>
        <v>3.1814035411718011E-3</v>
      </c>
      <c r="K5" s="34" t="s">
        <v>79</v>
      </c>
      <c r="L5" s="18">
        <f ca="1">_xlfn.NORM.INV(RAND(),rngUncemLogHaz,$E5)</f>
        <v>-5.8371355172311619</v>
      </c>
      <c r="M5" s="18">
        <f ca="1">IF(rngPSAonOff="PSA",L5,rngUncemLogHaz)</f>
        <v>-5.8371355172311619</v>
      </c>
      <c r="N5" s="18">
        <f ca="1">1-EXP(-EXP($M5))</f>
        <v>2.9129360455125708E-3</v>
      </c>
    </row>
    <row r="6" spans="3:20" x14ac:dyDescent="0.25">
      <c r="C6" s="6" t="s">
        <v>34</v>
      </c>
      <c r="D6" s="9">
        <v>-5.6066399999999996</v>
      </c>
      <c r="E6" s="5">
        <v>0.03</v>
      </c>
      <c r="F6" s="7" t="s">
        <v>81</v>
      </c>
      <c r="G6" s="8">
        <f>rngHybrLogHaz-E6*1.96</f>
        <v>-5.6654399999999994</v>
      </c>
      <c r="H6" s="54">
        <f>rngHybrLogHaz+E6*1.96</f>
        <v>-5.5478399999999999</v>
      </c>
      <c r="I6" s="18">
        <f t="shared" si="0"/>
        <v>3.4576320187414966E-3</v>
      </c>
      <c r="J6" s="18">
        <f t="shared" si="1"/>
        <v>3.8882841966583204E-3</v>
      </c>
      <c r="K6" s="34" t="s">
        <v>79</v>
      </c>
      <c r="L6" s="18">
        <f ca="1">_xlfn.NORM.INV(RAND(),rngHybrLogHaz,$E6)</f>
        <v>-5.6496100720889473</v>
      </c>
      <c r="M6" s="18">
        <f ca="1">IF(rngPSAonOff="PSA",L6,rngHybrLogHaz)</f>
        <v>-5.6496100720889473</v>
      </c>
      <c r="N6" s="18">
        <f ca="1">1-EXP(-EXP($M6))</f>
        <v>3.5127045875296137E-3</v>
      </c>
    </row>
    <row r="7" spans="3:20" x14ac:dyDescent="0.25">
      <c r="C7" s="6" t="s">
        <v>36</v>
      </c>
      <c r="D7" s="9">
        <v>-5.5194599999999996</v>
      </c>
      <c r="E7" s="5">
        <v>0.03</v>
      </c>
      <c r="F7" s="7" t="s">
        <v>82</v>
      </c>
      <c r="G7" s="8">
        <f>rngRevHybrLogHaz-E7*1.96</f>
        <v>-5.5782599999999993</v>
      </c>
      <c r="H7" s="54">
        <f>rngRevHybrLogHaz+E7*1.96</f>
        <v>-5.4606599999999998</v>
      </c>
      <c r="I7" s="18">
        <f t="shared" si="0"/>
        <v>3.7720035514907657E-3</v>
      </c>
      <c r="J7" s="18">
        <f t="shared" si="1"/>
        <v>4.2417276767828804E-3</v>
      </c>
      <c r="K7" s="34" t="s">
        <v>79</v>
      </c>
      <c r="L7" s="18">
        <f ca="1">_xlfn.NORM.INV(RAND(),rngRevHybrLogHaz,$E7)</f>
        <v>-5.5399359913911352</v>
      </c>
      <c r="M7" s="18">
        <f ca="1">IF(rngPSAonOff="PSA",L7,rngRevHybrLogHaz)</f>
        <v>-5.5399359913911352</v>
      </c>
      <c r="N7" s="18">
        <f ca="1">1-EXP(-EXP($M7))</f>
        <v>3.919078466091519E-3</v>
      </c>
    </row>
    <row r="9" spans="3:20" x14ac:dyDescent="0.25">
      <c r="C9" s="36" t="s">
        <v>52</v>
      </c>
      <c r="D9" s="36" t="s">
        <v>69</v>
      </c>
      <c r="E9" s="36" t="s">
        <v>83</v>
      </c>
      <c r="F9" s="36" t="s">
        <v>54</v>
      </c>
      <c r="G9" s="36"/>
      <c r="H9" s="36"/>
      <c r="I9" s="36"/>
      <c r="J9" s="36"/>
      <c r="K9" s="36" t="s">
        <v>84</v>
      </c>
      <c r="L9" s="36" t="s">
        <v>75</v>
      </c>
      <c r="M9" s="36" t="s">
        <v>76</v>
      </c>
      <c r="N9" s="36" t="s">
        <v>182</v>
      </c>
    </row>
    <row r="10" spans="3:20" x14ac:dyDescent="0.25">
      <c r="C10" s="6" t="s">
        <v>85</v>
      </c>
      <c r="D10" s="9">
        <v>-3.14364</v>
      </c>
      <c r="E10" s="9">
        <v>7.2585999999999998E-2</v>
      </c>
      <c r="F10" s="7"/>
      <c r="G10" s="8">
        <f>rngSecRevLogHazard-E10*1.96</f>
        <v>-3.2859085600000002</v>
      </c>
      <c r="H10" s="8">
        <f>rngSecRevLogHazard+E10*1.96</f>
        <v>-3.0013714399999998</v>
      </c>
      <c r="I10" s="18">
        <f>1-EXP(-EXP(G10))</f>
        <v>3.6715599848103797E-2</v>
      </c>
      <c r="J10" s="18">
        <f>1-EXP(-EXP(H10))</f>
        <v>4.8503085656629308E-2</v>
      </c>
      <c r="K10" s="34" t="s">
        <v>79</v>
      </c>
      <c r="L10" s="18">
        <f ca="1">_xlfn.NORM.INV(RAND(),rngSecRevLogHazard,$E10)</f>
        <v>-3.1351256046704017</v>
      </c>
      <c r="M10" s="18">
        <f ca="1">IF(rngPSAonOff="PSA",L10,rngSecRevLogHazard)</f>
        <v>-3.1351256046704017</v>
      </c>
      <c r="N10" s="18">
        <f ca="1">1-EXP(-EXP($M10))</f>
        <v>4.2561979336692257E-2</v>
      </c>
    </row>
    <row r="11" spans="3:20" x14ac:dyDescent="0.25">
      <c r="C11" s="6" t="s">
        <v>86</v>
      </c>
      <c r="D11" s="9">
        <v>-2.8490000000000002</v>
      </c>
      <c r="E11" s="9">
        <v>5.2999999999999999E-2</v>
      </c>
      <c r="F11" s="7" t="s">
        <v>87</v>
      </c>
      <c r="G11" s="8">
        <f>rngThirdRevLogHaz-E11*1.96</f>
        <v>-2.9528800000000004</v>
      </c>
      <c r="H11" s="8">
        <f>rngThirdRevLogHaz+E11*1.96</f>
        <v>-2.74512</v>
      </c>
      <c r="I11" s="18">
        <f>1-EXP(-EXP(G11))</f>
        <v>5.0850714429408916E-2</v>
      </c>
      <c r="J11" s="18">
        <f>1-EXP(-EXP(H11))</f>
        <v>6.222064945747996E-2</v>
      </c>
      <c r="K11" s="34" t="s">
        <v>79</v>
      </c>
      <c r="L11" s="18">
        <f ca="1">_xlfn.NORM.INV(RAND(),rngThirdRevLogHaz,$E11)</f>
        <v>-2.8006464046648429</v>
      </c>
      <c r="M11" s="18">
        <f ca="1">IF(rngPSAonOff="PSA",L11,rngThirdRevLogHaz)</f>
        <v>-2.8006464046648429</v>
      </c>
      <c r="N11" s="18">
        <f ca="1">1-EXP(-EXP($M11))</f>
        <v>5.8961068163346009E-2</v>
      </c>
    </row>
    <row r="12" spans="3:20" x14ac:dyDescent="0.25">
      <c r="C12" s="57"/>
      <c r="K12"/>
    </row>
    <row r="15" spans="3:20" x14ac:dyDescent="0.25">
      <c r="F15" s="55"/>
      <c r="G15" s="55"/>
      <c r="H15" s="56"/>
      <c r="I15" s="56"/>
      <c r="J15" s="56"/>
      <c r="K15" s="55"/>
    </row>
    <row r="18" spans="8:9" x14ac:dyDescent="0.25">
      <c r="H18" s="36"/>
      <c r="I18" s="36"/>
    </row>
  </sheetData>
  <mergeCells count="1">
    <mergeCell ref="M2:N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FD474-1336-4A6B-8BB3-F5A1F641FAF3}">
  <sheetPr codeName="Sheet5">
    <tabColor theme="3" tint="0.79998168889431442"/>
  </sheetPr>
  <dimension ref="C1:K8"/>
  <sheetViews>
    <sheetView zoomScaleNormal="100" workbookViewId="0"/>
  </sheetViews>
  <sheetFormatPr defaultColWidth="8.5703125" defaultRowHeight="15" x14ac:dyDescent="0.25"/>
  <cols>
    <col min="1" max="1" width="25.5703125" style="6" customWidth="1"/>
    <col min="2" max="2" width="8.5703125" style="6"/>
    <col min="3" max="3" width="20.42578125" style="6" customWidth="1"/>
    <col min="4" max="5" width="8.5703125" style="6"/>
    <col min="6" max="6" width="50.140625" style="6" bestFit="1" customWidth="1"/>
    <col min="7" max="7" width="22.42578125" style="6" customWidth="1"/>
    <col min="8" max="9" width="22.5703125" style="6" customWidth="1"/>
    <col min="10" max="10" width="17.140625" style="6" bestFit="1" customWidth="1"/>
    <col min="11" max="11" width="21.85546875" style="6" bestFit="1" customWidth="1"/>
    <col min="12" max="12" width="17.140625" style="6" bestFit="1" customWidth="1"/>
    <col min="13" max="13" width="11.5703125" style="6" bestFit="1" customWidth="1"/>
    <col min="14" max="16384" width="8.5703125" style="6"/>
  </cols>
  <sheetData>
    <row r="1" spans="3:11" s="1" customFormat="1" ht="87" customHeight="1" x14ac:dyDescent="0.9">
      <c r="C1" s="2" t="s">
        <v>88</v>
      </c>
    </row>
    <row r="3" spans="3:11" x14ac:dyDescent="0.25">
      <c r="G3" s="58" t="s">
        <v>89</v>
      </c>
      <c r="H3" s="61"/>
      <c r="I3" s="58" t="s">
        <v>66</v>
      </c>
      <c r="J3" s="62"/>
      <c r="K3" s="36"/>
    </row>
    <row r="4" spans="3:11" ht="15.75" thickBot="1" x14ac:dyDescent="0.3">
      <c r="C4" s="36" t="s">
        <v>90</v>
      </c>
      <c r="D4" s="36" t="s">
        <v>91</v>
      </c>
      <c r="E4" s="36" t="s">
        <v>83</v>
      </c>
      <c r="F4" s="36" t="s">
        <v>54</v>
      </c>
      <c r="G4" s="36" t="s">
        <v>71</v>
      </c>
      <c r="H4" s="36" t="s">
        <v>72</v>
      </c>
      <c r="I4" s="36" t="s">
        <v>92</v>
      </c>
      <c r="J4" s="36" t="s">
        <v>93</v>
      </c>
      <c r="K4" s="36" t="s">
        <v>94</v>
      </c>
    </row>
    <row r="5" spans="3:11" ht="15.75" thickBot="1" x14ac:dyDescent="0.3">
      <c r="C5" s="6" t="s">
        <v>95</v>
      </c>
      <c r="D5" s="12">
        <v>0.76200000000000001</v>
      </c>
      <c r="E5" s="12">
        <v>4.0000000000000001E-3</v>
      </c>
      <c r="F5" s="7" t="s">
        <v>96</v>
      </c>
      <c r="G5" s="35">
        <f>rngUtilityPostTHR-1.96*rngUtilityPostTHRse</f>
        <v>0.75416000000000005</v>
      </c>
      <c r="H5" s="35">
        <f>rngUtilityPostTHR+1.96*rngUtilityPostTHRse</f>
        <v>0.76983999999999997</v>
      </c>
      <c r="I5" s="11" t="s">
        <v>79</v>
      </c>
      <c r="J5" s="35">
        <f ca="1">_xlfn.NORM.INV(RAND(),rngUtilityPostTHR,rngUtilityPostTHRse)</f>
        <v>0.75888788579551669</v>
      </c>
      <c r="K5" s="35">
        <f ca="1">IF(rngPSAonOff="PSA",'Input utilities'!J5,rngUtilityPostTHR)</f>
        <v>0.75888788579551669</v>
      </c>
    </row>
    <row r="6" spans="3:11" ht="15.75" thickBot="1" x14ac:dyDescent="0.3">
      <c r="C6" s="6" t="s">
        <v>97</v>
      </c>
      <c r="D6" s="12">
        <v>0.57499999999999996</v>
      </c>
      <c r="E6" s="12">
        <v>8.9999999999999993E-3</v>
      </c>
      <c r="F6" s="7" t="s">
        <v>98</v>
      </c>
      <c r="G6" s="35">
        <f>rngUtilityPostFirsRev-1.96*rngUtilityPost1stRevSE</f>
        <v>0.55735999999999997</v>
      </c>
      <c r="H6" s="35">
        <f>rngUtilityPostFirsRev+1.96*rngUtilityPost1stRevSE</f>
        <v>0.59263999999999994</v>
      </c>
      <c r="I6" s="11" t="s">
        <v>79</v>
      </c>
      <c r="J6" s="35">
        <f ca="1">_xlfn.NORM.INV(RAND(),rngUtilityPostFirsRev,rngUtilityPost1stRevSE)</f>
        <v>0.56970075685170263</v>
      </c>
      <c r="K6" s="35">
        <f ca="1">IF(rngPSAonOff="PSA",'Input utilities'!J6,rngUtilityPostFirsRev)</f>
        <v>0.56970075685170263</v>
      </c>
    </row>
    <row r="7" spans="3:11" ht="15.75" thickBot="1" x14ac:dyDescent="0.3">
      <c r="C7" s="6" t="s">
        <v>99</v>
      </c>
      <c r="D7" s="12">
        <v>0.57499999999999996</v>
      </c>
      <c r="E7" s="12">
        <v>8.9999999999999993E-3</v>
      </c>
      <c r="F7" s="7" t="s">
        <v>98</v>
      </c>
      <c r="G7" s="35">
        <f>rngUtilityPostSecRev-1.96*rngUtilityPost2ndRevSE</f>
        <v>0.55735999999999997</v>
      </c>
      <c r="H7" s="35">
        <f>rngUtilityPostSecRev+1.96*rngUtilityPost2ndRevSE</f>
        <v>0.59263999999999994</v>
      </c>
      <c r="I7" s="11" t="s">
        <v>79</v>
      </c>
      <c r="J7" s="35">
        <f ca="1">_xlfn.NORM.INV(RAND(),rngUtilityPostSecRev,rngUtilityPost2ndRevSE)</f>
        <v>0.57315254483090328</v>
      </c>
      <c r="K7" s="35">
        <f ca="1">IF(rngPSAonOff="PSA",'Input utilities'!J7,rngUtilityPostSecRev)</f>
        <v>0.57315254483090328</v>
      </c>
    </row>
    <row r="8" spans="3:11" x14ac:dyDescent="0.25">
      <c r="C8" s="6" t="s">
        <v>100</v>
      </c>
      <c r="D8" s="34">
        <v>0</v>
      </c>
      <c r="E8" s="34">
        <v>0</v>
      </c>
      <c r="F8" s="33" t="s">
        <v>101</v>
      </c>
      <c r="J8"/>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B0AE822-7212-46B7-B39B-FC2C2AF64B03}">
          <x14:formula1>
            <xm:f>'Dropdown lists'!$D$3</xm:f>
          </x14:formula1>
          <xm:sqref>I5:I7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7DEA0-AD33-40A3-872E-6043CBF78EA8}">
  <sheetPr codeName="Sheet13">
    <tabColor theme="3" tint="0.79998168889431442"/>
  </sheetPr>
  <dimension ref="B1:G105"/>
  <sheetViews>
    <sheetView zoomScaleNormal="100" workbookViewId="0"/>
  </sheetViews>
  <sheetFormatPr defaultColWidth="8.5703125" defaultRowHeight="15" x14ac:dyDescent="0.25"/>
  <cols>
    <col min="1" max="1" width="25.5703125" style="6" customWidth="1"/>
    <col min="2" max="16384" width="8.5703125" style="6"/>
  </cols>
  <sheetData>
    <row r="1" spans="2:7" s="1" customFormat="1" ht="87" customHeight="1" x14ac:dyDescent="0.9">
      <c r="C1" s="2" t="s">
        <v>102</v>
      </c>
    </row>
    <row r="4" spans="2:7" x14ac:dyDescent="0.25">
      <c r="B4" s="4" t="s">
        <v>103</v>
      </c>
      <c r="C4" s="4" t="s">
        <v>104</v>
      </c>
      <c r="D4" s="4" t="s">
        <v>105</v>
      </c>
      <c r="E4" s="4" t="s">
        <v>167</v>
      </c>
      <c r="F4" s="6" t="s">
        <v>54</v>
      </c>
      <c r="G4" s="7" t="s">
        <v>179</v>
      </c>
    </row>
    <row r="5" spans="2:7" x14ac:dyDescent="0.25">
      <c r="B5" s="6">
        <v>0</v>
      </c>
      <c r="C5" s="16">
        <v>4.267E-3</v>
      </c>
      <c r="D5" s="16">
        <v>3.5360000000000001E-3</v>
      </c>
      <c r="E5" s="18">
        <f t="shared" ref="E5:E36" si="0">rngPropFemale*D5+(1-rngPropFemale)*C5</f>
        <v>3.9015E-3</v>
      </c>
    </row>
    <row r="6" spans="2:7" x14ac:dyDescent="0.25">
      <c r="B6" s="6">
        <v>1</v>
      </c>
      <c r="C6" s="16">
        <v>2.43E-4</v>
      </c>
      <c r="D6" s="16">
        <v>2.13E-4</v>
      </c>
      <c r="E6" s="18">
        <f t="shared" si="0"/>
        <v>2.2800000000000001E-4</v>
      </c>
    </row>
    <row r="7" spans="2:7" x14ac:dyDescent="0.25">
      <c r="B7" s="6">
        <v>2</v>
      </c>
      <c r="C7" s="16">
        <v>1.3200000000000001E-4</v>
      </c>
      <c r="D7" s="16">
        <v>1.27E-4</v>
      </c>
      <c r="E7" s="18">
        <f t="shared" si="0"/>
        <v>1.295E-4</v>
      </c>
    </row>
    <row r="8" spans="2:7" x14ac:dyDescent="0.25">
      <c r="B8" s="6">
        <v>3</v>
      </c>
      <c r="C8" s="16">
        <v>1.01E-4</v>
      </c>
      <c r="D8" s="16">
        <v>9.7999999999999997E-5</v>
      </c>
      <c r="E8" s="18">
        <f t="shared" si="0"/>
        <v>9.9500000000000006E-5</v>
      </c>
    </row>
    <row r="9" spans="2:7" x14ac:dyDescent="0.25">
      <c r="B9" s="6">
        <v>4</v>
      </c>
      <c r="C9" s="16">
        <v>9.7E-5</v>
      </c>
      <c r="D9" s="16">
        <v>6.7999999999999999E-5</v>
      </c>
      <c r="E9" s="18">
        <f t="shared" si="0"/>
        <v>8.25E-5</v>
      </c>
    </row>
    <row r="10" spans="2:7" x14ac:dyDescent="0.25">
      <c r="B10" s="6">
        <v>5</v>
      </c>
      <c r="C10" s="16">
        <v>8.5000000000000006E-5</v>
      </c>
      <c r="D10" s="16">
        <v>8.6000000000000003E-5</v>
      </c>
      <c r="E10" s="18">
        <f t="shared" si="0"/>
        <v>8.5500000000000005E-5</v>
      </c>
    </row>
    <row r="11" spans="2:7" x14ac:dyDescent="0.25">
      <c r="B11" s="6">
        <v>6</v>
      </c>
      <c r="C11" s="16">
        <v>8.7999999999999998E-5</v>
      </c>
      <c r="D11" s="16">
        <v>8.2000000000000001E-5</v>
      </c>
      <c r="E11" s="18">
        <f t="shared" si="0"/>
        <v>8.5000000000000006E-5</v>
      </c>
    </row>
    <row r="12" spans="2:7" x14ac:dyDescent="0.25">
      <c r="B12" s="6">
        <v>7</v>
      </c>
      <c r="C12" s="16">
        <v>6.8999999999999997E-5</v>
      </c>
      <c r="D12" s="16">
        <v>6.2000000000000003E-5</v>
      </c>
      <c r="E12" s="18">
        <f t="shared" si="0"/>
        <v>6.5499999999999993E-5</v>
      </c>
    </row>
    <row r="13" spans="2:7" x14ac:dyDescent="0.25">
      <c r="B13" s="6">
        <v>8</v>
      </c>
      <c r="C13" s="16">
        <v>6.7000000000000002E-5</v>
      </c>
      <c r="D13" s="16">
        <v>6.3999999999999997E-5</v>
      </c>
      <c r="E13" s="18">
        <f t="shared" si="0"/>
        <v>6.5499999999999993E-5</v>
      </c>
    </row>
    <row r="14" spans="2:7" x14ac:dyDescent="0.25">
      <c r="B14" s="6">
        <v>9</v>
      </c>
      <c r="C14" s="16">
        <v>5.8999999999999998E-5</v>
      </c>
      <c r="D14" s="16">
        <v>5.3000000000000001E-5</v>
      </c>
      <c r="E14" s="18">
        <f t="shared" si="0"/>
        <v>5.5999999999999999E-5</v>
      </c>
    </row>
    <row r="15" spans="2:7" x14ac:dyDescent="0.25">
      <c r="B15" s="6">
        <v>10</v>
      </c>
      <c r="C15" s="16">
        <v>7.3999999999999996E-5</v>
      </c>
      <c r="D15" s="16">
        <v>6.3999999999999997E-5</v>
      </c>
      <c r="E15" s="18">
        <f t="shared" si="0"/>
        <v>6.8999999999999997E-5</v>
      </c>
    </row>
    <row r="16" spans="2:7" x14ac:dyDescent="0.25">
      <c r="B16" s="6">
        <v>11</v>
      </c>
      <c r="C16" s="16">
        <v>8.5000000000000006E-5</v>
      </c>
      <c r="D16" s="16">
        <v>6.6000000000000005E-5</v>
      </c>
      <c r="E16" s="18">
        <f t="shared" si="0"/>
        <v>7.5500000000000006E-5</v>
      </c>
    </row>
    <row r="17" spans="2:5" x14ac:dyDescent="0.25">
      <c r="B17" s="6">
        <v>12</v>
      </c>
      <c r="C17" s="16">
        <v>1.05E-4</v>
      </c>
      <c r="D17" s="16">
        <v>6.0000000000000002E-5</v>
      </c>
      <c r="E17" s="18">
        <f t="shared" si="0"/>
        <v>8.25E-5</v>
      </c>
    </row>
    <row r="18" spans="2:5" x14ac:dyDescent="0.25">
      <c r="B18" s="6">
        <v>13</v>
      </c>
      <c r="C18" s="16">
        <v>1.27E-4</v>
      </c>
      <c r="D18" s="16">
        <v>8.0000000000000007E-5</v>
      </c>
      <c r="E18" s="18">
        <f t="shared" si="0"/>
        <v>1.0349999999999999E-4</v>
      </c>
    </row>
    <row r="19" spans="2:5" x14ac:dyDescent="0.25">
      <c r="B19" s="6">
        <v>14</v>
      </c>
      <c r="C19" s="16">
        <v>1.21E-4</v>
      </c>
      <c r="D19" s="16">
        <v>1.01E-4</v>
      </c>
      <c r="E19" s="18">
        <f t="shared" si="0"/>
        <v>1.11E-4</v>
      </c>
    </row>
    <row r="20" spans="2:5" x14ac:dyDescent="0.25">
      <c r="B20" s="6">
        <v>15</v>
      </c>
      <c r="C20" s="16">
        <v>1.74E-4</v>
      </c>
      <c r="D20" s="16">
        <v>1.12E-4</v>
      </c>
      <c r="E20" s="18">
        <f t="shared" si="0"/>
        <v>1.4300000000000001E-4</v>
      </c>
    </row>
    <row r="21" spans="2:5" x14ac:dyDescent="0.25">
      <c r="B21" s="6">
        <v>16</v>
      </c>
      <c r="C21" s="16">
        <v>2.2699999999999999E-4</v>
      </c>
      <c r="D21" s="16">
        <v>1.47E-4</v>
      </c>
      <c r="E21" s="18">
        <f t="shared" si="0"/>
        <v>1.8699999999999999E-4</v>
      </c>
    </row>
    <row r="22" spans="2:5" x14ac:dyDescent="0.25">
      <c r="B22" s="6">
        <v>17</v>
      </c>
      <c r="C22" s="16">
        <v>3.1599999999999998E-4</v>
      </c>
      <c r="D22" s="16">
        <v>1.5899999999999999E-4</v>
      </c>
      <c r="E22" s="18">
        <f t="shared" si="0"/>
        <v>2.3749999999999997E-4</v>
      </c>
    </row>
    <row r="23" spans="2:5" x14ac:dyDescent="0.25">
      <c r="B23" s="6">
        <v>18</v>
      </c>
      <c r="C23" s="16">
        <v>4.0000000000000002E-4</v>
      </c>
      <c r="D23" s="16">
        <v>2.2699999999999999E-4</v>
      </c>
      <c r="E23" s="18">
        <f t="shared" si="0"/>
        <v>3.1349999999999998E-4</v>
      </c>
    </row>
    <row r="24" spans="2:5" x14ac:dyDescent="0.25">
      <c r="B24" s="6">
        <v>19</v>
      </c>
      <c r="C24" s="16">
        <v>4.4799999999999999E-4</v>
      </c>
      <c r="D24" s="16">
        <v>2.0000000000000001E-4</v>
      </c>
      <c r="E24" s="18">
        <f t="shared" si="0"/>
        <v>3.2400000000000001E-4</v>
      </c>
    </row>
    <row r="25" spans="2:5" x14ac:dyDescent="0.25">
      <c r="B25" s="6">
        <v>20</v>
      </c>
      <c r="C25" s="16">
        <v>5.0799999999999999E-4</v>
      </c>
      <c r="D25" s="16">
        <v>1.9000000000000001E-4</v>
      </c>
      <c r="E25" s="18">
        <f t="shared" si="0"/>
        <v>3.4900000000000003E-4</v>
      </c>
    </row>
    <row r="26" spans="2:5" x14ac:dyDescent="0.25">
      <c r="B26" s="6">
        <v>21</v>
      </c>
      <c r="C26" s="16">
        <v>5.13E-4</v>
      </c>
      <c r="D26" s="16">
        <v>2.1100000000000001E-4</v>
      </c>
      <c r="E26" s="18">
        <f t="shared" si="0"/>
        <v>3.6200000000000002E-4</v>
      </c>
    </row>
    <row r="27" spans="2:5" x14ac:dyDescent="0.25">
      <c r="B27" s="6">
        <v>22</v>
      </c>
      <c r="C27" s="16">
        <v>5.04E-4</v>
      </c>
      <c r="D27" s="16">
        <v>2.2900000000000001E-4</v>
      </c>
      <c r="E27" s="18">
        <f t="shared" si="0"/>
        <v>3.6650000000000002E-4</v>
      </c>
    </row>
    <row r="28" spans="2:5" x14ac:dyDescent="0.25">
      <c r="B28" s="6">
        <v>23</v>
      </c>
      <c r="C28" s="16">
        <v>5.0500000000000002E-4</v>
      </c>
      <c r="D28" s="16">
        <v>2.22E-4</v>
      </c>
      <c r="E28" s="18">
        <f t="shared" si="0"/>
        <v>3.635E-4</v>
      </c>
    </row>
    <row r="29" spans="2:5" x14ac:dyDescent="0.25">
      <c r="B29" s="6">
        <v>24</v>
      </c>
      <c r="C29" s="16">
        <v>5.5199999999999997E-4</v>
      </c>
      <c r="D29" s="16">
        <v>2.22E-4</v>
      </c>
      <c r="E29" s="18">
        <f t="shared" si="0"/>
        <v>3.8699999999999997E-4</v>
      </c>
    </row>
    <row r="30" spans="2:5" x14ac:dyDescent="0.25">
      <c r="B30" s="6">
        <v>25</v>
      </c>
      <c r="C30" s="16">
        <v>5.9800000000000001E-4</v>
      </c>
      <c r="D30" s="16">
        <v>2.5399999999999999E-4</v>
      </c>
      <c r="E30" s="18">
        <f t="shared" si="0"/>
        <v>4.26E-4</v>
      </c>
    </row>
    <row r="31" spans="2:5" x14ac:dyDescent="0.25">
      <c r="B31" s="6">
        <v>26</v>
      </c>
      <c r="C31" s="16">
        <v>5.8100000000000003E-4</v>
      </c>
      <c r="D31" s="16">
        <v>2.6200000000000003E-4</v>
      </c>
      <c r="E31" s="18">
        <f t="shared" si="0"/>
        <v>4.215E-4</v>
      </c>
    </row>
    <row r="32" spans="2:5" x14ac:dyDescent="0.25">
      <c r="B32" s="6">
        <v>27</v>
      </c>
      <c r="C32" s="16">
        <v>6.2100000000000002E-4</v>
      </c>
      <c r="D32" s="16">
        <v>2.92E-4</v>
      </c>
      <c r="E32" s="18">
        <f t="shared" si="0"/>
        <v>4.5649999999999998E-4</v>
      </c>
    </row>
    <row r="33" spans="2:5" x14ac:dyDescent="0.25">
      <c r="B33" s="6">
        <v>28</v>
      </c>
      <c r="C33" s="16">
        <v>6.9499999999999998E-4</v>
      </c>
      <c r="D33" s="16">
        <v>3.1399999999999999E-4</v>
      </c>
      <c r="E33" s="18">
        <f t="shared" si="0"/>
        <v>5.0449999999999996E-4</v>
      </c>
    </row>
    <row r="34" spans="2:5" x14ac:dyDescent="0.25">
      <c r="B34" s="6">
        <v>29</v>
      </c>
      <c r="C34" s="16">
        <v>7.3200000000000001E-4</v>
      </c>
      <c r="D34" s="16">
        <v>3.2000000000000003E-4</v>
      </c>
      <c r="E34" s="18">
        <f t="shared" si="0"/>
        <v>5.2599999999999999E-4</v>
      </c>
    </row>
    <row r="35" spans="2:5" x14ac:dyDescent="0.25">
      <c r="B35" s="6">
        <v>30</v>
      </c>
      <c r="C35" s="16">
        <v>7.7099999999999998E-4</v>
      </c>
      <c r="D35" s="16">
        <v>3.6999999999999999E-4</v>
      </c>
      <c r="E35" s="18">
        <f t="shared" si="0"/>
        <v>5.7050000000000004E-4</v>
      </c>
    </row>
    <row r="36" spans="2:5" x14ac:dyDescent="0.25">
      <c r="B36" s="6">
        <v>31</v>
      </c>
      <c r="C36" s="16">
        <v>8.3500000000000002E-4</v>
      </c>
      <c r="D36" s="16">
        <v>3.9399999999999998E-4</v>
      </c>
      <c r="E36" s="18">
        <f t="shared" si="0"/>
        <v>6.1450000000000003E-4</v>
      </c>
    </row>
    <row r="37" spans="2:5" x14ac:dyDescent="0.25">
      <c r="B37" s="6">
        <v>32</v>
      </c>
      <c r="C37" s="16">
        <v>8.3500000000000002E-4</v>
      </c>
      <c r="D37" s="16">
        <v>4.5300000000000001E-4</v>
      </c>
      <c r="E37" s="18">
        <f t="shared" ref="E37:E68" si="1">rngPropFemale*D37+(1-rngPropFemale)*C37</f>
        <v>6.4400000000000004E-4</v>
      </c>
    </row>
    <row r="38" spans="2:5" x14ac:dyDescent="0.25">
      <c r="B38" s="6">
        <v>33</v>
      </c>
      <c r="C38" s="16">
        <v>9.2900000000000003E-4</v>
      </c>
      <c r="D38" s="16">
        <v>4.86E-4</v>
      </c>
      <c r="E38" s="18">
        <f t="shared" si="1"/>
        <v>7.0750000000000001E-4</v>
      </c>
    </row>
    <row r="39" spans="2:5" x14ac:dyDescent="0.25">
      <c r="B39" s="6">
        <v>34</v>
      </c>
      <c r="C39" s="16">
        <v>9.5699999999999995E-4</v>
      </c>
      <c r="D39" s="16">
        <v>5.5599999999999996E-4</v>
      </c>
      <c r="E39" s="18">
        <f t="shared" si="1"/>
        <v>7.5650000000000001E-4</v>
      </c>
    </row>
    <row r="40" spans="2:5" x14ac:dyDescent="0.25">
      <c r="B40" s="6">
        <v>35</v>
      </c>
      <c r="C40" s="16">
        <v>1.073E-3</v>
      </c>
      <c r="D40" s="16">
        <v>5.8200000000000005E-4</v>
      </c>
      <c r="E40" s="18">
        <f t="shared" si="1"/>
        <v>8.275E-4</v>
      </c>
    </row>
    <row r="41" spans="2:5" x14ac:dyDescent="0.25">
      <c r="B41" s="6">
        <v>36</v>
      </c>
      <c r="C41" s="16">
        <v>1.1460000000000001E-3</v>
      </c>
      <c r="D41" s="16">
        <v>6.4499999999999996E-4</v>
      </c>
      <c r="E41" s="18">
        <f t="shared" si="1"/>
        <v>8.9550000000000003E-4</v>
      </c>
    </row>
    <row r="42" spans="2:5" x14ac:dyDescent="0.25">
      <c r="B42" s="6">
        <v>37</v>
      </c>
      <c r="C42" s="16">
        <v>1.3090000000000001E-3</v>
      </c>
      <c r="D42" s="16">
        <v>7.8399999999999997E-4</v>
      </c>
      <c r="E42" s="18">
        <f t="shared" si="1"/>
        <v>1.0465000000000001E-3</v>
      </c>
    </row>
    <row r="43" spans="2:5" x14ac:dyDescent="0.25">
      <c r="B43" s="6">
        <v>38</v>
      </c>
      <c r="C43" s="16">
        <v>1.261E-3</v>
      </c>
      <c r="D43" s="16">
        <v>7.3200000000000001E-4</v>
      </c>
      <c r="E43" s="18">
        <f t="shared" si="1"/>
        <v>9.9649999999999999E-4</v>
      </c>
    </row>
    <row r="44" spans="2:5" x14ac:dyDescent="0.25">
      <c r="B44" s="6">
        <v>39</v>
      </c>
      <c r="C44" s="16">
        <v>1.3990000000000001E-3</v>
      </c>
      <c r="D44" s="16">
        <v>8.52E-4</v>
      </c>
      <c r="E44" s="18">
        <f t="shared" si="1"/>
        <v>1.1255E-3</v>
      </c>
    </row>
    <row r="45" spans="2:5" x14ac:dyDescent="0.25">
      <c r="B45" s="6">
        <v>40</v>
      </c>
      <c r="C45" s="16">
        <v>1.529E-3</v>
      </c>
      <c r="D45" s="16">
        <v>9.0200000000000002E-4</v>
      </c>
      <c r="E45" s="18">
        <f t="shared" si="1"/>
        <v>1.2155E-3</v>
      </c>
    </row>
    <row r="46" spans="2:5" x14ac:dyDescent="0.25">
      <c r="B46" s="6">
        <v>41</v>
      </c>
      <c r="C46" s="16">
        <v>1.67E-3</v>
      </c>
      <c r="D46" s="16">
        <v>9.859999999999999E-4</v>
      </c>
      <c r="E46" s="18">
        <f t="shared" si="1"/>
        <v>1.328E-3</v>
      </c>
    </row>
    <row r="47" spans="2:5" x14ac:dyDescent="0.25">
      <c r="B47" s="6">
        <v>42</v>
      </c>
      <c r="C47" s="16">
        <v>1.818E-3</v>
      </c>
      <c r="D47" s="16">
        <v>1.073E-3</v>
      </c>
      <c r="E47" s="18">
        <f t="shared" si="1"/>
        <v>1.4455E-3</v>
      </c>
    </row>
    <row r="48" spans="2:5" x14ac:dyDescent="0.25">
      <c r="B48" s="6">
        <v>43</v>
      </c>
      <c r="C48" s="16">
        <v>2.0019999999999999E-3</v>
      </c>
      <c r="D48" s="16">
        <v>1.1709999999999999E-3</v>
      </c>
      <c r="E48" s="18">
        <f t="shared" si="1"/>
        <v>1.5864999999999998E-3</v>
      </c>
    </row>
    <row r="49" spans="2:5" x14ac:dyDescent="0.25">
      <c r="B49" s="6">
        <v>44</v>
      </c>
      <c r="C49" s="16">
        <v>2.0929999999999998E-3</v>
      </c>
      <c r="D49" s="16">
        <v>1.3159999999999999E-3</v>
      </c>
      <c r="E49" s="18">
        <f t="shared" si="1"/>
        <v>1.7044999999999999E-3</v>
      </c>
    </row>
    <row r="50" spans="2:5" x14ac:dyDescent="0.25">
      <c r="B50" s="6">
        <v>45</v>
      </c>
      <c r="C50" s="16">
        <v>2.3470000000000001E-3</v>
      </c>
      <c r="D50" s="16">
        <v>1.4250000000000001E-3</v>
      </c>
      <c r="E50" s="18">
        <f t="shared" si="1"/>
        <v>1.8860000000000001E-3</v>
      </c>
    </row>
    <row r="51" spans="2:5" x14ac:dyDescent="0.25">
      <c r="B51" s="6">
        <v>46</v>
      </c>
      <c r="C51" s="16">
        <v>2.4880000000000002E-3</v>
      </c>
      <c r="D51" s="16">
        <v>1.5640000000000001E-3</v>
      </c>
      <c r="E51" s="18">
        <f t="shared" si="1"/>
        <v>2.026E-3</v>
      </c>
    </row>
    <row r="52" spans="2:5" x14ac:dyDescent="0.25">
      <c r="B52" s="6">
        <v>47</v>
      </c>
      <c r="C52" s="16">
        <v>2.696E-3</v>
      </c>
      <c r="D52" s="16">
        <v>1.6949999999999999E-3</v>
      </c>
      <c r="E52" s="18">
        <f t="shared" si="1"/>
        <v>2.1955E-3</v>
      </c>
    </row>
    <row r="53" spans="2:5" x14ac:dyDescent="0.25">
      <c r="B53" s="6">
        <v>48</v>
      </c>
      <c r="C53" s="16">
        <v>2.8519999999999999E-3</v>
      </c>
      <c r="D53" s="16">
        <v>1.8400000000000001E-3</v>
      </c>
      <c r="E53" s="18">
        <f t="shared" si="1"/>
        <v>2.346E-3</v>
      </c>
    </row>
    <row r="54" spans="2:5" x14ac:dyDescent="0.25">
      <c r="B54" s="6">
        <v>49</v>
      </c>
      <c r="C54" s="16">
        <v>3.189E-3</v>
      </c>
      <c r="D54" s="16">
        <v>1.9430000000000001E-3</v>
      </c>
      <c r="E54" s="18">
        <f t="shared" si="1"/>
        <v>2.5660000000000001E-3</v>
      </c>
    </row>
    <row r="55" spans="2:5" x14ac:dyDescent="0.25">
      <c r="B55" s="6">
        <v>50</v>
      </c>
      <c r="C55" s="16">
        <v>3.3790000000000001E-3</v>
      </c>
      <c r="D55" s="16">
        <v>2.1689999999999999E-3</v>
      </c>
      <c r="E55" s="18">
        <f t="shared" si="1"/>
        <v>2.774E-3</v>
      </c>
    </row>
    <row r="56" spans="2:5" x14ac:dyDescent="0.25">
      <c r="B56" s="6">
        <v>51</v>
      </c>
      <c r="C56" s="16">
        <v>3.6059999999999998E-3</v>
      </c>
      <c r="D56" s="16">
        <v>2.3579999999999999E-3</v>
      </c>
      <c r="E56" s="18">
        <f t="shared" si="1"/>
        <v>2.9819999999999998E-3</v>
      </c>
    </row>
    <row r="57" spans="2:5" x14ac:dyDescent="0.25">
      <c r="B57" s="6">
        <v>52</v>
      </c>
      <c r="C57" s="16">
        <v>3.9069999999999999E-3</v>
      </c>
      <c r="D57" s="16">
        <v>2.5569999999999998E-3</v>
      </c>
      <c r="E57" s="18">
        <f t="shared" si="1"/>
        <v>3.2319999999999996E-3</v>
      </c>
    </row>
    <row r="58" spans="2:5" x14ac:dyDescent="0.25">
      <c r="B58" s="6">
        <v>53</v>
      </c>
      <c r="C58" s="16">
        <v>4.1250000000000002E-3</v>
      </c>
      <c r="D58" s="16">
        <v>2.6970000000000002E-3</v>
      </c>
      <c r="E58" s="18">
        <f t="shared" si="1"/>
        <v>3.411E-3</v>
      </c>
    </row>
    <row r="59" spans="2:5" x14ac:dyDescent="0.25">
      <c r="B59" s="6">
        <v>54</v>
      </c>
      <c r="C59" s="16">
        <v>4.4780000000000002E-3</v>
      </c>
      <c r="D59" s="16">
        <v>2.9139999999999999E-3</v>
      </c>
      <c r="E59" s="18">
        <f t="shared" si="1"/>
        <v>3.6960000000000001E-3</v>
      </c>
    </row>
    <row r="60" spans="2:5" x14ac:dyDescent="0.25">
      <c r="B60" s="6">
        <v>55</v>
      </c>
      <c r="C60" s="16">
        <v>4.7600000000000003E-3</v>
      </c>
      <c r="D60" s="16">
        <v>3.1939999999999998E-3</v>
      </c>
      <c r="E60" s="18">
        <f t="shared" si="1"/>
        <v>3.9769999999999996E-3</v>
      </c>
    </row>
    <row r="61" spans="2:5" x14ac:dyDescent="0.25">
      <c r="B61" s="6">
        <v>56</v>
      </c>
      <c r="C61" s="16">
        <v>5.3889999999999997E-3</v>
      </c>
      <c r="D61" s="16">
        <v>3.542E-3</v>
      </c>
      <c r="E61" s="18">
        <f t="shared" si="1"/>
        <v>4.4654999999999999E-3</v>
      </c>
    </row>
    <row r="62" spans="2:5" x14ac:dyDescent="0.25">
      <c r="B62" s="6">
        <v>57</v>
      </c>
      <c r="C62" s="16">
        <v>5.8560000000000001E-3</v>
      </c>
      <c r="D62" s="16">
        <v>3.8159999999999999E-3</v>
      </c>
      <c r="E62" s="18">
        <f t="shared" si="1"/>
        <v>4.836E-3</v>
      </c>
    </row>
    <row r="63" spans="2:5" x14ac:dyDescent="0.25">
      <c r="B63" s="6">
        <v>58</v>
      </c>
      <c r="C63" s="16">
        <v>6.3940000000000004E-3</v>
      </c>
      <c r="D63" s="16">
        <v>4.2300000000000003E-3</v>
      </c>
      <c r="E63" s="18">
        <f t="shared" si="1"/>
        <v>5.3120000000000007E-3</v>
      </c>
    </row>
    <row r="64" spans="2:5" x14ac:dyDescent="0.25">
      <c r="B64" s="6">
        <v>59</v>
      </c>
      <c r="C64" s="16">
        <v>6.9300000000000004E-3</v>
      </c>
      <c r="D64" s="16">
        <v>4.6160000000000003E-3</v>
      </c>
      <c r="E64" s="18">
        <f t="shared" si="1"/>
        <v>5.7730000000000004E-3</v>
      </c>
    </row>
    <row r="65" spans="2:5" x14ac:dyDescent="0.25">
      <c r="B65" s="6">
        <v>60</v>
      </c>
      <c r="C65" s="16">
        <v>7.5950000000000002E-3</v>
      </c>
      <c r="D65" s="16">
        <v>5.0540000000000003E-3</v>
      </c>
      <c r="E65" s="18">
        <f t="shared" si="1"/>
        <v>6.3245000000000003E-3</v>
      </c>
    </row>
    <row r="66" spans="2:5" x14ac:dyDescent="0.25">
      <c r="B66" s="6">
        <v>61</v>
      </c>
      <c r="C66" s="16">
        <v>8.3129999999999992E-3</v>
      </c>
      <c r="D66" s="16">
        <v>5.4920000000000004E-3</v>
      </c>
      <c r="E66" s="18">
        <f t="shared" si="1"/>
        <v>6.9024999999999998E-3</v>
      </c>
    </row>
    <row r="67" spans="2:5" x14ac:dyDescent="0.25">
      <c r="B67" s="6">
        <v>62</v>
      </c>
      <c r="C67" s="16">
        <v>9.2230000000000003E-3</v>
      </c>
      <c r="D67" s="16">
        <v>6.2639999999999996E-3</v>
      </c>
      <c r="E67" s="18">
        <f t="shared" si="1"/>
        <v>7.7435000000000004E-3</v>
      </c>
    </row>
    <row r="68" spans="2:5" x14ac:dyDescent="0.25">
      <c r="B68" s="6">
        <v>63</v>
      </c>
      <c r="C68" s="16">
        <v>1.0178E-2</v>
      </c>
      <c r="D68" s="16">
        <v>6.7140000000000003E-3</v>
      </c>
      <c r="E68" s="18">
        <f t="shared" si="1"/>
        <v>8.4460000000000004E-3</v>
      </c>
    </row>
    <row r="69" spans="2:5" x14ac:dyDescent="0.25">
      <c r="B69" s="6">
        <v>64</v>
      </c>
      <c r="C69" s="16">
        <v>1.0947E-2</v>
      </c>
      <c r="D69" s="16">
        <v>7.2639999999999996E-3</v>
      </c>
      <c r="E69" s="18">
        <f t="shared" ref="E69:E100" si="2">rngPropFemale*D69+(1-rngPropFemale)*C69</f>
        <v>9.105499999999999E-3</v>
      </c>
    </row>
    <row r="70" spans="2:5" x14ac:dyDescent="0.25">
      <c r="B70" s="6">
        <v>65</v>
      </c>
      <c r="C70" s="16">
        <v>1.2024999999999999E-2</v>
      </c>
      <c r="D70" s="16">
        <v>7.9880000000000003E-3</v>
      </c>
      <c r="E70" s="18">
        <f t="shared" si="2"/>
        <v>1.00065E-2</v>
      </c>
    </row>
    <row r="71" spans="2:5" x14ac:dyDescent="0.25">
      <c r="B71" s="6">
        <v>66</v>
      </c>
      <c r="C71" s="16">
        <v>1.333E-2</v>
      </c>
      <c r="D71" s="16">
        <v>8.5730000000000008E-3</v>
      </c>
      <c r="E71" s="18">
        <f t="shared" si="2"/>
        <v>1.0951499999999999E-2</v>
      </c>
    </row>
    <row r="72" spans="2:5" x14ac:dyDescent="0.25">
      <c r="B72" s="6">
        <v>67</v>
      </c>
      <c r="C72" s="16">
        <v>1.4437E-2</v>
      </c>
      <c r="D72" s="16">
        <v>9.3799999999999994E-3</v>
      </c>
      <c r="E72" s="18">
        <f t="shared" si="2"/>
        <v>1.1908499999999999E-2</v>
      </c>
    </row>
    <row r="73" spans="2:5" x14ac:dyDescent="0.25">
      <c r="B73" s="6">
        <v>68</v>
      </c>
      <c r="C73" s="16">
        <v>1.5740000000000001E-2</v>
      </c>
      <c r="D73" s="16">
        <v>1.0330000000000001E-2</v>
      </c>
      <c r="E73" s="18">
        <f t="shared" si="2"/>
        <v>1.3035000000000001E-2</v>
      </c>
    </row>
    <row r="74" spans="2:5" x14ac:dyDescent="0.25">
      <c r="B74" s="6">
        <v>69</v>
      </c>
      <c r="C74" s="16">
        <v>1.7288999999999999E-2</v>
      </c>
      <c r="D74" s="16">
        <v>1.1296E-2</v>
      </c>
      <c r="E74" s="18">
        <f t="shared" si="2"/>
        <v>1.42925E-2</v>
      </c>
    </row>
    <row r="75" spans="2:5" x14ac:dyDescent="0.25">
      <c r="B75" s="6">
        <v>70</v>
      </c>
      <c r="C75" s="16">
        <v>1.8286E-2</v>
      </c>
      <c r="D75" s="16">
        <v>1.2437E-2</v>
      </c>
      <c r="E75" s="18">
        <f t="shared" si="2"/>
        <v>1.53615E-2</v>
      </c>
    </row>
    <row r="76" spans="2:5" x14ac:dyDescent="0.25">
      <c r="B76" s="6">
        <v>71</v>
      </c>
      <c r="C76" s="16">
        <v>2.0275999999999999E-2</v>
      </c>
      <c r="D76" s="16">
        <v>1.3337E-2</v>
      </c>
      <c r="E76" s="18">
        <f t="shared" si="2"/>
        <v>1.6806499999999999E-2</v>
      </c>
    </row>
    <row r="77" spans="2:5" x14ac:dyDescent="0.25">
      <c r="B77" s="6">
        <v>72</v>
      </c>
      <c r="C77" s="16">
        <v>2.2325999999999999E-2</v>
      </c>
      <c r="D77" s="16">
        <v>1.5240999999999999E-2</v>
      </c>
      <c r="E77" s="18">
        <f t="shared" si="2"/>
        <v>1.8783499999999998E-2</v>
      </c>
    </row>
    <row r="78" spans="2:5" x14ac:dyDescent="0.25">
      <c r="B78" s="6">
        <v>73</v>
      </c>
      <c r="C78" s="16">
        <v>2.5499999999999998E-2</v>
      </c>
      <c r="D78" s="16">
        <v>1.7347000000000001E-2</v>
      </c>
      <c r="E78" s="18">
        <f t="shared" si="2"/>
        <v>2.1423499999999998E-2</v>
      </c>
    </row>
    <row r="79" spans="2:5" x14ac:dyDescent="0.25">
      <c r="B79" s="6">
        <v>74</v>
      </c>
      <c r="C79" s="16">
        <v>2.8122999999999999E-2</v>
      </c>
      <c r="D79" s="16">
        <v>1.9167E-2</v>
      </c>
      <c r="E79" s="18">
        <f t="shared" si="2"/>
        <v>2.3644999999999999E-2</v>
      </c>
    </row>
    <row r="80" spans="2:5" x14ac:dyDescent="0.25">
      <c r="B80" s="6">
        <v>75</v>
      </c>
      <c r="C80" s="16">
        <v>3.1401999999999999E-2</v>
      </c>
      <c r="D80" s="16">
        <v>2.1437000000000001E-2</v>
      </c>
      <c r="E80" s="18">
        <f t="shared" si="2"/>
        <v>2.6419499999999999E-2</v>
      </c>
    </row>
    <row r="81" spans="2:5" x14ac:dyDescent="0.25">
      <c r="B81" s="6">
        <v>76</v>
      </c>
      <c r="C81" s="16">
        <v>3.5115E-2</v>
      </c>
      <c r="D81" s="16">
        <v>2.4216999999999999E-2</v>
      </c>
      <c r="E81" s="18">
        <f t="shared" si="2"/>
        <v>2.9665999999999998E-2</v>
      </c>
    </row>
    <row r="82" spans="2:5" x14ac:dyDescent="0.25">
      <c r="B82" s="6">
        <v>77</v>
      </c>
      <c r="C82" s="16">
        <v>3.8837999999999998E-2</v>
      </c>
      <c r="D82" s="16">
        <v>2.7307999999999999E-2</v>
      </c>
      <c r="E82" s="18">
        <f t="shared" si="2"/>
        <v>3.3072999999999998E-2</v>
      </c>
    </row>
    <row r="83" spans="2:5" x14ac:dyDescent="0.25">
      <c r="B83" s="6">
        <v>78</v>
      </c>
      <c r="C83" s="16">
        <v>4.3520999999999997E-2</v>
      </c>
      <c r="D83" s="16">
        <v>3.0960999999999999E-2</v>
      </c>
      <c r="E83" s="18">
        <f t="shared" si="2"/>
        <v>3.7240999999999996E-2</v>
      </c>
    </row>
    <row r="84" spans="2:5" x14ac:dyDescent="0.25">
      <c r="B84" s="6">
        <v>79</v>
      </c>
      <c r="C84" s="16">
        <v>4.8099000000000003E-2</v>
      </c>
      <c r="D84" s="16">
        <v>3.4480999999999998E-2</v>
      </c>
      <c r="E84" s="18">
        <f t="shared" si="2"/>
        <v>4.129E-2</v>
      </c>
    </row>
    <row r="85" spans="2:5" x14ac:dyDescent="0.25">
      <c r="B85" s="6">
        <v>80</v>
      </c>
      <c r="C85" s="16">
        <v>5.3982000000000002E-2</v>
      </c>
      <c r="D85" s="16">
        <v>3.8462999999999997E-2</v>
      </c>
      <c r="E85" s="18">
        <f t="shared" si="2"/>
        <v>4.62225E-2</v>
      </c>
    </row>
    <row r="86" spans="2:5" x14ac:dyDescent="0.25">
      <c r="B86" s="6">
        <v>81</v>
      </c>
      <c r="C86" s="16">
        <v>6.0070999999999999E-2</v>
      </c>
      <c r="D86" s="16">
        <v>4.3633999999999999E-2</v>
      </c>
      <c r="E86" s="18">
        <f t="shared" si="2"/>
        <v>5.1852499999999996E-2</v>
      </c>
    </row>
    <row r="87" spans="2:5" x14ac:dyDescent="0.25">
      <c r="B87" s="6">
        <v>82</v>
      </c>
      <c r="C87" s="16">
        <v>6.6512000000000002E-2</v>
      </c>
      <c r="D87" s="16">
        <v>4.8958000000000002E-2</v>
      </c>
      <c r="E87" s="18">
        <f t="shared" si="2"/>
        <v>5.7735000000000002E-2</v>
      </c>
    </row>
    <row r="88" spans="2:5" x14ac:dyDescent="0.25">
      <c r="B88" s="6">
        <v>83</v>
      </c>
      <c r="C88" s="16">
        <v>7.5396000000000005E-2</v>
      </c>
      <c r="D88" s="16">
        <v>5.6269E-2</v>
      </c>
      <c r="E88" s="18">
        <f t="shared" si="2"/>
        <v>6.5832500000000002E-2</v>
      </c>
    </row>
    <row r="89" spans="2:5" x14ac:dyDescent="0.25">
      <c r="B89" s="6">
        <v>84</v>
      </c>
      <c r="C89" s="16">
        <v>8.4754999999999997E-2</v>
      </c>
      <c r="D89" s="16">
        <v>6.3935000000000006E-2</v>
      </c>
      <c r="E89" s="18">
        <f t="shared" si="2"/>
        <v>7.4344999999999994E-2</v>
      </c>
    </row>
    <row r="90" spans="2:5" x14ac:dyDescent="0.25">
      <c r="B90" s="6">
        <v>85</v>
      </c>
      <c r="C90" s="16">
        <v>9.4663999999999998E-2</v>
      </c>
      <c r="D90" s="16">
        <v>7.2461999999999999E-2</v>
      </c>
      <c r="E90" s="18">
        <f t="shared" si="2"/>
        <v>8.3562999999999998E-2</v>
      </c>
    </row>
    <row r="91" spans="2:5" x14ac:dyDescent="0.25">
      <c r="B91" s="6">
        <v>86</v>
      </c>
      <c r="C91" s="16">
        <v>0.106853</v>
      </c>
      <c r="D91" s="16">
        <v>8.3094000000000001E-2</v>
      </c>
      <c r="E91" s="18">
        <f t="shared" si="2"/>
        <v>9.4973500000000002E-2</v>
      </c>
    </row>
    <row r="92" spans="2:5" x14ac:dyDescent="0.25">
      <c r="B92" s="6">
        <v>87</v>
      </c>
      <c r="C92" s="16">
        <v>0.118585</v>
      </c>
      <c r="D92" s="16">
        <v>9.3462000000000003E-2</v>
      </c>
      <c r="E92" s="18">
        <f t="shared" si="2"/>
        <v>0.10602349999999999</v>
      </c>
    </row>
    <row r="93" spans="2:5" x14ac:dyDescent="0.25">
      <c r="B93" s="6">
        <v>88</v>
      </c>
      <c r="C93" s="16">
        <v>0.13335900000000001</v>
      </c>
      <c r="D93" s="16">
        <v>0.106434</v>
      </c>
      <c r="E93" s="18">
        <f t="shared" si="2"/>
        <v>0.1198965</v>
      </c>
    </row>
    <row r="94" spans="2:5" x14ac:dyDescent="0.25">
      <c r="B94" s="6">
        <v>89</v>
      </c>
      <c r="C94" s="16">
        <v>0.14985100000000001</v>
      </c>
      <c r="D94" s="16">
        <v>0.11894200000000001</v>
      </c>
      <c r="E94" s="18">
        <f t="shared" si="2"/>
        <v>0.1343965</v>
      </c>
    </row>
    <row r="95" spans="2:5" x14ac:dyDescent="0.25">
      <c r="B95" s="6">
        <v>90</v>
      </c>
      <c r="C95" s="16">
        <v>0.15953000000000001</v>
      </c>
      <c r="D95" s="16">
        <v>0.13438700000000001</v>
      </c>
      <c r="E95" s="18">
        <f t="shared" si="2"/>
        <v>0.14695849999999999</v>
      </c>
    </row>
    <row r="96" spans="2:5" x14ac:dyDescent="0.25">
      <c r="B96" s="6">
        <v>91</v>
      </c>
      <c r="C96" s="16">
        <v>0.17905499999999999</v>
      </c>
      <c r="D96" s="16">
        <v>0.150755</v>
      </c>
      <c r="E96" s="18">
        <f t="shared" si="2"/>
        <v>0.164905</v>
      </c>
    </row>
    <row r="97" spans="2:5" x14ac:dyDescent="0.25">
      <c r="B97" s="6">
        <v>92</v>
      </c>
      <c r="C97" s="16">
        <v>0.19694999999999999</v>
      </c>
      <c r="D97" s="16">
        <v>0.16707900000000001</v>
      </c>
      <c r="E97" s="18">
        <f t="shared" si="2"/>
        <v>0.1820145</v>
      </c>
    </row>
    <row r="98" spans="2:5" x14ac:dyDescent="0.25">
      <c r="B98" s="6">
        <v>93</v>
      </c>
      <c r="C98" s="16">
        <v>0.21504400000000001</v>
      </c>
      <c r="D98" s="16">
        <v>0.18434400000000001</v>
      </c>
      <c r="E98" s="18">
        <f t="shared" si="2"/>
        <v>0.19969400000000001</v>
      </c>
    </row>
    <row r="99" spans="2:5" x14ac:dyDescent="0.25">
      <c r="B99" s="6">
        <v>94</v>
      </c>
      <c r="C99" s="16">
        <v>0.23808599999999999</v>
      </c>
      <c r="D99" s="16">
        <v>0.20446700000000001</v>
      </c>
      <c r="E99" s="18">
        <f t="shared" si="2"/>
        <v>0.22127649999999999</v>
      </c>
    </row>
    <row r="100" spans="2:5" x14ac:dyDescent="0.25">
      <c r="B100" s="6">
        <v>95</v>
      </c>
      <c r="C100" s="16">
        <v>0.26101200000000002</v>
      </c>
      <c r="D100" s="16">
        <v>0.22821</v>
      </c>
      <c r="E100" s="18">
        <f t="shared" si="2"/>
        <v>0.24461100000000002</v>
      </c>
    </row>
    <row r="101" spans="2:5" x14ac:dyDescent="0.25">
      <c r="B101" s="6">
        <v>96</v>
      </c>
      <c r="C101" s="16">
        <v>0.28671400000000002</v>
      </c>
      <c r="D101" s="16">
        <v>0.25076500000000002</v>
      </c>
      <c r="E101" s="18">
        <f t="shared" ref="E101:E105" si="3">rngPropFemale*D101+(1-rngPropFemale)*C101</f>
        <v>0.26873950000000002</v>
      </c>
    </row>
    <row r="102" spans="2:5" x14ac:dyDescent="0.25">
      <c r="B102" s="6">
        <v>97</v>
      </c>
      <c r="C102" s="16">
        <v>0.30411300000000002</v>
      </c>
      <c r="D102" s="16">
        <v>0.26705800000000002</v>
      </c>
      <c r="E102" s="18">
        <f t="shared" si="3"/>
        <v>0.28558550000000005</v>
      </c>
    </row>
    <row r="103" spans="2:5" x14ac:dyDescent="0.25">
      <c r="B103" s="6">
        <v>98</v>
      </c>
      <c r="C103" s="16">
        <v>0.32589200000000002</v>
      </c>
      <c r="D103" s="16">
        <v>0.29126000000000002</v>
      </c>
      <c r="E103" s="18">
        <f t="shared" si="3"/>
        <v>0.30857600000000002</v>
      </c>
    </row>
    <row r="104" spans="2:5" x14ac:dyDescent="0.25">
      <c r="B104" s="6">
        <v>99</v>
      </c>
      <c r="C104" s="16">
        <v>0.36953999999999998</v>
      </c>
      <c r="D104" s="16">
        <v>0.30952600000000002</v>
      </c>
      <c r="E104" s="18">
        <f t="shared" si="3"/>
        <v>0.33953299999999997</v>
      </c>
    </row>
    <row r="105" spans="2:5" x14ac:dyDescent="0.25">
      <c r="B105" s="6">
        <v>100</v>
      </c>
      <c r="C105" s="16">
        <v>0.38438600000000001</v>
      </c>
      <c r="D105" s="16">
        <v>0.34336299999999997</v>
      </c>
      <c r="E105" s="18">
        <f t="shared" si="3"/>
        <v>0.36387449999999999</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241D2-8825-43C9-9AC3-F5EDB0D12FAD}">
  <sheetPr codeName="Sheet6">
    <tabColor theme="0"/>
  </sheetPr>
  <dimension ref="B1:R42"/>
  <sheetViews>
    <sheetView zoomScaleNormal="100" workbookViewId="0"/>
  </sheetViews>
  <sheetFormatPr defaultColWidth="8.5703125" defaultRowHeight="15" x14ac:dyDescent="0.25"/>
  <cols>
    <col min="1" max="1" width="25.5703125" style="6" customWidth="1"/>
    <col min="2" max="2" width="8.5703125" style="6" customWidth="1"/>
    <col min="3" max="3" width="11.42578125" style="6" customWidth="1"/>
    <col min="4" max="4" width="11.85546875" style="6" customWidth="1"/>
    <col min="5" max="5" width="16.42578125" style="6" bestFit="1" customWidth="1"/>
    <col min="6" max="6" width="19.42578125" style="6" bestFit="1" customWidth="1"/>
    <col min="7" max="7" width="9.140625" style="6" customWidth="1"/>
    <col min="8" max="8" width="14.42578125" style="6" bestFit="1" customWidth="1"/>
    <col min="9" max="9" width="13.140625" style="6" bestFit="1" customWidth="1"/>
    <col min="10" max="10" width="19.5703125" style="6" bestFit="1" customWidth="1"/>
    <col min="11" max="11" width="9.140625" style="6" customWidth="1"/>
    <col min="12" max="12" width="21.42578125" style="6" bestFit="1" customWidth="1"/>
    <col min="13" max="13" width="20.85546875" style="6" bestFit="1" customWidth="1"/>
    <col min="14" max="16" width="20.85546875" style="6" customWidth="1"/>
    <col min="17" max="17" width="30.42578125" style="6" bestFit="1" customWidth="1"/>
    <col min="18" max="18" width="30.42578125" style="6" customWidth="1"/>
    <col min="19" max="19" width="19" style="6" bestFit="1" customWidth="1"/>
    <col min="20" max="20" width="26.140625" style="6" bestFit="1" customWidth="1"/>
    <col min="21" max="22" width="8.5703125" style="6"/>
    <col min="23" max="23" width="16.85546875" style="6" bestFit="1" customWidth="1"/>
    <col min="24" max="24" width="19.5703125" style="6" bestFit="1" customWidth="1"/>
    <col min="25" max="16384" width="8.5703125" style="6"/>
  </cols>
  <sheetData>
    <row r="1" spans="2:18" s="1" customFormat="1" ht="87" customHeight="1" x14ac:dyDescent="0.9">
      <c r="C1" s="2" t="s">
        <v>106</v>
      </c>
    </row>
    <row r="3" spans="2:18" x14ac:dyDescent="0.25">
      <c r="L3" s="4" t="s">
        <v>107</v>
      </c>
      <c r="M3" s="4" t="s">
        <v>108</v>
      </c>
      <c r="Q3" s="4" t="s">
        <v>109</v>
      </c>
      <c r="R3" s="4" t="s">
        <v>110</v>
      </c>
    </row>
    <row r="4" spans="2:18" x14ac:dyDescent="0.25">
      <c r="L4" s="8">
        <f ca="1">SUM(L7:OFFSET(L7,rngActiveCycles-1,0))</f>
        <v>1971.9547297127733</v>
      </c>
      <c r="M4" s="8">
        <f ca="1">SUM(M7:OFFSET(M7,rngActiveCycles-1,0))</f>
        <v>1567.760747060157</v>
      </c>
      <c r="Q4" s="8">
        <f ca="1">SUM(Q7:OFFSET(Q7,rngActiveCycles-1,0))</f>
        <v>14.981310387206312</v>
      </c>
      <c r="R4" s="8">
        <f ca="1">SUM(R7:OFFSET(R7,rngActiveCycles-1,0))</f>
        <v>10.605817310140777</v>
      </c>
    </row>
    <row r="5" spans="2:18" x14ac:dyDescent="0.25">
      <c r="C5"/>
      <c r="D5" s="83" t="s">
        <v>111</v>
      </c>
      <c r="E5" s="84"/>
      <c r="F5" s="84"/>
      <c r="G5" s="85"/>
    </row>
    <row r="6" spans="2:18" x14ac:dyDescent="0.25">
      <c r="B6" s="6" t="s">
        <v>112</v>
      </c>
      <c r="C6" s="6" t="s">
        <v>113</v>
      </c>
      <c r="D6" s="13" t="s">
        <v>95</v>
      </c>
      <c r="E6" s="14" t="s">
        <v>114</v>
      </c>
      <c r="F6" s="14" t="s">
        <v>115</v>
      </c>
      <c r="G6" s="15" t="s">
        <v>116</v>
      </c>
      <c r="H6" s="6" t="s">
        <v>50</v>
      </c>
      <c r="I6" s="6" t="s">
        <v>117</v>
      </c>
      <c r="J6" s="6" t="s">
        <v>118</v>
      </c>
      <c r="K6" s="6" t="s">
        <v>119</v>
      </c>
      <c r="L6" t="s">
        <v>120</v>
      </c>
      <c r="M6" t="s">
        <v>121</v>
      </c>
      <c r="N6" s="6" t="s">
        <v>122</v>
      </c>
      <c r="O6" s="6" t="s">
        <v>123</v>
      </c>
      <c r="P6" s="6" t="s">
        <v>124</v>
      </c>
      <c r="Q6" t="s">
        <v>125</v>
      </c>
      <c r="R6" t="s">
        <v>126</v>
      </c>
    </row>
    <row r="7" spans="2:18" x14ac:dyDescent="0.25">
      <c r="B7" s="6">
        <v>1</v>
      </c>
      <c r="C7" s="19">
        <f t="shared" ref="C7:C41" si="0">rngInitialAge+$B7-1</f>
        <v>65</v>
      </c>
      <c r="D7" s="20">
        <f>1</f>
        <v>1</v>
      </c>
      <c r="E7" s="18">
        <f>0</f>
        <v>0</v>
      </c>
      <c r="F7" s="18">
        <f>0</f>
        <v>0</v>
      </c>
      <c r="G7" s="21">
        <f>0</f>
        <v>0</v>
      </c>
      <c r="H7" s="8">
        <f>rngCostCem</f>
        <v>756</v>
      </c>
      <c r="I7" s="8">
        <f ca="1">D7*rngAveProbCem*rngTotCostRevision</f>
        <v>41.692112197468305</v>
      </c>
      <c r="J7" s="8">
        <f t="shared" ref="J7:J41" ca="1" si="1">E7*rngAveProbSecRem*rngTotCostRevision</f>
        <v>0</v>
      </c>
      <c r="K7" s="8">
        <f t="shared" ref="K7:K41" ca="1" si="2">F7*rngAveProbThirRem*rngTotCostRevision</f>
        <v>0</v>
      </c>
      <c r="L7" s="8">
        <f ca="1">SUM(H7:K7)</f>
        <v>797.6921121974683</v>
      </c>
      <c r="M7" s="8">
        <f t="shared" ref="M7:M41" ca="1" si="3">$L7/(1+rngDiscountRate)^($B7-1)</f>
        <v>797.6921121974683</v>
      </c>
      <c r="N7" s="8">
        <f ca="1">$D7*rngActiveUtilPostTHR</f>
        <v>0.75888788579551669</v>
      </c>
      <c r="O7" s="8">
        <f t="shared" ref="O7:O41" ca="1" si="4">$E7*rngActivUtilPost1stRev</f>
        <v>0</v>
      </c>
      <c r="P7" s="8">
        <f t="shared" ref="P7:P41" ca="1" si="5">$F7*rngActiveUtilPostSecRev</f>
        <v>0</v>
      </c>
      <c r="Q7" s="8">
        <f ca="1">SUM(N7:P7)</f>
        <v>0.75888788579551669</v>
      </c>
      <c r="R7" s="8">
        <f t="shared" ref="R7:R41" ca="1" si="6">$Q7/(1+rngDiscountRate)^($B7-1)</f>
        <v>0.75888788579551669</v>
      </c>
    </row>
    <row r="8" spans="2:18" x14ac:dyDescent="0.25">
      <c r="B8" s="6">
        <v>2</v>
      </c>
      <c r="C8" s="19">
        <f t="shared" si="0"/>
        <v>66</v>
      </c>
      <c r="D8" s="20">
        <f ca="1">1-SUM(E8:G8)</f>
        <v>0.9853635895399232</v>
      </c>
      <c r="E8" s="18" cm="1">
        <f t="array" aca="1" ref="E8" ca="1">$E7*(1-'Input clinical parameters'!$N$10-INDEX(rngLifeTables,$C7,2))+$D7*(rngAveProbCem)</f>
        <v>4.6299104600767693E-3</v>
      </c>
      <c r="F8" s="18" cm="1">
        <f t="array" aca="1" ref="F8" ca="1">$E7*('Input clinical parameters'!$N$10)+$F7*(1-(INDEX(rngLifeTables,C7,2)))</f>
        <v>0</v>
      </c>
      <c r="G8" s="21" cm="1">
        <f t="array" ref="G8">$G7+(1-$G7)*INDEX(rngLifeTables,$C8,4)</f>
        <v>1.00065E-2</v>
      </c>
      <c r="H8" s="8">
        <v>0</v>
      </c>
      <c r="I8" s="8">
        <f ca="1">D8*rngAveProbCem*rngTotCostRevision</f>
        <v>41.081889330398589</v>
      </c>
      <c r="J8" s="8">
        <f t="shared" ca="1" si="1"/>
        <v>1.7744988178517014</v>
      </c>
      <c r="K8" s="8">
        <f t="shared" ca="1" si="2"/>
        <v>0</v>
      </c>
      <c r="L8" s="8">
        <f t="shared" ref="L8:L41" ca="1" si="7">SUM(H8:K8)</f>
        <v>42.856388148250289</v>
      </c>
      <c r="M8" s="8">
        <f t="shared" ca="1" si="3"/>
        <v>41.407138307488204</v>
      </c>
      <c r="N8" s="8">
        <f t="shared" ref="N8:N41" ca="1" si="8">$D8*rngActiveUtilPostTHR</f>
        <v>0.74778049120583368</v>
      </c>
      <c r="O8" s="8">
        <f t="shared" ca="1" si="4"/>
        <v>2.6376634932613503E-3</v>
      </c>
      <c r="P8" s="8">
        <f t="shared" ca="1" si="5"/>
        <v>0</v>
      </c>
      <c r="Q8" s="8">
        <f t="shared" ref="Q8:Q41" ca="1" si="9">SUM(N8:P8)</f>
        <v>0.75041815469909501</v>
      </c>
      <c r="R8" s="8">
        <f t="shared" ca="1" si="6"/>
        <v>0.72504169536144447</v>
      </c>
    </row>
    <row r="9" spans="2:18" x14ac:dyDescent="0.25">
      <c r="B9" s="6">
        <v>3</v>
      </c>
      <c r="C9" s="19">
        <f t="shared" si="0"/>
        <v>67</v>
      </c>
      <c r="D9" s="20">
        <f t="shared" ref="D9:D36" ca="1" si="10">1-SUM(E9:G9)</f>
        <v>0.97001520520776596</v>
      </c>
      <c r="E9" s="18" cm="1">
        <f t="array" aca="1" ref="E9" ca="1">$E8*(1-'Input clinical parameters'!$N$10-INDEX(rngLifeTables,$C8,2))+$D8*(rngAveProbCem)</f>
        <v>8.9393228236515059E-3</v>
      </c>
      <c r="F9" s="18" cm="1">
        <f t="array" aca="1" ref="F9" ca="1">$E8*('Input clinical parameters'!$N$10)+$F8*(1-(INDEX(rngLifeTables,C8,2)))</f>
        <v>1.970581533325228E-4</v>
      </c>
      <c r="G9" s="21" cm="1">
        <f t="array" ref="G9">$G8+(1-$G8)*INDEX(rngLifeTables,$C9,4)</f>
        <v>2.0848413815249999E-2</v>
      </c>
      <c r="H9" s="8">
        <v>0</v>
      </c>
      <c r="I9" s="8">
        <f t="shared" ref="I9:I41" ca="1" si="11">D9*rngAveProbCem*rngTotCostRevision</f>
        <v>40.441982768772419</v>
      </c>
      <c r="J9" s="8">
        <f t="shared" ca="1" si="1"/>
        <v>3.4261608123413483</v>
      </c>
      <c r="K9" s="8">
        <f t="shared" ca="1" si="2"/>
        <v>0.10462634575513108</v>
      </c>
      <c r="L9" s="8">
        <f t="shared" ca="1" si="7"/>
        <v>43.972769926868899</v>
      </c>
      <c r="M9" s="8">
        <f t="shared" ca="1" si="3"/>
        <v>41.049051251482091</v>
      </c>
      <c r="N9" s="8">
        <f t="shared" ca="1" si="8"/>
        <v>0.7361327882696258</v>
      </c>
      <c r="O9" s="8">
        <f t="shared" ca="1" si="4"/>
        <v>5.0927389783759621E-3</v>
      </c>
      <c r="P9" s="8">
        <f t="shared" ca="1" si="5"/>
        <v>1.1294438206221378E-4</v>
      </c>
      <c r="Q9" s="8">
        <f t="shared" ca="1" si="9"/>
        <v>0.74133847163006394</v>
      </c>
      <c r="R9" s="8">
        <f t="shared" ca="1" si="6"/>
        <v>0.6920473958599398</v>
      </c>
    </row>
    <row r="10" spans="2:18" x14ac:dyDescent="0.25">
      <c r="B10" s="6">
        <v>4</v>
      </c>
      <c r="C10" s="19">
        <f t="shared" si="0"/>
        <v>68</v>
      </c>
      <c r="D10" s="20">
        <f ca="1">1-SUM(E10:G10)</f>
        <v>0.95398568295708308</v>
      </c>
      <c r="E10" s="18" cm="1">
        <f t="array" aca="1" ref="E10" ca="1">$E9*(1-'Input clinical parameters'!$N$10-INDEX(rngLifeTables,$C9,2))+$D9*(rngAveProbCem)</f>
        <v>1.2930769922132903E-2</v>
      </c>
      <c r="F10" s="18" cm="1">
        <f t="array" aca="1" ref="F10" ca="1">$E9*('Input clinical parameters'!$N$10)+$F9*(1-(INDEX(rngLifeTables,C9,2)))</f>
        <v>5.7490664145287717E-4</v>
      </c>
      <c r="G10" s="21" cm="1">
        <f t="array" ref="G10">$G9+(1-$G9)*INDEX(rngLifeTables,$C10,4)</f>
        <v>3.2508640479331094E-2</v>
      </c>
      <c r="H10" s="8">
        <v>0</v>
      </c>
      <c r="I10" s="8">
        <f t="shared" ca="1" si="11"/>
        <v>39.773678128625136</v>
      </c>
      <c r="J10" s="8">
        <f t="shared" ca="1" si="1"/>
        <v>4.9559567379531364</v>
      </c>
      <c r="K10" s="8">
        <f t="shared" ca="1" si="2"/>
        <v>0.30524177776125838</v>
      </c>
      <c r="L10" s="8">
        <f t="shared" ca="1" si="7"/>
        <v>45.034876644339533</v>
      </c>
      <c r="M10" s="8">
        <f t="shared" ca="1" si="3"/>
        <v>40.618878490021224</v>
      </c>
      <c r="N10" s="8">
        <f t="shared" ca="1" si="8"/>
        <v>0.72396817801849289</v>
      </c>
      <c r="O10" s="8">
        <f t="shared" ca="1" si="4"/>
        <v>7.3666694113143465E-3</v>
      </c>
      <c r="P10" s="8">
        <f t="shared" ca="1" si="5"/>
        <v>3.2950920458890421E-4</v>
      </c>
      <c r="Q10" s="8">
        <f t="shared" ca="1" si="9"/>
        <v>0.73166435663439611</v>
      </c>
      <c r="R10" s="8">
        <f t="shared" ca="1" si="6"/>
        <v>0.65991932946368004</v>
      </c>
    </row>
    <row r="11" spans="2:18" x14ac:dyDescent="0.25">
      <c r="B11" s="6">
        <v>5</v>
      </c>
      <c r="C11" s="19">
        <f t="shared" si="0"/>
        <v>69</v>
      </c>
      <c r="D11" s="20">
        <f t="shared" ca="1" si="10"/>
        <v>0.9371525462459932</v>
      </c>
      <c r="E11" s="18" cm="1">
        <f t="array" aca="1" ref="E11" ca="1">$E10*(1-'Input clinical parameters'!$N$10-INDEX(rngLifeTables,$C10,2))+$D10*(rngAveProbCem)</f>
        <v>1.6610597526820207E-2</v>
      </c>
      <c r="F11" s="18" cm="1">
        <f t="array" aca="1" ref="F11" ca="1">$E10*('Input clinical parameters'!$N$10)+$F10*(1-(INDEX(rngLifeTables,C10,2)))</f>
        <v>1.1169658765035643E-3</v>
      </c>
      <c r="G11" s="21" cm="1">
        <f t="array" ref="G11">$G10+(1-$G10)*INDEX(rngLifeTables,$C11,4)</f>
        <v>4.5119890350683013E-2</v>
      </c>
      <c r="H11" s="8">
        <v>0</v>
      </c>
      <c r="I11" s="8">
        <f t="shared" ca="1" si="11"/>
        <v>39.071869104231048</v>
      </c>
      <c r="J11" s="8">
        <f t="shared" ca="1" si="1"/>
        <v>6.366318728907796</v>
      </c>
      <c r="K11" s="8">
        <f t="shared" ca="1" si="2"/>
        <v>0.59304350525676786</v>
      </c>
      <c r="L11" s="8">
        <f t="shared" ca="1" si="7"/>
        <v>46.031231338395607</v>
      </c>
      <c r="M11" s="8">
        <f t="shared" ca="1" si="3"/>
        <v>40.113558781239803</v>
      </c>
      <c r="N11" s="8">
        <f t="shared" ca="1" si="8"/>
        <v>0.71119371448850699</v>
      </c>
      <c r="O11" s="8">
        <f t="shared" ca="1" si="4"/>
        <v>9.4630699827884922E-3</v>
      </c>
      <c r="P11" s="8">
        <f t="shared" ca="1" si="5"/>
        <v>6.4019183460729834E-4</v>
      </c>
      <c r="Q11" s="8">
        <f t="shared" ca="1" si="9"/>
        <v>0.72129697630590273</v>
      </c>
      <c r="R11" s="8">
        <f t="shared" ca="1" si="6"/>
        <v>0.62856864386426026</v>
      </c>
    </row>
    <row r="12" spans="2:18" x14ac:dyDescent="0.25">
      <c r="B12" s="6">
        <v>6</v>
      </c>
      <c r="C12" s="19">
        <f t="shared" si="0"/>
        <v>70</v>
      </c>
      <c r="D12" s="20">
        <f t="shared" ca="1" si="10"/>
        <v>0.91944502175024678</v>
      </c>
      <c r="E12" s="18" cm="1">
        <f t="array" aca="1" ref="E12" ca="1">$E11*(1-'Input clinical parameters'!$N$10-INDEX(rngLifeTables,$C11,2))+$D11*(rngAveProbCem)</f>
        <v>1.9981099189593326E-2</v>
      </c>
      <c r="F12" s="18" cm="1">
        <f t="array" aca="1" ref="F12" ca="1">$E11*('Input clinical parameters'!$N$10)+$F11*(1-(INDEX(rngLifeTables,C11,2)))</f>
        <v>1.8063647423140314E-3</v>
      </c>
      <c r="G12" s="21" cm="1">
        <f t="array" ref="G12">$G11+(1-$G11)*INDEX(rngLifeTables,$C12,4)</f>
        <v>5.8767514317845874E-2</v>
      </c>
      <c r="H12" s="8">
        <v>0</v>
      </c>
      <c r="I12" s="8">
        <f t="shared" ca="1" si="11"/>
        <v>38.333605006214974</v>
      </c>
      <c r="J12" s="8">
        <f t="shared" ca="1" si="1"/>
        <v>7.658125831384444</v>
      </c>
      <c r="K12" s="8">
        <f t="shared" ca="1" si="2"/>
        <v>0.95907395300874521</v>
      </c>
      <c r="L12" s="8">
        <f t="shared" ca="1" si="7"/>
        <v>46.950804790608167</v>
      </c>
      <c r="M12" s="8">
        <f t="shared" ca="1" si="3"/>
        <v>39.531317796104723</v>
      </c>
      <c r="N12" s="8">
        <f t="shared" ca="1" si="8"/>
        <v>0.69775568866125759</v>
      </c>
      <c r="O12" s="8">
        <f t="shared" ca="1" si="4"/>
        <v>1.138324733104026E-2</v>
      </c>
      <c r="P12" s="8">
        <f t="shared" ca="1" si="5"/>
        <v>1.0353225489501058E-3</v>
      </c>
      <c r="Q12" s="8">
        <f t="shared" ca="1" si="9"/>
        <v>0.71017425854124794</v>
      </c>
      <c r="R12" s="8">
        <f t="shared" ca="1" si="6"/>
        <v>0.59794766948537881</v>
      </c>
    </row>
    <row r="13" spans="2:18" x14ac:dyDescent="0.25">
      <c r="B13" s="6">
        <v>7</v>
      </c>
      <c r="C13" s="19">
        <f t="shared" si="0"/>
        <v>71</v>
      </c>
      <c r="D13" s="20">
        <f t="shared" ca="1" si="10"/>
        <v>0.90110601426169212</v>
      </c>
      <c r="E13" s="18" cm="1">
        <f t="array" aca="1" ref="E13" ca="1">$E12*(1-'Input clinical parameters'!$N$10-INDEX(rngLifeTables,$C12,2))+$D12*(rngAveProbCem)</f>
        <v>2.3042158958539557E-2</v>
      </c>
      <c r="F13" s="18" cm="1">
        <f t="array" aca="1" ref="F13" ca="1">$E12*('Input clinical parameters'!$N$10)+$F12*(1-(INDEX(rngLifeTables,C12,2)))</f>
        <v>2.6255696331160339E-3</v>
      </c>
      <c r="G13" s="21" cm="1">
        <f t="array" ref="G13">$G12+(1-$G12)*INDEX(rngLifeTables,$C13,4)</f>
        <v>7.322625714665229E-2</v>
      </c>
      <c r="H13" s="8">
        <v>0</v>
      </c>
      <c r="I13" s="8">
        <f t="shared" ca="1" si="11"/>
        <v>37.569013048411946</v>
      </c>
      <c r="J13" s="8">
        <f t="shared" ca="1" si="1"/>
        <v>8.8313336046679094</v>
      </c>
      <c r="K13" s="8">
        <f t="shared" ca="1" si="2"/>
        <v>1.3940238025829161</v>
      </c>
      <c r="L13" s="8">
        <f t="shared" ca="1" si="7"/>
        <v>47.794370455662772</v>
      </c>
      <c r="M13" s="8">
        <f t="shared" ca="1" si="3"/>
        <v>38.880751159965087</v>
      </c>
      <c r="N13" s="8">
        <f t="shared" ca="1" si="8"/>
        <v>0.68383843804068023</v>
      </c>
      <c r="O13" s="8">
        <f t="shared" ca="1" si="4"/>
        <v>1.3127135398177225E-2</v>
      </c>
      <c r="P13" s="8">
        <f t="shared" ca="1" si="5"/>
        <v>1.5048519168511959E-3</v>
      </c>
      <c r="Q13" s="8">
        <f t="shared" ca="1" si="9"/>
        <v>0.69847042535570869</v>
      </c>
      <c r="R13" s="8">
        <f t="shared" ca="1" si="6"/>
        <v>0.56820614105677913</v>
      </c>
    </row>
    <row r="14" spans="2:18" x14ac:dyDescent="0.25">
      <c r="B14" s="6">
        <v>8</v>
      </c>
      <c r="C14" s="19">
        <f t="shared" si="0"/>
        <v>72</v>
      </c>
      <c r="D14" s="20">
        <f t="shared" ca="1" si="10"/>
        <v>0.88182751127638603</v>
      </c>
      <c r="E14" s="18" cm="1">
        <f t="array" aca="1" ref="E14" ca="1">$E13*(1-'Input clinical parameters'!$N$10-INDEX(rngLifeTables,$C13,2))+$D13*(rngAveProbCem)</f>
        <v>2.5812130307425858E-2</v>
      </c>
      <c r="F14" s="18" cm="1">
        <f t="array" aca="1" ref="F14" ca="1">$E13*('Input clinical parameters'!$N$10)+$F13*(1-(INDEX(rngLifeTables,C13,2)))</f>
        <v>3.5582783602710133E-3</v>
      </c>
      <c r="G14" s="21" cm="1">
        <f t="array" ref="G14">$G13+(1-$G13)*INDEX(rngLifeTables,$C14,4)</f>
        <v>8.8802080055917082E-2</v>
      </c>
      <c r="H14" s="8">
        <v>0</v>
      </c>
      <c r="I14" s="8">
        <f t="shared" ca="1" si="11"/>
        <v>36.765251538949336</v>
      </c>
      <c r="J14" s="8">
        <f t="shared" ca="1" si="1"/>
        <v>9.8929763570420715</v>
      </c>
      <c r="K14" s="8">
        <f t="shared" ca="1" si="2"/>
        <v>1.8892375459669581</v>
      </c>
      <c r="L14" s="8">
        <f t="shared" ca="1" si="7"/>
        <v>48.547465441958366</v>
      </c>
      <c r="M14" s="8">
        <f t="shared" ca="1" si="3"/>
        <v>38.157869001489367</v>
      </c>
      <c r="N14" s="8">
        <f t="shared" ca="1" si="8"/>
        <v>0.6692082156688588</v>
      </c>
      <c r="O14" s="8">
        <f t="shared" ca="1" si="4"/>
        <v>1.4705190172095282E-2</v>
      </c>
      <c r="P14" s="8">
        <f t="shared" ca="1" si="5"/>
        <v>2.039436297406065E-3</v>
      </c>
      <c r="Q14" s="8">
        <f t="shared" ca="1" si="9"/>
        <v>0.68595284213836016</v>
      </c>
      <c r="R14" s="8">
        <f t="shared" ca="1" si="6"/>
        <v>0.5391527333761259</v>
      </c>
    </row>
    <row r="15" spans="2:18" x14ac:dyDescent="0.25">
      <c r="B15" s="6">
        <v>9</v>
      </c>
      <c r="C15" s="19">
        <f t="shared" si="0"/>
        <v>73</v>
      </c>
      <c r="D15" s="20">
        <f t="shared" ca="1" si="10"/>
        <v>0.86122475713482061</v>
      </c>
      <c r="E15" s="18" cm="1">
        <f t="array" aca="1" ref="E15" ca="1">$E14*(1-'Input clinical parameters'!$N$10-INDEX(rngLifeTables,$C14,2))+$D14*(rngAveProbCem)</f>
        <v>2.827293061497383E-2</v>
      </c>
      <c r="F15" s="18" cm="1">
        <f t="array" aca="1" ref="F15" ca="1">$E14*('Input clinical parameters'!$N$10)+$F14*(1-(INDEX(rngLifeTables,C14,2)))</f>
        <v>4.584746065018826E-3</v>
      </c>
      <c r="G15" s="21" cm="1">
        <f t="array" ref="G15">$G14+(1-$G14)*INDEX(rngLifeTables,$C15,4)</f>
        <v>0.10591756618518676</v>
      </c>
      <c r="H15" s="8">
        <v>0</v>
      </c>
      <c r="I15" s="8">
        <f t="shared" ca="1" si="11"/>
        <v>35.906279201702333</v>
      </c>
      <c r="J15" s="8">
        <f t="shared" ca="1" si="1"/>
        <v>10.836123589448931</v>
      </c>
      <c r="K15" s="8">
        <f t="shared" ca="1" si="2"/>
        <v>2.4342318188108605</v>
      </c>
      <c r="L15" s="8">
        <f t="shared" ca="1" si="7"/>
        <v>49.176634609962122</v>
      </c>
      <c r="M15" s="8">
        <f t="shared" ca="1" si="3"/>
        <v>37.345304618629264</v>
      </c>
      <c r="N15" s="8">
        <f t="shared" ca="1" si="8"/>
        <v>0.65357303513680132</v>
      </c>
      <c r="O15" s="8">
        <f t="shared" ca="1" si="4"/>
        <v>1.6107109969766265E-2</v>
      </c>
      <c r="P15" s="8">
        <f t="shared" ca="1" si="5"/>
        <v>2.6277588745690101E-3</v>
      </c>
      <c r="Q15" s="8">
        <f t="shared" ca="1" si="9"/>
        <v>0.6723079039811366</v>
      </c>
      <c r="R15" s="8">
        <f t="shared" ca="1" si="6"/>
        <v>0.51055839161880046</v>
      </c>
    </row>
    <row r="16" spans="2:18" x14ac:dyDescent="0.25">
      <c r="B16" s="6">
        <v>10</v>
      </c>
      <c r="C16" s="19">
        <f t="shared" si="0"/>
        <v>74</v>
      </c>
      <c r="D16" s="20">
        <f t="shared" ca="1" si="10"/>
        <v>0.83881656909201086</v>
      </c>
      <c r="E16" s="18" cm="1">
        <f t="array" aca="1" ref="E16" ca="1">$E15*(1-'Input clinical parameters'!$N$10-INDEX(rngLifeTables,$C15,2))+$D15*(rngAveProbCem)</f>
        <v>3.0425750788977256E-2</v>
      </c>
      <c r="F16" s="18" cm="1">
        <f t="array" aca="1" ref="F16" ca="1">$E15*('Input clinical parameters'!$N$10)+$F15*(1-(INDEX(rngLifeTables,C15,2)))</f>
        <v>5.6857389129934665E-3</v>
      </c>
      <c r="G16" s="21" cm="1">
        <f t="array" ref="G16">$G15+(1-$G15)*INDEX(rngLifeTables,$C16,4)</f>
        <v>0.12507194120601842</v>
      </c>
      <c r="H16" s="8">
        <v>0</v>
      </c>
      <c r="I16" s="8">
        <f t="shared" ca="1" si="11"/>
        <v>34.972034511679546</v>
      </c>
      <c r="J16" s="8">
        <f t="shared" ca="1" si="1"/>
        <v>11.661231739327285</v>
      </c>
      <c r="K16" s="8">
        <f t="shared" ca="1" si="2"/>
        <v>3.0187945808080294</v>
      </c>
      <c r="L16" s="8">
        <f t="shared" ca="1" si="7"/>
        <v>49.652060831814858</v>
      </c>
      <c r="M16" s="8">
        <f t="shared" ca="1" si="3"/>
        <v>36.43125486534538</v>
      </c>
      <c r="N16" s="8">
        <f t="shared" ca="1" si="8"/>
        <v>0.6365677326884851</v>
      </c>
      <c r="O16" s="8">
        <f t="shared" ca="1" si="4"/>
        <v>1.733357325226163E-2</v>
      </c>
      <c r="P16" s="8">
        <f t="shared" ca="1" si="5"/>
        <v>3.2587957272262992E-3</v>
      </c>
      <c r="Q16" s="8">
        <f t="shared" ca="1" si="9"/>
        <v>0.65716010166797301</v>
      </c>
      <c r="R16" s="8">
        <f t="shared" ca="1" si="6"/>
        <v>0.48217872028106751</v>
      </c>
    </row>
    <row r="17" spans="2:18" x14ac:dyDescent="0.25">
      <c r="B17" s="6">
        <v>11</v>
      </c>
      <c r="C17" s="19">
        <f t="shared" si="0"/>
        <v>75</v>
      </c>
      <c r="D17" s="20">
        <f t="shared" ca="1" si="10"/>
        <v>0.81516609252190264</v>
      </c>
      <c r="E17" s="18" cm="1">
        <f t="array" aca="1" ref="E17" ca="1">$E16*(1-'Input clinical parameters'!$N$10-INDEX(rngLifeTables,$C16,2))+$D16*(rngAveProbCem)</f>
        <v>3.2238559574799347E-2</v>
      </c>
      <c r="F17" s="18" cm="1">
        <f t="array" aca="1" ref="F17" ca="1">$E16*('Input clinical parameters'!$N$10)+$F16*(1-(INDEX(rngLifeTables,C16,2)))</f>
        <v>6.8357327470959317E-3</v>
      </c>
      <c r="G17" s="21" cm="1">
        <f t="array" ref="G17">$G16+(1-$G16)*INDEX(rngLifeTables,$C17,4)</f>
        <v>0.14575961515620212</v>
      </c>
      <c r="H17" s="8">
        <v>0</v>
      </c>
      <c r="I17" s="8">
        <f t="shared" ca="1" si="11"/>
        <v>33.985996188994996</v>
      </c>
      <c r="J17" s="8">
        <f t="shared" ca="1" si="1"/>
        <v>12.356024235893003</v>
      </c>
      <c r="K17" s="8">
        <f t="shared" ca="1" si="2"/>
        <v>3.6293739984484752</v>
      </c>
      <c r="L17" s="8">
        <f t="shared" ca="1" si="7"/>
        <v>49.971394423336477</v>
      </c>
      <c r="M17" s="8">
        <f t="shared" ca="1" si="3"/>
        <v>35.425661654014817</v>
      </c>
      <c r="N17" s="8">
        <f t="shared" ca="1" si="8"/>
        <v>0.61861967252613925</v>
      </c>
      <c r="O17" s="8">
        <f t="shared" ca="1" si="4"/>
        <v>1.8366331789571894E-2</v>
      </c>
      <c r="P17" s="8">
        <f t="shared" ca="1" si="5"/>
        <v>3.9179176197819748E-3</v>
      </c>
      <c r="Q17" s="8">
        <f t="shared" ca="1" si="9"/>
        <v>0.64090392193549317</v>
      </c>
      <c r="R17" s="8">
        <f t="shared" ca="1" si="6"/>
        <v>0.45434884804045028</v>
      </c>
    </row>
    <row r="18" spans="2:18" x14ac:dyDescent="0.25">
      <c r="B18" s="6">
        <v>12</v>
      </c>
      <c r="C18" s="19">
        <f t="shared" si="0"/>
        <v>76</v>
      </c>
      <c r="D18" s="20">
        <f t="shared" ca="1" si="10"/>
        <v>0.78992222897902353</v>
      </c>
      <c r="E18" s="18" cm="1">
        <f t="array" aca="1" ref="E18" ca="1">$E17*(1-'Input clinical parameters'!$N$10-INDEX(rngLifeTables,$C17,2))+$D17*(rngAveProbCem)</f>
        <v>3.3733923675876999E-2</v>
      </c>
      <c r="F18" s="18" cm="1">
        <f t="array" aca="1" ref="F18" ca="1">$E17*('Input clinical parameters'!$N$10)+$F17*(1-(INDEX(rngLifeTables,C17,2)))</f>
        <v>8.0156283415166851E-3</v>
      </c>
      <c r="G18" s="21" cm="1">
        <f t="array" ref="G18">$G17+(1-$G17)*INDEX(rngLifeTables,$C18,4)</f>
        <v>0.16832821900358283</v>
      </c>
      <c r="H18" s="8">
        <v>0</v>
      </c>
      <c r="I18" s="8">
        <f t="shared" ca="1" si="11"/>
        <v>32.9335261978677</v>
      </c>
      <c r="J18" s="8">
        <f t="shared" ca="1" si="1"/>
        <v>12.929150185628146</v>
      </c>
      <c r="K18" s="8">
        <f t="shared" ca="1" si="2"/>
        <v>4.2558295006905507</v>
      </c>
      <c r="L18" s="8">
        <f t="shared" ca="1" si="7"/>
        <v>50.118505884186398</v>
      </c>
      <c r="M18" s="8">
        <f t="shared" ca="1" si="3"/>
        <v>34.328455783887591</v>
      </c>
      <c r="N18" s="8">
        <f t="shared" ca="1" si="8"/>
        <v>0.59946241029277325</v>
      </c>
      <c r="O18" s="8">
        <f t="shared" ca="1" si="4"/>
        <v>1.9218241849724697E-2</v>
      </c>
      <c r="P18" s="8">
        <f t="shared" ca="1" si="5"/>
        <v>4.594177782359001E-3</v>
      </c>
      <c r="Q18" s="8">
        <f t="shared" ca="1" si="9"/>
        <v>0.62327482992485694</v>
      </c>
      <c r="R18" s="8">
        <f t="shared" ca="1" si="6"/>
        <v>0.42690942323235709</v>
      </c>
    </row>
    <row r="19" spans="2:18" x14ac:dyDescent="0.25">
      <c r="B19" s="6">
        <v>13</v>
      </c>
      <c r="C19" s="19">
        <f t="shared" si="0"/>
        <v>77</v>
      </c>
      <c r="D19" s="20">
        <f t="shared" ca="1" si="10"/>
        <v>0.7629036041658368</v>
      </c>
      <c r="E19" s="18" cm="1">
        <f t="array" aca="1" ref="E19" ca="1">$E18*(1-'Input clinical parameters'!$N$10-INDEX(rngLifeTables,$C18,2))+$D18*(rngAveProbCem)</f>
        <v>3.4896097632766014E-2</v>
      </c>
      <c r="F19" s="18" cm="1">
        <f t="array" aca="1" ref="F19" ca="1">$E18*('Input clinical parameters'!$N$10)+$F18*(1-(INDEX(rngLifeTables,C18,2)))</f>
        <v>9.1997041427746076E-3</v>
      </c>
      <c r="G19" s="21" cm="1">
        <f t="array" ref="G19">$G18+(1-$G18)*INDEX(rngLifeTables,$C19,4)</f>
        <v>0.19300059405862255</v>
      </c>
      <c r="H19" s="8">
        <v>0</v>
      </c>
      <c r="I19" s="8">
        <f t="shared" ca="1" si="11"/>
        <v>31.807062660735017</v>
      </c>
      <c r="J19" s="8">
        <f t="shared" ca="1" si="1"/>
        <v>13.374574849975412</v>
      </c>
      <c r="K19" s="8">
        <f t="shared" ca="1" si="2"/>
        <v>4.8845044480988253</v>
      </c>
      <c r="L19" s="8">
        <f t="shared" ca="1" si="7"/>
        <v>50.066141958809254</v>
      </c>
      <c r="M19" s="8">
        <f t="shared" ca="1" si="3"/>
        <v>33.13293655811254</v>
      </c>
      <c r="N19" s="8">
        <f t="shared" ca="1" si="8"/>
        <v>0.57895830323119168</v>
      </c>
      <c r="O19" s="8">
        <f t="shared" ca="1" si="4"/>
        <v>1.9880333232557706E-2</v>
      </c>
      <c r="P19" s="8">
        <f t="shared" ca="1" si="5"/>
        <v>5.27283384112267E-3</v>
      </c>
      <c r="Q19" s="8">
        <f t="shared" ca="1" si="9"/>
        <v>0.604111470304872</v>
      </c>
      <c r="R19" s="8">
        <f t="shared" ca="1" si="6"/>
        <v>0.39979088135265339</v>
      </c>
    </row>
    <row r="20" spans="2:18" x14ac:dyDescent="0.25">
      <c r="B20" s="6">
        <v>14</v>
      </c>
      <c r="C20" s="19">
        <f t="shared" si="0"/>
        <v>78</v>
      </c>
      <c r="D20" s="20">
        <f t="shared" ca="1" si="10"/>
        <v>0.73422996151552811</v>
      </c>
      <c r="E20" s="18" cm="1">
        <f t="array" aca="1" ref="E20" ca="1">$E19*(1-'Input clinical parameters'!$N$10-INDEX(rngLifeTables,$C19,2))+$D19*(rngAveProbCem)</f>
        <v>3.5717649554972128E-2</v>
      </c>
      <c r="F20" s="18" cm="1">
        <f t="array" aca="1" ref="F20" ca="1">$E19*('Input clinical parameters'!$N$10)+$F19*(1-(INDEX(rngLifeTables,C19,2)))</f>
        <v>1.036190351817806E-2</v>
      </c>
      <c r="G20" s="21" cm="1">
        <f t="array" ref="G20">$G19+(1-$G19)*INDEX(rngLifeTables,$C20,4)</f>
        <v>0.21969048541132172</v>
      </c>
      <c r="H20" s="8">
        <v>0</v>
      </c>
      <c r="I20" s="8">
        <f t="shared" ca="1" si="11"/>
        <v>30.611597934248234</v>
      </c>
      <c r="J20" s="8">
        <f t="shared" ca="1" si="1"/>
        <v>13.689449819443906</v>
      </c>
      <c r="K20" s="8">
        <f t="shared" ca="1" si="2"/>
        <v>5.5015642937890075</v>
      </c>
      <c r="L20" s="8">
        <f t="shared" ca="1" si="7"/>
        <v>49.802612047481148</v>
      </c>
      <c r="M20" s="8">
        <f t="shared" ca="1" si="3"/>
        <v>31.843996970237676</v>
      </c>
      <c r="N20" s="8">
        <f t="shared" ca="1" si="8"/>
        <v>0.55719822318224266</v>
      </c>
      <c r="O20" s="8">
        <f t="shared" ca="1" si="4"/>
        <v>2.0348371984431502E-2</v>
      </c>
      <c r="P20" s="8">
        <f t="shared" ca="1" si="5"/>
        <v>5.9389513707360448E-3</v>
      </c>
      <c r="Q20" s="8">
        <f t="shared" ca="1" si="9"/>
        <v>0.58348554653741025</v>
      </c>
      <c r="R20" s="8">
        <f t="shared" ca="1" si="6"/>
        <v>0.37308308163435994</v>
      </c>
    </row>
    <row r="21" spans="2:18" x14ac:dyDescent="0.25">
      <c r="B21" s="6">
        <v>15</v>
      </c>
      <c r="C21" s="19">
        <f t="shared" si="0"/>
        <v>79</v>
      </c>
      <c r="D21" s="20">
        <f t="shared" ca="1" si="10"/>
        <v>0.70356067358606356</v>
      </c>
      <c r="E21" s="18" cm="1">
        <f t="array" aca="1" ref="E21" ca="1">$E20*(1-'Input clinical parameters'!$N$10-INDEX(rngLifeTables,$C20,2))+$D20*(rngAveProbCem)</f>
        <v>3.6209652598164686E-2</v>
      </c>
      <c r="F21" s="18" cm="1">
        <f t="array" aca="1" ref="F21" ca="1">$E20*('Input clinical parameters'!$N$10)+$F20*(1-(INDEX(rngLifeTables,C20,2)))</f>
        <v>1.1479681771652999E-2</v>
      </c>
      <c r="G21" s="21" cm="1">
        <f t="array" ref="G21">$G20+(1-$G20)*INDEX(rngLifeTables,$C21,4)</f>
        <v>0.24874999204411868</v>
      </c>
      <c r="H21" s="8">
        <v>0</v>
      </c>
      <c r="I21" s="8">
        <f t="shared" ca="1" si="11"/>
        <v>29.332930540876539</v>
      </c>
      <c r="J21" s="8">
        <f t="shared" ca="1" si="1"/>
        <v>13.87801908575109</v>
      </c>
      <c r="K21" s="8">
        <f t="shared" ca="1" si="2"/>
        <v>6.0950391236697667</v>
      </c>
      <c r="L21" s="8">
        <f t="shared" ca="1" si="7"/>
        <v>49.305988750297395</v>
      </c>
      <c r="M21" s="8">
        <f t="shared" ca="1" si="3"/>
        <v>30.460342001520225</v>
      </c>
      <c r="N21" s="8">
        <f t="shared" ca="1" si="8"/>
        <v>0.53392367210659741</v>
      </c>
      <c r="O21" s="8">
        <f t="shared" ca="1" si="4"/>
        <v>2.0628666490511642E-2</v>
      </c>
      <c r="P21" s="8">
        <f t="shared" ca="1" si="5"/>
        <v>6.5796088212718481E-3</v>
      </c>
      <c r="Q21" s="8">
        <f t="shared" ca="1" si="9"/>
        <v>0.56113194741838091</v>
      </c>
      <c r="R21" s="8">
        <f t="shared" ca="1" si="6"/>
        <v>0.34665709905756331</v>
      </c>
    </row>
    <row r="22" spans="2:18" x14ac:dyDescent="0.25">
      <c r="B22" s="6">
        <v>16</v>
      </c>
      <c r="C22" s="19">
        <f t="shared" si="0"/>
        <v>80</v>
      </c>
      <c r="D22" s="20">
        <f t="shared" ca="1" si="10"/>
        <v>0.67135962535673932</v>
      </c>
      <c r="E22" s="18" cm="1">
        <f t="array" aca="1" ref="E22" ca="1">$E21*(1-'Input clinical parameters'!$N$10-INDEX(rngLifeTables,$C21,2))+$D21*(rngAveProbCem)</f>
        <v>3.6350040743702842E-2</v>
      </c>
      <c r="F22" s="18" cm="1">
        <f t="array" aca="1" ref="F22" ca="1">$E21*('Input clinical parameters'!$N$10)+$F21*(1-(INDEX(rngLifeTables,C21,2)))</f>
        <v>1.252122902694078E-2</v>
      </c>
      <c r="G22" s="21" cm="1">
        <f t="array" ref="G22">$G21+(1-$G21)*INDEX(rngLifeTables,$C22,4)</f>
        <v>0.27976910487261702</v>
      </c>
      <c r="H22" s="8">
        <v>0</v>
      </c>
      <c r="I22" s="8">
        <f t="shared" ca="1" si="11"/>
        <v>27.990400825223464</v>
      </c>
      <c r="J22" s="8">
        <f t="shared" ca="1" si="1"/>
        <v>13.931825439123575</v>
      </c>
      <c r="K22" s="8">
        <f t="shared" ca="1" si="2"/>
        <v>6.6480397552557218</v>
      </c>
      <c r="L22" s="8">
        <f t="shared" ca="1" si="7"/>
        <v>48.570266019602762</v>
      </c>
      <c r="M22" s="8">
        <f t="shared" ca="1" si="3"/>
        <v>28.991136131212034</v>
      </c>
      <c r="N22" s="8">
        <f t="shared" ca="1" si="8"/>
        <v>0.50948668669544606</v>
      </c>
      <c r="O22" s="8">
        <f t="shared" ca="1" si="4"/>
        <v>2.0708645723277738E-2</v>
      </c>
      <c r="P22" s="8">
        <f t="shared" ca="1" si="5"/>
        <v>7.1765742812016824E-3</v>
      </c>
      <c r="Q22" s="8">
        <f t="shared" ca="1" si="9"/>
        <v>0.53737190669992541</v>
      </c>
      <c r="R22" s="8">
        <f t="shared" ca="1" si="6"/>
        <v>0.32075224982170941</v>
      </c>
    </row>
    <row r="23" spans="2:18" x14ac:dyDescent="0.25">
      <c r="B23" s="6">
        <v>17</v>
      </c>
      <c r="C23" s="19">
        <f t="shared" si="0"/>
        <v>81</v>
      </c>
      <c r="D23" s="20">
        <f t="shared" ca="1" si="10"/>
        <v>0.63731107705949974</v>
      </c>
      <c r="E23" s="18" cm="1">
        <f t="array" aca="1" ref="E23" ca="1">$E22*(1-'Input clinical parameters'!$N$10-INDEX(rngLifeTables,$C22,2))+$D22*(rngAveProbCem)</f>
        <v>3.6162845402862465E-2</v>
      </c>
      <c r="F23" s="18" cm="1">
        <f t="array" aca="1" ref="F23" ca="1">$E22*('Input clinical parameters'!$N$10)+$F22*(1-(INDEX(rngLifeTables,C22,2)))</f>
        <v>1.3466100114995355E-2</v>
      </c>
      <c r="G23" s="21" cm="1">
        <f t="array" ref="G23">$G22+(1-$G22)*INDEX(rngLifeTables,$C23,4)</f>
        <v>0.31305997742264247</v>
      </c>
      <c r="H23" s="8">
        <v>0</v>
      </c>
      <c r="I23" s="8">
        <f t="shared" ca="1" si="11"/>
        <v>26.570844929454033</v>
      </c>
      <c r="J23" s="8">
        <f t="shared" ca="1" si="1"/>
        <v>13.860079362413686</v>
      </c>
      <c r="K23" s="8">
        <f t="shared" ca="1" si="2"/>
        <v>7.1497110004236797</v>
      </c>
      <c r="L23" s="8">
        <f t="shared" ca="1" si="7"/>
        <v>47.580635292291397</v>
      </c>
      <c r="M23" s="8">
        <f t="shared" ca="1" si="3"/>
        <v>27.440033656209703</v>
      </c>
      <c r="N23" s="8">
        <f t="shared" ca="1" si="8"/>
        <v>0.48364765586374736</v>
      </c>
      <c r="O23" s="8">
        <f t="shared" ca="1" si="4"/>
        <v>2.060200039592186E-2</v>
      </c>
      <c r="P23" s="8">
        <f t="shared" ca="1" si="5"/>
        <v>7.718129549857307E-3</v>
      </c>
      <c r="Q23" s="8">
        <f t="shared" ca="1" si="9"/>
        <v>0.51196778580952651</v>
      </c>
      <c r="R23" s="8">
        <f t="shared" ca="1" si="6"/>
        <v>0.29525484868388402</v>
      </c>
    </row>
    <row r="24" spans="2:18" x14ac:dyDescent="0.25">
      <c r="B24" s="6">
        <v>18</v>
      </c>
      <c r="C24" s="19">
        <f t="shared" si="0"/>
        <v>82</v>
      </c>
      <c r="D24" s="20">
        <f t="shared" ca="1" si="10"/>
        <v>0.60141989605375168</v>
      </c>
      <c r="E24" s="18" cm="1">
        <f t="array" aca="1" ref="E24" ca="1">$E23*(1-'Input clinical parameters'!$N$10-INDEX(rngLifeTables,$C23,2))+$D23*(rngAveProbCem)</f>
        <v>3.562223362553308E-2</v>
      </c>
      <c r="F24" s="18" cm="1">
        <f t="array" aca="1" ref="F24" ca="1">$E23*('Input clinical parameters'!$N$10)+$F23*(1-(INDEX(rngLifeTables,C23,2)))</f>
        <v>1.4278335377380304E-2</v>
      </c>
      <c r="G24" s="21" cm="1">
        <f t="array" ref="G24">$G23+(1-$G23)*INDEX(rngLifeTables,$C24,4)</f>
        <v>0.34867953494333492</v>
      </c>
      <c r="H24" s="8">
        <v>0</v>
      </c>
      <c r="I24" s="8">
        <f t="shared" ca="1" si="11"/>
        <v>25.074465784062742</v>
      </c>
      <c r="J24" s="8">
        <f t="shared" ca="1" si="1"/>
        <v>13.652879899689777</v>
      </c>
      <c r="K24" s="8">
        <f t="shared" ca="1" si="2"/>
        <v>7.5809603852354659</v>
      </c>
      <c r="L24" s="8">
        <f t="shared" ca="1" si="7"/>
        <v>46.308306068987982</v>
      </c>
      <c r="M24" s="8">
        <f t="shared" ca="1" si="3"/>
        <v>25.803163160853277</v>
      </c>
      <c r="N24" s="8">
        <f t="shared" ca="1" si="8"/>
        <v>0.45641027339159101</v>
      </c>
      <c r="O24" s="8">
        <f t="shared" ca="1" si="4"/>
        <v>2.0294013457214367E-2</v>
      </c>
      <c r="P24" s="8">
        <f t="shared" ca="1" si="5"/>
        <v>8.1836642574946369E-3</v>
      </c>
      <c r="Q24" s="8">
        <f t="shared" ca="1" si="9"/>
        <v>0.48488795110630001</v>
      </c>
      <c r="R24" s="8">
        <f t="shared" ca="1" si="6"/>
        <v>0.2701813989587189</v>
      </c>
    </row>
    <row r="25" spans="2:18" x14ac:dyDescent="0.25">
      <c r="B25" s="6">
        <v>19</v>
      </c>
      <c r="C25" s="19">
        <f t="shared" si="0"/>
        <v>83</v>
      </c>
      <c r="D25" s="20">
        <f t="shared" ca="1" si="10"/>
        <v>0.56402896581664153</v>
      </c>
      <c r="E25" s="18" cm="1">
        <f t="array" aca="1" ref="E25" ca="1">$E24*(1-'Input clinical parameters'!$N$10-INDEX(rngLifeTables,$C24,2))+$D24*(rngAveProbCem)</f>
        <v>3.475073792555447E-2</v>
      </c>
      <c r="F25" s="18" cm="1">
        <f t="array" aca="1" ref="F25" ca="1">$E24*('Input clinical parameters'!$N$10)+$F24*(1-(INDEX(rngLifeTables,C24,2)))</f>
        <v>1.4936774264422456E-2</v>
      </c>
      <c r="G25" s="21" cm="1">
        <f t="array" ref="G25">$G24+(1-$G24)*INDEX(rngLifeTables,$C25,4)</f>
        <v>0.38628352199338151</v>
      </c>
      <c r="H25" s="8">
        <v>0</v>
      </c>
      <c r="I25" s="8">
        <f t="shared" ca="1" si="11"/>
        <v>23.515558925449433</v>
      </c>
      <c r="J25" s="8">
        <f t="shared" ca="1" si="1"/>
        <v>13.318863053638452</v>
      </c>
      <c r="K25" s="8">
        <f t="shared" ca="1" si="2"/>
        <v>7.9305528963255725</v>
      </c>
      <c r="L25" s="8">
        <f t="shared" ca="1" si="7"/>
        <v>44.764974875413458</v>
      </c>
      <c r="M25" s="8">
        <f t="shared" ca="1" si="3"/>
        <v>24.099722885868868</v>
      </c>
      <c r="N25" s="8">
        <f t="shared" ca="1" si="8"/>
        <v>0.42803474939602282</v>
      </c>
      <c r="O25" s="8">
        <f t="shared" ca="1" si="4"/>
        <v>1.9797521697343549E-2</v>
      </c>
      <c r="P25" s="8">
        <f t="shared" ca="1" si="5"/>
        <v>8.5610501812184749E-3</v>
      </c>
      <c r="Q25" s="8">
        <f t="shared" ca="1" si="9"/>
        <v>0.45639332127458487</v>
      </c>
      <c r="R25" s="8">
        <f t="shared" ca="1" si="6"/>
        <v>0.24570442852453911</v>
      </c>
    </row>
    <row r="26" spans="2:18" x14ac:dyDescent="0.25">
      <c r="B26" s="6">
        <v>20</v>
      </c>
      <c r="C26" s="19">
        <f t="shared" si="0"/>
        <v>84</v>
      </c>
      <c r="D26" s="20">
        <f t="shared" ca="1" si="10"/>
        <v>0.52431988798042983</v>
      </c>
      <c r="E26" s="18" cm="1">
        <f t="array" aca="1" ref="E26" ca="1">$E25*(1-'Input clinical parameters'!$N$10-INDEX(rngLifeTables,$C25,2))+$D25*(rngAveProbCem)</f>
        <v>3.3571740263748484E-2</v>
      </c>
      <c r="F26" s="18" cm="1">
        <f t="array" aca="1" ref="F26" ca="1">$E25*('Input clinical parameters'!$N$10)+$F25*(1-(INDEX(rngLifeTables,C25,2)))</f>
        <v>1.5422359724069447E-2</v>
      </c>
      <c r="G26" s="21" cm="1">
        <f t="array" ref="G26">$G25+(1-$G25)*INDEX(rngLifeTables,$C26,4)</f>
        <v>0.42668601203175222</v>
      </c>
      <c r="H26" s="8">
        <v>0</v>
      </c>
      <c r="I26" s="8">
        <f t="shared" ca="1" si="11"/>
        <v>21.860003597044095</v>
      </c>
      <c r="J26" s="8">
        <f t="shared" ca="1" si="1"/>
        <v>12.866990393213404</v>
      </c>
      <c r="K26" s="8">
        <f t="shared" ca="1" si="2"/>
        <v>8.188370354449015</v>
      </c>
      <c r="L26" s="8">
        <f t="shared" ca="1" si="7"/>
        <v>42.915364344706511</v>
      </c>
      <c r="M26" s="8">
        <f t="shared" ca="1" si="3"/>
        <v>22.322670968920978</v>
      </c>
      <c r="N26" s="8">
        <f t="shared" ca="1" si="8"/>
        <v>0.39790001127001057</v>
      </c>
      <c r="O26" s="8">
        <f t="shared" ca="1" si="4"/>
        <v>1.9125845837086292E-2</v>
      </c>
      <c r="P26" s="8">
        <f t="shared" ca="1" si="5"/>
        <v>8.8393647231480299E-3</v>
      </c>
      <c r="Q26" s="8">
        <f t="shared" ca="1" si="9"/>
        <v>0.42586522183024489</v>
      </c>
      <c r="R26" s="8">
        <f t="shared" ca="1" si="6"/>
        <v>0.22151621847282985</v>
      </c>
    </row>
    <row r="27" spans="2:18" x14ac:dyDescent="0.25">
      <c r="B27" s="6">
        <v>21</v>
      </c>
      <c r="C27" s="19">
        <f t="shared" si="0"/>
        <v>85</v>
      </c>
      <c r="D27" s="20">
        <f t="shared" ca="1" si="10"/>
        <v>0.4829632645738251</v>
      </c>
      <c r="E27" s="18" cm="1">
        <f t="array" aca="1" ref="E27" ca="1">$E26*(1-'Input clinical parameters'!$N$10-INDEX(rngLifeTables,$C26,2))+$D26*(rngAveProbCem)</f>
        <v>3.2039239753207313E-2</v>
      </c>
      <c r="F27" s="18" cm="1">
        <f t="array" aca="1" ref="F27" ca="1">$E26*('Input clinical parameters'!$N$10)+$F26*(1-(INDEX(rngLifeTables,C26,2)))</f>
        <v>1.5688455205715969E-2</v>
      </c>
      <c r="G27" s="21" cm="1">
        <f t="array" ref="G27">$G26+(1-$G26)*INDEX(rngLifeTables,$C27,4)</f>
        <v>0.46930904046725158</v>
      </c>
      <c r="H27" s="8">
        <v>0</v>
      </c>
      <c r="I27" s="8">
        <f t="shared" ca="1" si="11"/>
        <v>20.135758613867484</v>
      </c>
      <c r="J27" s="8">
        <f t="shared" ca="1" si="1"/>
        <v>12.27963122768273</v>
      </c>
      <c r="K27" s="8">
        <f t="shared" ca="1" si="2"/>
        <v>8.3296514808363504</v>
      </c>
      <c r="L27" s="8">
        <f t="shared" ca="1" si="7"/>
        <v>40.74504132238657</v>
      </c>
      <c r="M27" s="8">
        <f t="shared" ca="1" si="3"/>
        <v>20.477067728390175</v>
      </c>
      <c r="N27" s="8">
        <f t="shared" ca="1" si="8"/>
        <v>0.36651497076933087</v>
      </c>
      <c r="O27" s="8">
        <f t="shared" ca="1" si="4"/>
        <v>1.8252779136355365E-2</v>
      </c>
      <c r="P27" s="8">
        <f t="shared" ca="1" si="5"/>
        <v>8.9918780256217391E-3</v>
      </c>
      <c r="Q27" s="8">
        <f t="shared" ca="1" si="9"/>
        <v>0.39375962793130798</v>
      </c>
      <c r="R27" s="8">
        <f t="shared" ca="1" si="6"/>
        <v>0.19789015566478335</v>
      </c>
    </row>
    <row r="28" spans="2:18" x14ac:dyDescent="0.25">
      <c r="B28" s="6">
        <v>22</v>
      </c>
      <c r="C28" s="19">
        <f t="shared" si="0"/>
        <v>86</v>
      </c>
      <c r="D28" s="20">
        <f t="shared" ca="1" si="10"/>
        <v>0.44042622003815046</v>
      </c>
      <c r="E28" s="18" cm="1">
        <f t="array" aca="1" ref="E28" ca="1">$E27*(1-'Input clinical parameters'!$N$10-INDEX(rngLifeTables,$C27,2))+$D27*(rngAveProbCem)</f>
        <v>3.0196177198068063E-2</v>
      </c>
      <c r="F28" s="18" cm="1">
        <f t="array" aca="1" ref="F28" ca="1">$E27*('Input clinical parameters'!$N$10)+$F27*(1-(INDEX(rngLifeTables,C27,2)))</f>
        <v>1.572243364509485E-2</v>
      </c>
      <c r="G28" s="21" cm="1">
        <f t="array" ref="G28">$G27+(1-$G27)*INDEX(rngLifeTables,$C28,4)</f>
        <v>0.51365516911868658</v>
      </c>
      <c r="H28" s="8">
        <v>0</v>
      </c>
      <c r="I28" s="8">
        <f t="shared" ca="1" si="11"/>
        <v>18.362299380537433</v>
      </c>
      <c r="J28" s="8">
        <f t="shared" ca="1" si="1"/>
        <v>11.573243414457696</v>
      </c>
      <c r="K28" s="8">
        <f t="shared" ca="1" si="2"/>
        <v>8.3476920434142183</v>
      </c>
      <c r="L28" s="8">
        <f t="shared" ca="1" si="7"/>
        <v>38.283234838409349</v>
      </c>
      <c r="M28" s="8">
        <f t="shared" ca="1" si="3"/>
        <v>18.589224903836275</v>
      </c>
      <c r="N28" s="8">
        <f t="shared" ca="1" si="8"/>
        <v>0.33423412297366301</v>
      </c>
      <c r="O28" s="8">
        <f t="shared" ca="1" si="4"/>
        <v>1.7202785003767502E-2</v>
      </c>
      <c r="P28" s="8">
        <f t="shared" ca="1" si="5"/>
        <v>9.0113528546211276E-3</v>
      </c>
      <c r="Q28" s="8">
        <f t="shared" ca="1" si="9"/>
        <v>0.36044826083205161</v>
      </c>
      <c r="R28" s="8">
        <f t="shared" ca="1" si="6"/>
        <v>0.17502318743663534</v>
      </c>
    </row>
    <row r="29" spans="2:18" x14ac:dyDescent="0.25">
      <c r="B29" s="6">
        <v>23</v>
      </c>
      <c r="C29" s="19">
        <f t="shared" si="0"/>
        <v>87</v>
      </c>
      <c r="D29" s="20">
        <f t="shared" ca="1" si="10"/>
        <v>0.39654405465625453</v>
      </c>
      <c r="E29" s="18" cm="1">
        <f t="array" aca="1" ref="E29" ca="1">$E28*(1-'Input clinical parameters'!$N$10-INDEX(rngLifeTables,$C28,2))+$D28*(rngAveProbCem)</f>
        <v>2.8091611172885583E-2</v>
      </c>
      <c r="F29" s="18" cm="1">
        <f t="array" aca="1" ref="F29" ca="1">$E28*('Input clinical parameters'!$N$10)+$F28*(1-(INDEX(rngLifeTables,C28,2)))</f>
        <v>1.5519294256466863E-2</v>
      </c>
      <c r="G29" s="21" cm="1">
        <f t="array" ref="G29">$G28+(1-$G28)*INDEX(rngLifeTables,$C29,4)</f>
        <v>0.55984503991439305</v>
      </c>
      <c r="H29" s="8">
        <v>0</v>
      </c>
      <c r="I29" s="8">
        <f t="shared" ca="1" si="11"/>
        <v>16.53275921796757</v>
      </c>
      <c r="J29" s="8">
        <f t="shared" ca="1" si="1"/>
        <v>10.766629559615406</v>
      </c>
      <c r="K29" s="8">
        <f t="shared" ca="1" si="2"/>
        <v>8.2398369176472901</v>
      </c>
      <c r="L29" s="8">
        <f t="shared" ca="1" si="7"/>
        <v>35.539225695230265</v>
      </c>
      <c r="M29" s="8">
        <f t="shared" ca="1" si="3"/>
        <v>16.673250151499598</v>
      </c>
      <c r="N29" s="8">
        <f t="shared" ca="1" si="8"/>
        <v>0.30093247926286681</v>
      </c>
      <c r="O29" s="8">
        <f t="shared" ca="1" si="4"/>
        <v>1.6003812146376663E-2</v>
      </c>
      <c r="P29" s="8">
        <f t="shared" ca="1" si="5"/>
        <v>8.8949229970736038E-3</v>
      </c>
      <c r="Q29" s="8">
        <f t="shared" ca="1" si="9"/>
        <v>0.32583121440631707</v>
      </c>
      <c r="R29" s="8">
        <f t="shared" ca="1" si="6"/>
        <v>0.15286391975873984</v>
      </c>
    </row>
    <row r="30" spans="2:18" x14ac:dyDescent="0.25">
      <c r="B30" s="6">
        <v>24</v>
      </c>
      <c r="C30" s="19">
        <f t="shared" si="0"/>
        <v>88</v>
      </c>
      <c r="D30" s="20">
        <f t="shared" ca="1" si="10"/>
        <v>0.35270127785692651</v>
      </c>
      <c r="E30" s="18" cm="1">
        <f t="array" aca="1" ref="E30" ca="1">$E29*(1-'Input clinical parameters'!$N$10-INDEX(rngLifeTables,$C29,2))+$D29*(rngAveProbCem)</f>
        <v>2.5730267136488738E-2</v>
      </c>
      <c r="F30" s="18" cm="1">
        <f t="array" aca="1" ref="F30" ca="1">$E29*('Input clinical parameters'!$N$10)+$F29*(1-(INDEX(rngLifeTables,C29,2)))</f>
        <v>1.5056645681555359E-2</v>
      </c>
      <c r="G30" s="21" cm="1">
        <f t="array" ref="G30">$G29+(1-$G29)*INDEX(rngLifeTables,$C30,4)</f>
        <v>0.60651180932502935</v>
      </c>
      <c r="H30" s="8">
        <v>0</v>
      </c>
      <c r="I30" s="8">
        <f t="shared" ca="1" si="11"/>
        <v>14.704861248601425</v>
      </c>
      <c r="J30" s="8">
        <f t="shared" ca="1" si="1"/>
        <v>9.8616007826532961</v>
      </c>
      <c r="K30" s="8">
        <f t="shared" ca="1" si="2"/>
        <v>7.9941976028399049</v>
      </c>
      <c r="L30" s="8">
        <f t="shared" ca="1" si="7"/>
        <v>32.560659634094627</v>
      </c>
      <c r="M30" s="8">
        <f t="shared" ca="1" si="3"/>
        <v>14.759279232047527</v>
      </c>
      <c r="N30" s="8">
        <f t="shared" ca="1" si="8"/>
        <v>0.26766072707022004</v>
      </c>
      <c r="O30" s="8">
        <f t="shared" ca="1" si="4"/>
        <v>1.4658552661654126E-2</v>
      </c>
      <c r="P30" s="8">
        <f t="shared" ca="1" si="5"/>
        <v>8.6297547890006841E-3</v>
      </c>
      <c r="Q30" s="8">
        <f t="shared" ca="1" si="9"/>
        <v>0.29094903452087484</v>
      </c>
      <c r="R30" s="8">
        <f t="shared" ca="1" si="6"/>
        <v>0.13188301745250039</v>
      </c>
    </row>
    <row r="31" spans="2:18" x14ac:dyDescent="0.25">
      <c r="B31" s="6">
        <v>25</v>
      </c>
      <c r="C31" s="19">
        <f t="shared" si="0"/>
        <v>89</v>
      </c>
      <c r="D31" s="20">
        <f t="shared" ca="1" si="10"/>
        <v>0.30872716172456049</v>
      </c>
      <c r="E31" s="18" cm="1">
        <f t="array" aca="1" ref="E31" ca="1">$E30*(1-'Input clinical parameters'!$N$10-INDEX(rngLifeTables,$C30,2))+$D30*(rngAveProbCem)</f>
        <v>2.3216887645549647E-2</v>
      </c>
      <c r="F31" s="18" cm="1">
        <f t="array" aca="1" ref="F31" ca="1">$E30*('Input clinical parameters'!$N$10)+$F30*(1-(INDEX(rngLifeTables,C30,2)))</f>
        <v>1.4366284451598923E-2</v>
      </c>
      <c r="G31" s="21" cm="1">
        <f t="array" ref="G31">$G30+(1-$G30)*INDEX(rngLifeTables,$C31,4)</f>
        <v>0.65368966617829094</v>
      </c>
      <c r="H31" s="8">
        <v>0</v>
      </c>
      <c r="I31" s="8">
        <f t="shared" ca="1" si="11"/>
        <v>12.87148746502632</v>
      </c>
      <c r="J31" s="8">
        <f t="shared" ca="1" si="1"/>
        <v>8.8983016057162576</v>
      </c>
      <c r="K31" s="8">
        <f t="shared" ca="1" si="2"/>
        <v>7.6276561960528628</v>
      </c>
      <c r="L31" s="8">
        <f t="shared" ca="1" si="7"/>
        <v>29.397445266795437</v>
      </c>
      <c r="M31" s="8">
        <f t="shared" ca="1" si="3"/>
        <v>12.874820872864353</v>
      </c>
      <c r="N31" s="8">
        <f t="shared" ca="1" si="8"/>
        <v>0.23428930304880227</v>
      </c>
      <c r="O31" s="8">
        <f t="shared" ca="1" si="4"/>
        <v>1.3226678463410578E-2</v>
      </c>
      <c r="P31" s="8">
        <f t="shared" ca="1" si="5"/>
        <v>8.2340724931985604E-3</v>
      </c>
      <c r="Q31" s="8">
        <f t="shared" ca="1" si="9"/>
        <v>0.2557500540054114</v>
      </c>
      <c r="R31" s="8">
        <f t="shared" ca="1" si="6"/>
        <v>0.11200756064555781</v>
      </c>
    </row>
    <row r="32" spans="2:18" x14ac:dyDescent="0.25">
      <c r="B32" s="6">
        <v>26</v>
      </c>
      <c r="C32" s="19">
        <f t="shared" si="0"/>
        <v>90</v>
      </c>
      <c r="D32" s="20">
        <f t="shared" ca="1" si="10"/>
        <v>0.26576694007741641</v>
      </c>
      <c r="E32" s="18" cm="1">
        <f t="array" aca="1" ref="E32" ca="1">$E31*(1-'Input clinical parameters'!$N$10-INDEX(rngLifeTables,$C31,2))+$D31*(rngAveProbCem)</f>
        <v>2.0561929149172955E-2</v>
      </c>
      <c r="F32" s="18" cm="1">
        <f t="array" aca="1" ref="F32" ca="1">$E31*('Input clinical parameters'!$N$10)+$F31*(1-(INDEX(rngLifeTables,C31,2)))</f>
        <v>1.3438567815650332E-2</v>
      </c>
      <c r="G32" s="21" cm="1">
        <f t="array" ref="G32">$G31+(1-$G31)*INDEX(rngLifeTables,$C32,4)</f>
        <v>0.70023256295776026</v>
      </c>
      <c r="H32" s="8">
        <v>0</v>
      </c>
      <c r="I32" s="8">
        <f t="shared" ca="1" si="11"/>
        <v>11.080385084085481</v>
      </c>
      <c r="J32" s="8">
        <f t="shared" ca="1" si="1"/>
        <v>7.8807396563243364</v>
      </c>
      <c r="K32" s="8">
        <f t="shared" ca="1" si="2"/>
        <v>7.1350929609160962</v>
      </c>
      <c r="L32" s="8">
        <f t="shared" ca="1" si="7"/>
        <v>26.096217701325916</v>
      </c>
      <c r="M32" s="8">
        <f t="shared" ca="1" si="3"/>
        <v>11.042535951650249</v>
      </c>
      <c r="N32" s="8">
        <f t="shared" ca="1" si="8"/>
        <v>0.2016873112696943</v>
      </c>
      <c r="O32" s="8">
        <f t="shared" ca="1" si="4"/>
        <v>1.1714146598614918E-2</v>
      </c>
      <c r="P32" s="8">
        <f t="shared" ca="1" si="5"/>
        <v>7.7023493424226612E-3</v>
      </c>
      <c r="Q32" s="8">
        <f t="shared" ca="1" si="9"/>
        <v>0.22110380721073189</v>
      </c>
      <c r="R32" s="8">
        <f t="shared" ca="1" si="6"/>
        <v>9.3559410337353252E-2</v>
      </c>
    </row>
    <row r="33" spans="2:18" x14ac:dyDescent="0.25">
      <c r="B33" s="6">
        <v>27</v>
      </c>
      <c r="C33" s="19">
        <f t="shared" si="0"/>
        <v>91</v>
      </c>
      <c r="D33" s="20">
        <f t="shared" ca="1" si="10"/>
        <v>0.2255780985157132</v>
      </c>
      <c r="E33" s="18" cm="1">
        <f t="array" aca="1" ref="E33" ca="1">$E32*(1-'Input clinical parameters'!$N$10-INDEX(rngLifeTables,$C32,2))+$D32*(rngAveProbCem)</f>
        <v>1.7836024236477635E-2</v>
      </c>
      <c r="F33" s="18" cm="1">
        <f t="array" aca="1" ref="F33" ca="1">$E32*('Input clinical parameters'!$N$10)+$F32*(1-(INDEX(rngLifeTables,C32,2)))</f>
        <v>1.2299941393476944E-2</v>
      </c>
      <c r="G33" s="21" cm="1">
        <f t="array" ref="G33">$G32+(1-$G32)*INDEX(rngLifeTables,$C33,4)</f>
        <v>0.74428593585433223</v>
      </c>
      <c r="H33" s="8">
        <v>0</v>
      </c>
      <c r="I33" s="8">
        <f t="shared" ca="1" si="11"/>
        <v>9.4048273926086736</v>
      </c>
      <c r="J33" s="8">
        <f t="shared" ca="1" si="1"/>
        <v>6.8359861806655893</v>
      </c>
      <c r="K33" s="8">
        <f t="shared" ca="1" si="2"/>
        <v>6.5305489736839819</v>
      </c>
      <c r="L33" s="8">
        <f t="shared" ca="1" si="7"/>
        <v>22.771362546958244</v>
      </c>
      <c r="M33" s="8">
        <f t="shared" ca="1" si="3"/>
        <v>9.3097908244645087</v>
      </c>
      <c r="N33" s="8">
        <f t="shared" ca="1" si="8"/>
        <v>0.17118848626436237</v>
      </c>
      <c r="O33" s="8">
        <f t="shared" ca="1" si="4"/>
        <v>1.0161196506746619E-2</v>
      </c>
      <c r="P33" s="8">
        <f t="shared" ca="1" si="5"/>
        <v>7.0497427109422767E-3</v>
      </c>
      <c r="Q33" s="8">
        <f t="shared" ca="1" si="9"/>
        <v>0.18839942548205127</v>
      </c>
      <c r="R33" s="8">
        <f t="shared" ca="1" si="6"/>
        <v>7.7024782292681754E-2</v>
      </c>
    </row>
    <row r="34" spans="2:18" x14ac:dyDescent="0.25">
      <c r="B34" s="6">
        <v>28</v>
      </c>
      <c r="C34" s="19">
        <f t="shared" si="0"/>
        <v>92</v>
      </c>
      <c r="D34" s="20">
        <f t="shared" ca="1" si="10"/>
        <v>0.18717275496683639</v>
      </c>
      <c r="E34" s="18" cm="1">
        <f t="array" aca="1" ref="E34" ca="1">$E33*(1-'Input clinical parameters'!$N$10-INDEX(rngLifeTables,$C33,2))+$D33*(rngAveProbCem)</f>
        <v>1.5275913192912783E-2</v>
      </c>
      <c r="F34" s="18" cm="1">
        <f t="array" aca="1" ref="F34" ca="1">$E33*('Input clinical parameters'!$N$10)+$F33*(1-(INDEX(rngLifeTables,C33,2)))</f>
        <v>1.1096868237977271E-2</v>
      </c>
      <c r="G34" s="21" cm="1">
        <f t="array" ref="G34">$G33+(1-$G33)*INDEX(rngLifeTables,$C34,4)</f>
        <v>0.78645446360227356</v>
      </c>
      <c r="H34" s="8">
        <v>0</v>
      </c>
      <c r="I34" s="8">
        <f t="shared" ca="1" si="11"/>
        <v>7.8036275003865851</v>
      </c>
      <c r="J34" s="8">
        <f t="shared" ca="1" si="1"/>
        <v>5.8547762718459735</v>
      </c>
      <c r="K34" s="8">
        <f t="shared" ca="1" si="2"/>
        <v>5.8917875430740914</v>
      </c>
      <c r="L34" s="8">
        <f t="shared" ca="1" si="7"/>
        <v>19.550191315306648</v>
      </c>
      <c r="M34" s="8">
        <f t="shared" ca="1" si="3"/>
        <v>7.7225649090753956</v>
      </c>
      <c r="N34" s="8">
        <f t="shared" ca="1" si="8"/>
        <v>0.14204313629530477</v>
      </c>
      <c r="O34" s="8">
        <f t="shared" ca="1" si="4"/>
        <v>8.7026993076033225E-3</v>
      </c>
      <c r="P34" s="8">
        <f t="shared" ca="1" si="5"/>
        <v>6.3601982702498946E-3</v>
      </c>
      <c r="Q34" s="8">
        <f t="shared" ca="1" si="9"/>
        <v>0.15710603387315797</v>
      </c>
      <c r="R34" s="8">
        <f t="shared" ca="1" si="6"/>
        <v>6.2058806720880932E-2</v>
      </c>
    </row>
    <row r="35" spans="2:18" x14ac:dyDescent="0.25">
      <c r="B35" s="6">
        <v>29</v>
      </c>
      <c r="C35" s="19">
        <f t="shared" si="0"/>
        <v>93</v>
      </c>
      <c r="D35" s="20">
        <f t="shared" ca="1" si="10"/>
        <v>0.15215995621521805</v>
      </c>
      <c r="E35" s="18" cm="1">
        <f t="array" aca="1" ref="E35" ca="1">$E34*(1-'Input clinical parameters'!$N$10-INDEX(rngLifeTables,$C34,2))+$D34*(rngAveProbCem)</f>
        <v>1.2757104550552269E-2</v>
      </c>
      <c r="F35" s="18" cm="1">
        <f t="array" aca="1" ref="F35" ca="1">$E34*('Input clinical parameters'!$N$10)+$F34*(1-(INDEX(rngLifeTables,C34,2)))</f>
        <v>9.7600915972921101E-3</v>
      </c>
      <c r="G35" s="21" cm="1">
        <f t="array" ref="G35">$G34+(1-$G34)*INDEX(rngLifeTables,$C35,4)</f>
        <v>0.82532284763693753</v>
      </c>
      <c r="H35" s="8">
        <v>0</v>
      </c>
      <c r="I35" s="8">
        <f t="shared" ca="1" si="11"/>
        <v>6.3438699664867357</v>
      </c>
      <c r="J35" s="8">
        <f t="shared" ca="1" si="1"/>
        <v>4.8893962722100257</v>
      </c>
      <c r="K35" s="8">
        <f t="shared" ca="1" si="2"/>
        <v>5.1820373873944119</v>
      </c>
      <c r="L35" s="8">
        <f t="shared" ca="1" si="7"/>
        <v>16.415303626091173</v>
      </c>
      <c r="M35" s="8">
        <f t="shared" ca="1" si="3"/>
        <v>6.2649718778397165</v>
      </c>
      <c r="N35" s="8">
        <f t="shared" ca="1" si="8"/>
        <v>0.11547234747490522</v>
      </c>
      <c r="O35" s="8">
        <f t="shared" ca="1" si="4"/>
        <v>7.2677321176859268E-3</v>
      </c>
      <c r="P35" s="8">
        <f t="shared" ca="1" si="5"/>
        <v>5.5940213367706888E-3</v>
      </c>
      <c r="Q35" s="8">
        <f t="shared" ca="1" si="9"/>
        <v>0.12833410092936184</v>
      </c>
      <c r="R35" s="8">
        <f t="shared" ca="1" si="6"/>
        <v>4.8979266640695532E-2</v>
      </c>
    </row>
    <row r="36" spans="2:18" x14ac:dyDescent="0.25">
      <c r="B36" s="6">
        <v>30</v>
      </c>
      <c r="C36" s="19">
        <f t="shared" si="0"/>
        <v>94</v>
      </c>
      <c r="D36" s="20">
        <f t="shared" ca="1" si="10"/>
        <v>0.12100825175966101</v>
      </c>
      <c r="E36" s="18" cm="1">
        <f t="array" aca="1" ref="E36" ca="1">$E35*(1-'Input clinical parameters'!$N$10-INDEX(rngLifeTables,$C35,2))+$D35*(rngAveProbCem)</f>
        <v>1.0406112161930034E-2</v>
      </c>
      <c r="F36" s="18" cm="1">
        <f t="array" aca="1" ref="F36" ca="1">$E35*('Input clinical parameters'!$N$10)+$F35*(1-(INDEX(rngLifeTables,C35,2)))</f>
        <v>8.380809177482058E-3</v>
      </c>
      <c r="G36" s="21" cm="1">
        <f t="array" ref="G36">$G35+(1-$G35)*INDEX(rngLifeTables,$C36,4)</f>
        <v>0.86020482690092692</v>
      </c>
      <c r="H36" s="8">
        <v>0</v>
      </c>
      <c r="I36" s="8">
        <f t="shared" ca="1" si="11"/>
        <v>5.0450896091832789</v>
      </c>
      <c r="J36" s="8">
        <f t="shared" ca="1" si="1"/>
        <v>3.9883349557198295</v>
      </c>
      <c r="K36" s="8">
        <f t="shared" ca="1" si="2"/>
        <v>4.4497191508304681</v>
      </c>
      <c r="L36" s="8">
        <f t="shared" ca="1" si="7"/>
        <v>13.483143715733576</v>
      </c>
      <c r="M36" s="8">
        <f t="shared" ca="1" si="3"/>
        <v>4.9718843684177187</v>
      </c>
      <c r="N36" s="8">
        <f t="shared" ca="1" si="8"/>
        <v>9.1831696341700755E-2</v>
      </c>
      <c r="O36" s="8">
        <f t="shared" ca="1" si="4"/>
        <v>5.9283699745352478E-3</v>
      </c>
      <c r="P36" s="8">
        <f t="shared" ca="1" si="5"/>
        <v>4.8034821078160308E-3</v>
      </c>
      <c r="Q36" s="8">
        <f t="shared" ca="1" si="9"/>
        <v>0.10256354842405203</v>
      </c>
      <c r="R36" s="8">
        <f t="shared" ca="1" si="6"/>
        <v>3.7820119248892406E-2</v>
      </c>
    </row>
    <row r="37" spans="2:18" x14ac:dyDescent="0.25">
      <c r="B37" s="6">
        <v>31</v>
      </c>
      <c r="C37" s="19">
        <f t="shared" si="0"/>
        <v>95</v>
      </c>
      <c r="D37" s="20">
        <f t="shared" ref="D37:D41" ca="1" si="12">1-SUM(E37:G37)</f>
        <v>9.3554622481338834E-2</v>
      </c>
      <c r="E37" s="18" cm="1">
        <f t="array" aca="1" ref="E37" ca="1">$E36*(1-'Input clinical parameters'!$N$10-INDEX(rngLifeTables,$C36,2))+$D36*(rngAveProbCem)</f>
        <v>8.285692817946241E-3</v>
      </c>
      <c r="F37" s="18" cm="1">
        <f t="array" aca="1" ref="F37" ca="1">$E36*('Input clinical parameters'!$N$10)+$F36*(1-(INDEX(rngLifeTables,C36,2)))</f>
        <v>7.0214711795309739E-3</v>
      </c>
      <c r="G37" s="21" cm="1">
        <f t="array" ref="G37">$G36+(1-$G36)*INDEX(rngLifeTables,$C37,4)</f>
        <v>0.89113821352118394</v>
      </c>
      <c r="H37" s="8">
        <v>0</v>
      </c>
      <c r="I37" s="8">
        <f t="shared" ca="1" si="11"/>
        <v>3.9004898170837694</v>
      </c>
      <c r="J37" s="8">
        <f t="shared" ca="1" si="1"/>
        <v>3.1756450232266791</v>
      </c>
      <c r="K37" s="8">
        <f t="shared" ca="1" si="2"/>
        <v>3.7279902349417329</v>
      </c>
      <c r="L37" s="8">
        <f t="shared" ca="1" si="7"/>
        <v>10.80412507525218</v>
      </c>
      <c r="M37" s="8">
        <f t="shared" ca="1" si="3"/>
        <v>3.8492765097593273</v>
      </c>
      <c r="N37" s="8">
        <f t="shared" ca="1" si="8"/>
        <v>7.0997469661260942E-2</v>
      </c>
      <c r="O37" s="8">
        <f t="shared" ca="1" si="4"/>
        <v>4.7203654694246899E-3</v>
      </c>
      <c r="P37" s="8">
        <f t="shared" ca="1" si="5"/>
        <v>4.024374075005022E-3</v>
      </c>
      <c r="Q37" s="8">
        <f t="shared" ca="1" si="9"/>
        <v>7.9742209205690653E-2</v>
      </c>
      <c r="R37" s="8">
        <f t="shared" ca="1" si="6"/>
        <v>2.8410427553719749E-2</v>
      </c>
    </row>
    <row r="38" spans="2:18" x14ac:dyDescent="0.25">
      <c r="B38" s="6">
        <v>32</v>
      </c>
      <c r="C38" s="19">
        <f t="shared" si="0"/>
        <v>96</v>
      </c>
      <c r="D38" s="20">
        <f t="shared" ca="1" si="12"/>
        <v>7.0137103951257718E-2</v>
      </c>
      <c r="E38" s="18" cm="1">
        <f t="array" aca="1" ref="E38" ca="1">$E37*(1-'Input clinical parameters'!$N$10-INDEX(rngLifeTables,$C37,2))+$D37*(rngAveProbCem)</f>
        <v>6.3934793963999681E-3</v>
      </c>
      <c r="F38" s="18" cm="1">
        <f t="array" aca="1" ref="F38" ca="1">$E37*('Input clinical parameters'!$N$10)+$F37*(1-(INDEX(rngLifeTables,C37,2)))</f>
        <v>5.7024126787887696E-3</v>
      </c>
      <c r="G38" s="21" cm="1">
        <f t="array" ref="G38">$G37+(1-$G37)*INDEX(rngLifeTables,$C38,4)</f>
        <v>0.9177670039735536</v>
      </c>
      <c r="H38" s="8">
        <v>0</v>
      </c>
      <c r="I38" s="8">
        <f t="shared" ca="1" si="11"/>
        <v>2.9241640071413344</v>
      </c>
      <c r="J38" s="8">
        <f t="shared" ca="1" si="1"/>
        <v>2.4504192313651858</v>
      </c>
      <c r="K38" s="8">
        <f t="shared" ca="1" si="2"/>
        <v>3.0276473745424539</v>
      </c>
      <c r="L38" s="8">
        <f t="shared" ca="1" si="7"/>
        <v>8.4022306130489746</v>
      </c>
      <c r="M38" s="8">
        <f t="shared" ca="1" si="3"/>
        <v>2.8923027713343936</v>
      </c>
      <c r="N38" s="8">
        <f t="shared" ca="1" si="8"/>
        <v>5.3226198533390348E-2</v>
      </c>
      <c r="O38" s="8">
        <f t="shared" ca="1" si="4"/>
        <v>3.6423700510448288E-3</v>
      </c>
      <c r="P38" s="8">
        <f t="shared" ca="1" si="5"/>
        <v>3.2683523385237914E-3</v>
      </c>
      <c r="Q38" s="8">
        <f t="shared" ca="1" si="9"/>
        <v>6.013692092295897E-2</v>
      </c>
      <c r="R38" s="8">
        <f t="shared" ca="1" si="6"/>
        <v>2.0700953241495811E-2</v>
      </c>
    </row>
    <row r="39" spans="2:18" x14ac:dyDescent="0.25">
      <c r="B39" s="6">
        <v>33</v>
      </c>
      <c r="C39" s="19">
        <f t="shared" si="0"/>
        <v>97</v>
      </c>
      <c r="D39" s="20">
        <f t="shared" ca="1" si="12"/>
        <v>5.0870294186714182E-2</v>
      </c>
      <c r="E39" s="18" cm="1">
        <f t="array" aca="1" ref="E39" ca="1">$E38*(1-'Input clinical parameters'!$N$10-INDEX(rngLifeTables,$C38,2))+$D38*(rngAveProbCem)</f>
        <v>4.7773139254510969E-3</v>
      </c>
      <c r="F39" s="18" cm="1">
        <f t="array" aca="1" ref="F39" ca="1">$E38*('Input clinical parameters'!$N$10)+$F38*(1-(INDEX(rngLifeTables,C38,2)))</f>
        <v>4.4861336786318979E-3</v>
      </c>
      <c r="G39" s="21" cm="1">
        <f t="array" ref="G39">$G38+(1-$G38)*INDEX(rngLifeTables,$C39,4)</f>
        <v>0.93986625820920278</v>
      </c>
      <c r="H39" s="8">
        <v>0</v>
      </c>
      <c r="I39" s="8">
        <f t="shared" ca="1" si="11"/>
        <v>2.1208900127507073</v>
      </c>
      <c r="J39" s="8">
        <f t="shared" ca="1" si="1"/>
        <v>1.8309939223055467</v>
      </c>
      <c r="K39" s="8">
        <f t="shared" ca="1" si="2"/>
        <v>2.3818744133476755</v>
      </c>
      <c r="L39" s="8">
        <f t="shared" ca="1" si="7"/>
        <v>6.3337583484039293</v>
      </c>
      <c r="M39" s="8">
        <f t="shared" ca="1" si="3"/>
        <v>2.1065428434814502</v>
      </c>
      <c r="N39" s="8">
        <f t="shared" ca="1" si="8"/>
        <v>3.8604850005151486E-2</v>
      </c>
      <c r="O39" s="8">
        <f t="shared" ca="1" si="4"/>
        <v>2.7216393590476684E-3</v>
      </c>
      <c r="P39" s="8">
        <f t="shared" ca="1" si="5"/>
        <v>2.5712389343594939E-3</v>
      </c>
      <c r="Q39" s="8">
        <f t="shared" ca="1" si="9"/>
        <v>4.3897728298558654E-2</v>
      </c>
      <c r="R39" s="8">
        <f t="shared" ca="1" si="6"/>
        <v>1.4599932663317411E-2</v>
      </c>
    </row>
    <row r="40" spans="2:18" x14ac:dyDescent="0.25">
      <c r="B40" s="6">
        <v>34</v>
      </c>
      <c r="C40" s="19">
        <f t="shared" si="0"/>
        <v>98</v>
      </c>
      <c r="D40" s="20">
        <f ca="1">1-SUM(E40:G40)</f>
        <v>3.6117404679713361E-2</v>
      </c>
      <c r="E40" s="18" cm="1">
        <f t="array" aca="1" ref="E40" ca="1">$E39*(1-'Input clinical parameters'!$N$10-INDEX(rngLifeTables,$C39,2))+$D39*(rngAveProbCem)</f>
        <v>3.4397841112116193E-3</v>
      </c>
      <c r="F40" s="18" cm="1">
        <f t="array" aca="1" ref="F40" ca="1">$E39*('Input clinical parameters'!$N$10)+$F39*(1-(INDEX(rngLifeTables,C39,2)))</f>
        <v>3.4032282836765734E-3</v>
      </c>
      <c r="G40" s="21" cm="1">
        <f t="array" ref="G40">$G39+(1-$G39)*INDEX(rngLifeTables,$C40,4)</f>
        <v>0.95703958292539848</v>
      </c>
      <c r="H40" s="8">
        <v>0</v>
      </c>
      <c r="I40" s="8">
        <f t="shared" ca="1" si="11"/>
        <v>1.5058108881879761</v>
      </c>
      <c r="J40" s="8">
        <f t="shared" ca="1" si="1"/>
        <v>1.3183608822769488</v>
      </c>
      <c r="K40" s="8">
        <f t="shared" ca="1" si="2"/>
        <v>1.8069150302588395</v>
      </c>
      <c r="L40" s="8">
        <f t="shared" ca="1" si="7"/>
        <v>4.6310868007237644</v>
      </c>
      <c r="M40" s="8">
        <f t="shared" ca="1" si="3"/>
        <v>1.4881659995994607</v>
      </c>
      <c r="N40" s="8">
        <f t="shared" ca="1" si="8"/>
        <v>2.7409060877808773E-2</v>
      </c>
      <c r="O40" s="8">
        <f t="shared" ca="1" si="4"/>
        <v>1.9596476115637208E-3</v>
      </c>
      <c r="P40" s="8">
        <f t="shared" ca="1" si="5"/>
        <v>1.9505689514297353E-3</v>
      </c>
      <c r="Q40" s="8">
        <f t="shared" ca="1" si="9"/>
        <v>3.1319277440802228E-2</v>
      </c>
      <c r="R40" s="8">
        <f t="shared" ca="1" si="6"/>
        <v>1.006422160175019E-2</v>
      </c>
    </row>
    <row r="41" spans="2:18" x14ac:dyDescent="0.25">
      <c r="B41" s="6">
        <v>35</v>
      </c>
      <c r="C41" s="19">
        <f t="shared" si="0"/>
        <v>99</v>
      </c>
      <c r="D41" s="22">
        <f t="shared" ca="1" si="12"/>
        <v>2.4774679699230306E-2</v>
      </c>
      <c r="E41" s="23" cm="1">
        <f t="array" aca="1" ref="E41" ca="1">$E40*(1-'Input clinical parameters'!$N$10-INDEX(rngLifeTables,$C40,2))+$D40*(rngAveProbCem)</f>
        <v>2.4145173752520791E-3</v>
      </c>
      <c r="F41" s="23" cm="1">
        <f t="array" aca="1" ref="F41" ca="1">$E40*('Input clinical parameters'!$N$10)+$F40*(1-(INDEX(rngLifeTables,C40,2)))</f>
        <v>2.5146663409069108E-3</v>
      </c>
      <c r="G41" s="21" cm="1">
        <f t="array" ref="G41">$G40+(1-$G40)*INDEX(rngLifeTables,$C41,4)</f>
        <v>0.97029613658461067</v>
      </c>
      <c r="H41" s="8">
        <v>0</v>
      </c>
      <c r="I41" s="8">
        <f t="shared" ca="1" si="11"/>
        <v>1.0329087256766503</v>
      </c>
      <c r="J41" s="8">
        <f t="shared" ca="1" si="1"/>
        <v>0.92540844256330701</v>
      </c>
      <c r="K41" s="8">
        <f t="shared" ca="1" si="2"/>
        <v>1.3351406455055532</v>
      </c>
      <c r="L41" s="8">
        <f t="shared" ca="1" si="7"/>
        <v>3.2934578137455102</v>
      </c>
      <c r="M41" s="8">
        <f t="shared" ca="1" si="3"/>
        <v>1.0225397788348443</v>
      </c>
      <c r="N41" s="8">
        <f t="shared" ca="1" si="8"/>
        <v>1.8801204298209993E-2</v>
      </c>
      <c r="O41" s="8">
        <f t="shared" ca="1" si="4"/>
        <v>1.375552376112696E-3</v>
      </c>
      <c r="P41" s="8">
        <f t="shared" ca="1" si="5"/>
        <v>1.4412874126914117E-3</v>
      </c>
      <c r="Q41" s="8">
        <f t="shared" ca="1" si="9"/>
        <v>2.16180440870141E-2</v>
      </c>
      <c r="R41" s="8">
        <f t="shared" ca="1" si="6"/>
        <v>6.7118849761241906E-3</v>
      </c>
    </row>
    <row r="42" spans="2:18" x14ac:dyDescent="0.25">
      <c r="L42" s="49"/>
      <c r="M42" s="49"/>
      <c r="N42" s="49"/>
      <c r="O42" s="49"/>
      <c r="P42" s="49"/>
      <c r="Q42" s="49"/>
      <c r="R42" s="49"/>
    </row>
  </sheetData>
  <mergeCells count="1">
    <mergeCell ref="D5:G5"/>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A78E9-60EA-46D2-85BE-584E332ACB32}">
  <sheetPr codeName="Sheet7">
    <tabColor theme="0"/>
  </sheetPr>
  <dimension ref="B1:R41"/>
  <sheetViews>
    <sheetView zoomScaleNormal="100" workbookViewId="0"/>
  </sheetViews>
  <sheetFormatPr defaultColWidth="8.5703125" defaultRowHeight="15" x14ac:dyDescent="0.25"/>
  <cols>
    <col min="1" max="1" width="25.5703125" style="6" customWidth="1"/>
    <col min="2" max="4" width="8.5703125" style="6"/>
    <col min="5" max="5" width="16.42578125" style="6" bestFit="1" customWidth="1"/>
    <col min="6" max="6" width="19.42578125" style="6" bestFit="1" customWidth="1"/>
    <col min="7" max="7" width="8.5703125" style="6"/>
    <col min="8" max="8" width="9.42578125" style="6" bestFit="1" customWidth="1"/>
    <col min="9" max="11" width="8.5703125" style="6"/>
    <col min="12" max="12" width="21.42578125" style="6" bestFit="1" customWidth="1"/>
    <col min="13" max="13" width="30.42578125" style="6" bestFit="1" customWidth="1"/>
    <col min="14" max="16" width="30.42578125" style="6" customWidth="1"/>
    <col min="17" max="17" width="30.42578125" style="6" bestFit="1" customWidth="1"/>
    <col min="18" max="18" width="28" style="6" bestFit="1" customWidth="1"/>
    <col min="19" max="16384" width="8.5703125" style="6"/>
  </cols>
  <sheetData>
    <row r="1" spans="2:18" s="1" customFormat="1" ht="87" customHeight="1" x14ac:dyDescent="0.9">
      <c r="C1" s="2" t="s">
        <v>127</v>
      </c>
    </row>
    <row r="3" spans="2:18" x14ac:dyDescent="0.25">
      <c r="L3" s="4" t="s">
        <v>107</v>
      </c>
      <c r="M3" s="4" t="s">
        <v>108</v>
      </c>
      <c r="Q3" s="4" t="s">
        <v>109</v>
      </c>
      <c r="R3" s="4" t="s">
        <v>110</v>
      </c>
    </row>
    <row r="4" spans="2:18" x14ac:dyDescent="0.25">
      <c r="L4" s="8">
        <f ca="1">SUM(L7:OFFSET(L7,rngActiveCycles-1,0))</f>
        <v>3164.0917490517259</v>
      </c>
      <c r="M4" s="8">
        <f ca="1">SUM(M7:OFFSET(M7,rngActiveCycles-1,0))</f>
        <v>2904.1963105253312</v>
      </c>
      <c r="Q4" s="8">
        <f ca="1">SUM(Q7:OFFSET(Q7,rngActiveCycles-1,0))</f>
        <v>15.049806934831532</v>
      </c>
      <c r="R4" s="8">
        <f ca="1">SUM(R7:OFFSET(R7,rngActiveCycles-1,0))</f>
        <v>10.646255081900213</v>
      </c>
    </row>
    <row r="5" spans="2:18" x14ac:dyDescent="0.25">
      <c r="C5"/>
      <c r="D5" s="83" t="s">
        <v>111</v>
      </c>
      <c r="E5" s="84"/>
      <c r="F5" s="84"/>
      <c r="G5" s="85"/>
    </row>
    <row r="6" spans="2:18" x14ac:dyDescent="0.25">
      <c r="B6" s="6" t="s">
        <v>112</v>
      </c>
      <c r="C6" s="6" t="s">
        <v>113</v>
      </c>
      <c r="D6" s="13" t="s">
        <v>95</v>
      </c>
      <c r="E6" s="14" t="s">
        <v>114</v>
      </c>
      <c r="F6" s="14" t="s">
        <v>115</v>
      </c>
      <c r="G6" s="15" t="s">
        <v>116</v>
      </c>
      <c r="H6" s="6" t="s">
        <v>50</v>
      </c>
      <c r="I6" s="6" t="s">
        <v>117</v>
      </c>
      <c r="J6" s="6" t="s">
        <v>118</v>
      </c>
      <c r="K6" s="6" t="s">
        <v>119</v>
      </c>
      <c r="L6" t="s">
        <v>120</v>
      </c>
      <c r="M6" t="s">
        <v>121</v>
      </c>
      <c r="N6" s="6" t="s">
        <v>122</v>
      </c>
      <c r="O6" s="6" t="s">
        <v>123</v>
      </c>
      <c r="P6" s="6" t="s">
        <v>124</v>
      </c>
      <c r="Q6" t="s">
        <v>125</v>
      </c>
      <c r="R6" t="s">
        <v>126</v>
      </c>
    </row>
    <row r="7" spans="2:18" x14ac:dyDescent="0.25">
      <c r="B7" s="6">
        <v>1</v>
      </c>
      <c r="C7" s="19">
        <f t="shared" ref="C7:C41" si="0">rngInitialAge+$B7-1</f>
        <v>65</v>
      </c>
      <c r="D7" s="20">
        <f>1</f>
        <v>1</v>
      </c>
      <c r="E7" s="18">
        <f>0</f>
        <v>0</v>
      </c>
      <c r="F7" s="18">
        <f>0</f>
        <v>0</v>
      </c>
      <c r="G7" s="21">
        <f>0</f>
        <v>0</v>
      </c>
      <c r="H7" s="8">
        <f>rngCostUncem</f>
        <v>2386</v>
      </c>
      <c r="I7" s="8">
        <f t="shared" ref="I7:I41" ca="1" si="1">D7*rngAveProbUncem*rngTotCostRevision</f>
        <v>26.230843443038427</v>
      </c>
      <c r="J7" s="8">
        <f t="shared" ref="J7:J41" ca="1" si="2">E7*rngAveProbSecRem*rngTotCostRevision</f>
        <v>0</v>
      </c>
      <c r="K7" s="8">
        <f t="shared" ref="K7:K41" ca="1" si="3">F7*rngAveProbThirRem*rngTotCostRevision</f>
        <v>0</v>
      </c>
      <c r="L7" s="8">
        <f ca="1">SUM(H7:K7)</f>
        <v>2412.2308434430383</v>
      </c>
      <c r="M7" s="8">
        <f t="shared" ref="M7:M41" ca="1" si="4">$L7/(1+rngDiscountRate)^($B7-1)</f>
        <v>2412.2308434430383</v>
      </c>
      <c r="N7" s="18">
        <f t="shared" ref="N7:N41" ca="1" si="5">$D7*rngActiveUtilPostTHR</f>
        <v>0.75888788579551669</v>
      </c>
      <c r="O7" s="18">
        <f t="shared" ref="O7:O41" ca="1" si="6">$E7*rngActivUtilPost1stRev</f>
        <v>0</v>
      </c>
      <c r="P7" s="18">
        <f t="shared" ref="P7:P41" ca="1" si="7">$F7*rngActiveUtilPostSecRev</f>
        <v>0</v>
      </c>
      <c r="Q7" s="18">
        <f ca="1">SUM(N7:P7)</f>
        <v>0.75888788579551669</v>
      </c>
      <c r="R7" s="8">
        <f t="shared" ref="R7:R41" ca="1" si="8">$Q7/(1+rngDiscountRate)^($B7-1)</f>
        <v>0.75888788579551669</v>
      </c>
    </row>
    <row r="8" spans="2:18" x14ac:dyDescent="0.25">
      <c r="B8" s="6">
        <v>2</v>
      </c>
      <c r="C8" s="19">
        <f t="shared" si="0"/>
        <v>66</v>
      </c>
      <c r="D8" s="20">
        <f ca="1">1-SUM(E8:G8)</f>
        <v>0.9870805639544874</v>
      </c>
      <c r="E8" s="18" cm="1">
        <f t="array" aca="1" ref="E8" ca="1">$E7*(1-'Input clinical parameters'!$N$10-INDEX(rngLifeTables,$C7,2))+$D7*(rngAveProbUncem)</f>
        <v>2.9129360455125708E-3</v>
      </c>
      <c r="F8" s="18" cm="1">
        <f t="array" aca="1" ref="F8" ca="1">$E7*('Input clinical parameters'!$N$10)+$F7*(1-(INDEX(rngLifeTables,C7,2)))</f>
        <v>0</v>
      </c>
      <c r="G8" s="21" cm="1">
        <f t="array" ref="G8">$G7+(1-$G7)*INDEX(rngLifeTables,rngInitialAge+$B8-1,4)</f>
        <v>1.00065E-2</v>
      </c>
      <c r="H8" s="8">
        <f>0</f>
        <v>0</v>
      </c>
      <c r="I8" s="8">
        <f t="shared" ca="1" si="1"/>
        <v>25.891955738756238</v>
      </c>
      <c r="J8" s="8">
        <f t="shared" ca="1" si="2"/>
        <v>1.1164366166066111</v>
      </c>
      <c r="K8" s="8">
        <f t="shared" ca="1" si="3"/>
        <v>0</v>
      </c>
      <c r="L8" s="8">
        <f t="shared" ref="L8:L41" ca="1" si="9">SUM(H8:K8)</f>
        <v>27.008392355362847</v>
      </c>
      <c r="M8" s="8">
        <f t="shared" ca="1" si="4"/>
        <v>26.095065077645266</v>
      </c>
      <c r="N8" s="18">
        <f t="shared" ca="1" si="5"/>
        <v>0.74908348228926724</v>
      </c>
      <c r="O8" s="18">
        <f t="shared" ca="1" si="6"/>
        <v>1.6595018697891173E-3</v>
      </c>
      <c r="P8" s="18">
        <f t="shared" ca="1" si="7"/>
        <v>0</v>
      </c>
      <c r="Q8" s="18">
        <f t="shared" ref="Q8:Q41" ca="1" si="10">SUM(N8:P8)</f>
        <v>0.75074298415905638</v>
      </c>
      <c r="R8" s="8">
        <f t="shared" ca="1" si="8"/>
        <v>0.72535554025029603</v>
      </c>
    </row>
    <row r="9" spans="2:18" x14ac:dyDescent="0.25">
      <c r="B9" s="6">
        <v>3</v>
      </c>
      <c r="C9" s="19">
        <f t="shared" si="0"/>
        <v>67</v>
      </c>
      <c r="D9" s="20">
        <f t="shared" ref="D9:D36" ca="1" si="11">1-SUM(E9:G9)</f>
        <v>0.97339837564061682</v>
      </c>
      <c r="E9" s="18" cm="1">
        <f t="array" aca="1" ref="E9" ca="1">$E8*(1-'Input clinical parameters'!$N$10-INDEX(rngLifeTables,$C8,2))+$D8*(rngAveProbUncem)</f>
        <v>5.6292302203549728E-3</v>
      </c>
      <c r="F9" s="18" cm="1">
        <f t="array" aca="1" ref="F9" ca="1">$E8*('Input clinical parameters'!$N$10)+$F8*(1-(INDEX(rngLifeTables,C8,2)))</f>
        <v>1.239803237782121E-4</v>
      </c>
      <c r="G9" s="21" cm="1">
        <f t="array" ref="G9">$G8+(1-$G8)*INDEX(rngLifeTables,rngInitialAge+$B9-1,4)</f>
        <v>2.0848413815249999E-2</v>
      </c>
      <c r="H9" s="8">
        <f>0</f>
        <v>0</v>
      </c>
      <c r="I9" s="8">
        <f t="shared" ca="1" si="1"/>
        <v>25.533060399136929</v>
      </c>
      <c r="J9" s="8">
        <f t="shared" ca="1" si="2"/>
        <v>2.1575065992246731</v>
      </c>
      <c r="K9" s="8">
        <f t="shared" ca="1" si="3"/>
        <v>6.5826295451797801E-2</v>
      </c>
      <c r="L9" s="8">
        <f t="shared" ca="1" si="9"/>
        <v>27.756393293813403</v>
      </c>
      <c r="M9" s="8">
        <f t="shared" ca="1" si="4"/>
        <v>25.910890143353082</v>
      </c>
      <c r="N9" s="18">
        <f t="shared" ca="1" si="5"/>
        <v>0.73870023532669793</v>
      </c>
      <c r="O9" s="18">
        <f t="shared" ca="1" si="6"/>
        <v>3.2069767170287049E-3</v>
      </c>
      <c r="P9" s="18">
        <f t="shared" ca="1" si="7"/>
        <v>7.1059638082441619E-5</v>
      </c>
      <c r="Q9" s="18">
        <f t="shared" ca="1" si="10"/>
        <v>0.74197827168180908</v>
      </c>
      <c r="R9" s="8">
        <f t="shared" ca="1" si="8"/>
        <v>0.69264465605433889</v>
      </c>
    </row>
    <row r="10" spans="2:18" x14ac:dyDescent="0.25">
      <c r="B10" s="6">
        <v>4</v>
      </c>
      <c r="C10" s="19">
        <f t="shared" si="0"/>
        <v>68</v>
      </c>
      <c r="D10" s="20">
        <f t="shared" ca="1" si="11"/>
        <v>0.95897939205804206</v>
      </c>
      <c r="E10" s="18" cm="1">
        <f t="array" aca="1" ref="E10" ca="1">$E9*(1-'Input clinical parameters'!$N$10-INDEX(rngLifeTables,$C9,2))+$D9*(rngAveProbUncem)</f>
        <v>8.1500486162443472E-3</v>
      </c>
      <c r="F10" s="18" cm="1">
        <f t="array" aca="1" ref="F10" ca="1">$E9*('Input clinical parameters'!$N$10)+$F9*(1-(INDEX(rngLifeTables,C9,2)))</f>
        <v>3.6191884638248051E-4</v>
      </c>
      <c r="G10" s="21" cm="1">
        <f t="array" ref="G10">$G9+(1-$G9)*INDEX(rngLifeTables,rngInitialAge+$B10-1,4)</f>
        <v>3.2508640479331094E-2</v>
      </c>
      <c r="H10" s="8">
        <f>0</f>
        <v>0</v>
      </c>
      <c r="I10" s="8">
        <f t="shared" ca="1" si="1"/>
        <v>25.154838298174667</v>
      </c>
      <c r="J10" s="8">
        <f t="shared" ca="1" si="2"/>
        <v>3.1236568740726116</v>
      </c>
      <c r="K10" s="8">
        <f t="shared" ca="1" si="3"/>
        <v>0.19215772459318012</v>
      </c>
      <c r="L10" s="8">
        <f t="shared" ca="1" si="9"/>
        <v>28.470652896840459</v>
      </c>
      <c r="M10" s="8">
        <f t="shared" ca="1" si="4"/>
        <v>25.678897705911403</v>
      </c>
      <c r="N10" s="18">
        <f t="shared" ca="1" si="5"/>
        <v>0.72775784336039739</v>
      </c>
      <c r="O10" s="18">
        <f t="shared" ca="1" si="6"/>
        <v>4.6430888650525765E-3</v>
      </c>
      <c r="P10" s="18">
        <f t="shared" ca="1" si="7"/>
        <v>2.0743470782638346E-4</v>
      </c>
      <c r="Q10" s="18">
        <f t="shared" ca="1" si="10"/>
        <v>0.73260836693327636</v>
      </c>
      <c r="R10" s="8">
        <f t="shared" ca="1" si="8"/>
        <v>0.6607707726668306</v>
      </c>
    </row>
    <row r="11" spans="2:18" x14ac:dyDescent="0.25">
      <c r="B11" s="6">
        <v>5</v>
      </c>
      <c r="C11" s="19">
        <f t="shared" si="0"/>
        <v>69</v>
      </c>
      <c r="D11" s="20">
        <f t="shared" ca="1" si="11"/>
        <v>0.94369758382291846</v>
      </c>
      <c r="E11" s="18" cm="1">
        <f t="array" aca="1" ref="E11" ca="1">$E10*(1-'Input clinical parameters'!$N$10-INDEX(rngLifeTables,$C10,2))+$D10*(rngAveProbUncem)</f>
        <v>1.0478949801603601E-2</v>
      </c>
      <c r="F11" s="18" cm="1">
        <f t="array" aca="1" ref="F11" ca="1">$E10*('Input clinical parameters'!$N$10)+$F10*(1-(INDEX(rngLifeTables,C10,2)))</f>
        <v>7.035760247948859E-4</v>
      </c>
      <c r="G11" s="21" cm="1">
        <f t="array" ref="G11">$G10+(1-$G10)*INDEX(rngLifeTables,rngInitialAge+$B11-1,4)</f>
        <v>4.5119890350683013E-2</v>
      </c>
      <c r="H11" s="8">
        <f>0</f>
        <v>0</v>
      </c>
      <c r="I11" s="8">
        <f t="shared" ca="1" si="1"/>
        <v>24.753983578832607</v>
      </c>
      <c r="J11" s="8">
        <f t="shared" ca="1" si="2"/>
        <v>4.0162513283171757</v>
      </c>
      <c r="K11" s="8">
        <f t="shared" ca="1" si="3"/>
        <v>0.37355768939432799</v>
      </c>
      <c r="L11" s="8">
        <f t="shared" ca="1" si="9"/>
        <v>29.14379259654411</v>
      </c>
      <c r="M11" s="8">
        <f t="shared" ca="1" si="4"/>
        <v>25.39713154391756</v>
      </c>
      <c r="N11" s="18">
        <f t="shared" ca="1" si="5"/>
        <v>0.71616066421771196</v>
      </c>
      <c r="O11" s="18">
        <f t="shared" ca="1" si="6"/>
        <v>5.9698656329845706E-3</v>
      </c>
      <c r="P11" s="18">
        <f t="shared" ca="1" si="7"/>
        <v>4.0325638909319956E-4</v>
      </c>
      <c r="Q11" s="18">
        <f t="shared" ca="1" si="10"/>
        <v>0.7225337862397897</v>
      </c>
      <c r="R11" s="8">
        <f t="shared" ca="1" si="8"/>
        <v>0.62964645226828642</v>
      </c>
    </row>
    <row r="12" spans="2:18" x14ac:dyDescent="0.25">
      <c r="B12" s="6">
        <v>6</v>
      </c>
      <c r="C12" s="19">
        <f t="shared" si="0"/>
        <v>70</v>
      </c>
      <c r="D12" s="20">
        <f t="shared" ca="1" si="11"/>
        <v>0.92747704210428228</v>
      </c>
      <c r="E12" s="18" cm="1">
        <f t="array" aca="1" ref="E12" ca="1">$E11*(1-'Input clinical parameters'!$N$10-INDEX(rngLifeTables,$C11,2))+$D11*(rngAveProbUncem)</f>
        <v>1.2616936994781173E-2</v>
      </c>
      <c r="F12" s="18" cm="1">
        <f t="array" aca="1" ref="F12" ca="1">$E11*('Input clinical parameters'!$N$10)+$F11*(1-(INDEX(rngLifeTables,C11,2)))</f>
        <v>1.1385065830907023E-3</v>
      </c>
      <c r="G12" s="21" cm="1">
        <f t="array" ref="G12">$G11+(1-$G11)*INDEX(rngLifeTables,rngInitialAge+$B12-1,4)</f>
        <v>5.8767514317845874E-2</v>
      </c>
      <c r="H12" s="8">
        <f>0</f>
        <v>0</v>
      </c>
      <c r="I12" s="8">
        <f t="shared" ca="1" si="1"/>
        <v>24.328505088449788</v>
      </c>
      <c r="J12" s="8">
        <f t="shared" ca="1" si="2"/>
        <v>4.8356744639457574</v>
      </c>
      <c r="K12" s="8">
        <f t="shared" ca="1" si="3"/>
        <v>0.60448035969329927</v>
      </c>
      <c r="L12" s="8">
        <f t="shared" ca="1" si="9"/>
        <v>29.768659912088843</v>
      </c>
      <c r="M12" s="8">
        <f t="shared" ca="1" si="4"/>
        <v>25.064412859315841</v>
      </c>
      <c r="N12" s="18">
        <f t="shared" ca="1" si="5"/>
        <v>0.70385109160639825</v>
      </c>
      <c r="O12" s="18">
        <f t="shared" ca="1" si="6"/>
        <v>7.1878785550770806E-3</v>
      </c>
      <c r="P12" s="18">
        <f t="shared" ca="1" si="7"/>
        <v>6.5253794540517224E-4</v>
      </c>
      <c r="Q12" s="18">
        <f t="shared" ca="1" si="10"/>
        <v>0.71169150810688053</v>
      </c>
      <c r="R12" s="8">
        <f t="shared" ca="1" si="8"/>
        <v>0.59922515290706924</v>
      </c>
    </row>
    <row r="13" spans="2:18" x14ac:dyDescent="0.25">
      <c r="B13" s="6">
        <v>7</v>
      </c>
      <c r="C13" s="19">
        <f t="shared" si="0"/>
        <v>71</v>
      </c>
      <c r="D13" s="20">
        <f t="shared" ca="1" si="11"/>
        <v>0.91055443583216267</v>
      </c>
      <c r="E13" s="18" cm="1">
        <f t="array" aca="1" ref="E13" ca="1">$E12*(1-'Input clinical parameters'!$N$10-INDEX(rngLifeTables,$C12,2))+$D12*(rngAveProbUncem)</f>
        <v>1.4563482266745122E-2</v>
      </c>
      <c r="F13" s="18" cm="1">
        <f t="array" aca="1" ref="F13" ca="1">$E12*('Input clinical parameters'!$N$10)+$F12*(1-(INDEX(rngLifeTables,C12,2)))</f>
        <v>1.6558247544398714E-3</v>
      </c>
      <c r="G13" s="21" cm="1">
        <f t="array" ref="G13">$G12+(1-$G12)*INDEX(rngLifeTables,rngInitialAge+$B13-1,4)</f>
        <v>7.322625714665229E-2</v>
      </c>
      <c r="H13" s="8">
        <f>0</f>
        <v>0</v>
      </c>
      <c r="I13" s="8">
        <f t="shared" ca="1" si="1"/>
        <v>23.884610852677639</v>
      </c>
      <c r="J13" s="8">
        <f t="shared" ca="1" si="2"/>
        <v>5.581723942392383</v>
      </c>
      <c r="K13" s="8">
        <f t="shared" ca="1" si="3"/>
        <v>0.87914603043901918</v>
      </c>
      <c r="L13" s="8">
        <f t="shared" ca="1" si="9"/>
        <v>30.345480825509043</v>
      </c>
      <c r="M13" s="8">
        <f t="shared" ca="1" si="4"/>
        <v>24.686068203380163</v>
      </c>
      <c r="N13" s="18">
        <f t="shared" ca="1" si="5"/>
        <v>0.69100873071039937</v>
      </c>
      <c r="O13" s="18">
        <f t="shared" ca="1" si="6"/>
        <v>8.2968268697610464E-3</v>
      </c>
      <c r="P13" s="18">
        <f t="shared" ca="1" si="7"/>
        <v>9.4904017180121784E-4</v>
      </c>
      <c r="Q13" s="18">
        <f t="shared" ca="1" si="10"/>
        <v>0.70025459775196164</v>
      </c>
      <c r="R13" s="8">
        <f t="shared" ca="1" si="8"/>
        <v>0.56965756645068699</v>
      </c>
    </row>
    <row r="14" spans="2:18" x14ac:dyDescent="0.25">
      <c r="B14" s="6">
        <v>8</v>
      </c>
      <c r="C14" s="19">
        <f t="shared" si="0"/>
        <v>72</v>
      </c>
      <c r="D14" s="20">
        <f t="shared" ca="1" si="11"/>
        <v>0.89262281233355045</v>
      </c>
      <c r="E14" s="18" cm="1">
        <f t="array" aca="1" ref="E14" ca="1">$E13*(1-'Input clinical parameters'!$N$10-INDEX(rngLifeTables,$C13,2))+$D13*(rngAveProbUncem)</f>
        <v>1.6329710636244801E-2</v>
      </c>
      <c r="F14" s="18" cm="1">
        <f t="array" aca="1" ref="F14" ca="1">$E13*('Input clinical parameters'!$N$10)+$F13*(1-(INDEX(rngLifeTables,C13,2)))</f>
        <v>2.2453969742876737E-3</v>
      </c>
      <c r="G14" s="21" cm="1">
        <f t="array" ref="G14">$G13+(1-$G13)*INDEX(rngLifeTables,rngInitialAge+$B14-1,4)</f>
        <v>8.8802080055917082E-2</v>
      </c>
      <c r="H14" s="8">
        <f>0</f>
        <v>0</v>
      </c>
      <c r="I14" s="8">
        <f t="shared" ca="1" si="1"/>
        <v>23.414249244006033</v>
      </c>
      <c r="J14" s="8">
        <f t="shared" ca="1" si="2"/>
        <v>6.2586636328591716</v>
      </c>
      <c r="K14" s="8">
        <f t="shared" ca="1" si="3"/>
        <v>1.1921743719627889</v>
      </c>
      <c r="L14" s="8">
        <f t="shared" ca="1" si="9"/>
        <v>30.865087248827994</v>
      </c>
      <c r="M14" s="8">
        <f t="shared" ca="1" si="4"/>
        <v>24.259679578296211</v>
      </c>
      <c r="N14" s="18">
        <f t="shared" ca="1" si="5"/>
        <v>0.6774006388646564</v>
      </c>
      <c r="O14" s="18">
        <f t="shared" ca="1" si="6"/>
        <v>9.3030485086379611E-3</v>
      </c>
      <c r="P14" s="18">
        <f t="shared" ca="1" si="7"/>
        <v>1.2869549899685905E-3</v>
      </c>
      <c r="Q14" s="18">
        <f t="shared" ca="1" si="10"/>
        <v>0.68799064236326291</v>
      </c>
      <c r="R14" s="8">
        <f t="shared" ca="1" si="8"/>
        <v>0.54075442593257883</v>
      </c>
    </row>
    <row r="15" spans="2:18" x14ac:dyDescent="0.25">
      <c r="B15" s="6">
        <v>9</v>
      </c>
      <c r="C15" s="19">
        <f t="shared" si="0"/>
        <v>73</v>
      </c>
      <c r="D15" s="20">
        <f t="shared" ca="1" si="11"/>
        <v>0.87328380192109867</v>
      </c>
      <c r="E15" s="18" cm="1">
        <f t="array" aca="1" ref="E15" ca="1">$E14*(1-'Input clinical parameters'!$N$10-INDEX(rngLifeTables,$C14,2))+$D14*(rngAveProbUncem)</f>
        <v>1.7903737781803489E-2</v>
      </c>
      <c r="F15" s="18" cm="1">
        <f t="array" aca="1" ref="F15" ca="1">$E14*('Input clinical parameters'!$N$10)+$F14*(1-(INDEX(rngLifeTables,C14,2)))</f>
        <v>2.8948941119110319E-3</v>
      </c>
      <c r="G15" s="21" cm="1">
        <f t="array" ref="G15">$G14+(1-$G14)*INDEX(rngLifeTables,rngInitialAge+$B15-1,4)</f>
        <v>0.10591756618518676</v>
      </c>
      <c r="H15" s="8">
        <f>0</f>
        <v>0</v>
      </c>
      <c r="I15" s="8">
        <f t="shared" ca="1" si="1"/>
        <v>22.906970689533718</v>
      </c>
      <c r="J15" s="8">
        <f t="shared" ca="1" si="2"/>
        <v>6.8619386493298071</v>
      </c>
      <c r="K15" s="8">
        <f t="shared" ca="1" si="3"/>
        <v>1.5370193374653358</v>
      </c>
      <c r="L15" s="8">
        <f t="shared" ca="1" si="9"/>
        <v>31.305928676328861</v>
      </c>
      <c r="M15" s="8">
        <f t="shared" ca="1" si="4"/>
        <v>23.774084014885844</v>
      </c>
      <c r="N15" s="18">
        <f t="shared" ca="1" si="5"/>
        <v>0.6627244981393734</v>
      </c>
      <c r="O15" s="18">
        <f t="shared" ca="1" si="6"/>
        <v>1.0199772964767871E-2</v>
      </c>
      <c r="P15" s="18">
        <f t="shared" ca="1" si="7"/>
        <v>1.6592159272578056E-3</v>
      </c>
      <c r="Q15" s="18">
        <f t="shared" ca="1" si="10"/>
        <v>0.67458348703139903</v>
      </c>
      <c r="R15" s="8">
        <f t="shared" ca="1" si="8"/>
        <v>0.51228649568429963</v>
      </c>
    </row>
    <row r="16" spans="2:18" x14ac:dyDescent="0.25">
      <c r="B16" s="6">
        <v>10</v>
      </c>
      <c r="C16" s="19">
        <f t="shared" si="0"/>
        <v>74</v>
      </c>
      <c r="D16" s="20">
        <f t="shared" ca="1" si="11"/>
        <v>0.85204995729134791</v>
      </c>
      <c r="E16" s="18" cm="1">
        <f t="array" aca="1" ref="E16" ca="1">$E15*(1-'Input clinical parameters'!$N$10-INDEX(rngLifeTables,$C15,2))+$D15*(rngAveProbUncem)</f>
        <v>1.9285820279146496E-2</v>
      </c>
      <c r="F16" s="18" cm="1">
        <f t="array" aca="1" ref="F16" ca="1">$E15*('Input clinical parameters'!$N$10)+$F15*(1-(INDEX(rngLifeTables,C15,2)))</f>
        <v>3.5922812234871829E-3</v>
      </c>
      <c r="G16" s="21" cm="1">
        <f t="array" ref="G16">$G15+(1-$G15)*INDEX(rngLifeTables,rngInitialAge+$B16-1,4)</f>
        <v>0.12507194120601842</v>
      </c>
      <c r="H16" s="8">
        <f>0</f>
        <v>0</v>
      </c>
      <c r="I16" s="8">
        <f t="shared" ca="1" si="1"/>
        <v>22.349989035356923</v>
      </c>
      <c r="J16" s="8">
        <f t="shared" ca="1" si="2"/>
        <v>7.3916473291965934</v>
      </c>
      <c r="K16" s="8">
        <f t="shared" ca="1" si="3"/>
        <v>1.907291076172918</v>
      </c>
      <c r="L16" s="8">
        <f t="shared" ca="1" si="9"/>
        <v>31.648927440726435</v>
      </c>
      <c r="M16" s="8">
        <f t="shared" ca="1" si="4"/>
        <v>23.221798299842764</v>
      </c>
      <c r="N16" s="18">
        <f t="shared" ca="1" si="5"/>
        <v>0.64661039068099135</v>
      </c>
      <c r="O16" s="18">
        <f t="shared" ca="1" si="6"/>
        <v>1.0987146409535674E-2</v>
      </c>
      <c r="P16" s="18">
        <f t="shared" ca="1" si="7"/>
        <v>2.0589251249899495E-3</v>
      </c>
      <c r="Q16" s="18">
        <f t="shared" ca="1" si="10"/>
        <v>0.65965646221551699</v>
      </c>
      <c r="R16" s="8">
        <f t="shared" ca="1" si="8"/>
        <v>0.48401037733255275</v>
      </c>
    </row>
    <row r="17" spans="2:18" x14ac:dyDescent="0.25">
      <c r="B17" s="6">
        <v>11</v>
      </c>
      <c r="C17" s="19">
        <f t="shared" si="0"/>
        <v>75</v>
      </c>
      <c r="D17" s="20">
        <f t="shared" ca="1" si="11"/>
        <v>0.82946370789630997</v>
      </c>
      <c r="E17" s="18" cm="1">
        <f t="array" aca="1" ref="E17" ca="1">$E16*(1-'Input clinical parameters'!$N$10-INDEX(rngLifeTables,$C16,2))+$D16*(rngAveProbUncem)</f>
        <v>2.0455156210987483E-2</v>
      </c>
      <c r="F17" s="18" cm="1">
        <f t="array" aca="1" ref="F17" ca="1">$E16*('Input clinical parameters'!$N$10)+$F16*(1-(INDEX(rngLifeTables,C16,2)))</f>
        <v>4.3215207365004532E-3</v>
      </c>
      <c r="G17" s="21" cm="1">
        <f t="array" ref="G17">$G16+(1-$G16)*INDEX(rngLifeTables,rngInitialAge+$B17-1,4)</f>
        <v>0.14575961515620212</v>
      </c>
      <c r="H17" s="8">
        <f>0</f>
        <v>0</v>
      </c>
      <c r="I17" s="8">
        <f t="shared" ca="1" si="1"/>
        <v>21.757532663510265</v>
      </c>
      <c r="J17" s="8">
        <f t="shared" ca="1" si="2"/>
        <v>7.8398169529108603</v>
      </c>
      <c r="K17" s="8">
        <f t="shared" ca="1" si="3"/>
        <v>2.2944745757466829</v>
      </c>
      <c r="L17" s="8">
        <f t="shared" ca="1" si="9"/>
        <v>31.89182419216781</v>
      </c>
      <c r="M17" s="8">
        <f t="shared" ca="1" si="4"/>
        <v>22.608714173352219</v>
      </c>
      <c r="N17" s="18">
        <f t="shared" ca="1" si="5"/>
        <v>0.62946995962954067</v>
      </c>
      <c r="O17" s="18">
        <f t="shared" ca="1" si="6"/>
        <v>1.1653317974919374E-2</v>
      </c>
      <c r="P17" s="18">
        <f t="shared" ca="1" si="7"/>
        <v>2.4768906076647543E-3</v>
      </c>
      <c r="Q17" s="18">
        <f t="shared" ca="1" si="10"/>
        <v>0.64360016821212485</v>
      </c>
      <c r="R17" s="8">
        <f t="shared" ca="1" si="8"/>
        <v>0.45626026775234935</v>
      </c>
    </row>
    <row r="18" spans="2:18" x14ac:dyDescent="0.25">
      <c r="B18" s="6">
        <v>12</v>
      </c>
      <c r="C18" s="19">
        <f t="shared" si="0"/>
        <v>76</v>
      </c>
      <c r="D18" s="20">
        <f t="shared" ca="1" si="11"/>
        <v>0.80517572380154778</v>
      </c>
      <c r="E18" s="18" cm="1">
        <f t="array" aca="1" ref="E18" ca="1">$E17*(1-'Input clinical parameters'!$N$10-INDEX(rngLifeTables,$C17,2))+$D17*(rngAveProbUncem)</f>
        <v>2.1425458650060694E-2</v>
      </c>
      <c r="F18" s="18" cm="1">
        <f t="array" aca="1" ref="F18" ca="1">$E17*('Input clinical parameters'!$N$10)+$F17*(1-(INDEX(rngLifeTables,C17,2)))</f>
        <v>5.0705985448087128E-3</v>
      </c>
      <c r="G18" s="21" cm="1">
        <f t="array" ref="G18">$G17+(1-$G17)*INDEX(rngLifeTables,rngInitialAge+$B18-1,4)</f>
        <v>0.16832821900358283</v>
      </c>
      <c r="H18" s="8">
        <f>0</f>
        <v>0</v>
      </c>
      <c r="I18" s="8">
        <f t="shared" ca="1" si="1"/>
        <v>21.120438355173548</v>
      </c>
      <c r="J18" s="8">
        <f t="shared" ca="1" si="2"/>
        <v>8.2117033092326377</v>
      </c>
      <c r="K18" s="8">
        <f t="shared" ca="1" si="3"/>
        <v>2.6921910490016923</v>
      </c>
      <c r="L18" s="8">
        <f t="shared" ca="1" si="9"/>
        <v>32.02433271340788</v>
      </c>
      <c r="M18" s="8">
        <f t="shared" ca="1" si="4"/>
        <v>21.934929427088079</v>
      </c>
      <c r="N18" s="18">
        <f t="shared" ca="1" si="5"/>
        <v>0.61103810272963144</v>
      </c>
      <c r="O18" s="18">
        <f t="shared" ca="1" si="6"/>
        <v>1.2206100008834436E-2</v>
      </c>
      <c r="P18" s="18">
        <f t="shared" ca="1" si="7"/>
        <v>2.9062264597729888E-3</v>
      </c>
      <c r="Q18" s="18">
        <f t="shared" ca="1" si="10"/>
        <v>0.62615042919823893</v>
      </c>
      <c r="R18" s="8">
        <f t="shared" ca="1" si="8"/>
        <v>0.42887905262906301</v>
      </c>
    </row>
    <row r="19" spans="2:18" x14ac:dyDescent="0.25">
      <c r="B19" s="6">
        <v>13</v>
      </c>
      <c r="C19" s="19">
        <f t="shared" si="0"/>
        <v>77</v>
      </c>
      <c r="D19" s="20">
        <f t="shared" ca="1" si="11"/>
        <v>0.77898995254570813</v>
      </c>
      <c r="E19" s="18" cm="1">
        <f t="array" aca="1" ref="E19" ca="1">$E18*(1-'Input clinical parameters'!$N$10-INDEX(rngLifeTables,$C18,2))+$D18*(rngAveProbUncem)</f>
        <v>2.2186171858021655E-2</v>
      </c>
      <c r="F19" s="18" cm="1">
        <f t="array" aca="1" ref="F19" ca="1">$E18*('Input clinical parameters'!$N$10)+$F18*(1-(INDEX(rngLifeTables,C18,2)))</f>
        <v>5.8232815376476673E-3</v>
      </c>
      <c r="G19" s="21" cm="1">
        <f t="array" ref="G19">$G18+(1-$G18)*INDEX(rngLifeTables,rngInitialAge+$B19-1,4)</f>
        <v>0.19300059405862255</v>
      </c>
      <c r="H19" s="8">
        <f>0</f>
        <v>0</v>
      </c>
      <c r="I19" s="8">
        <f t="shared" ca="1" si="1"/>
        <v>20.433563488926406</v>
      </c>
      <c r="J19" s="8">
        <f t="shared" ca="1" si="2"/>
        <v>8.5032607162042879</v>
      </c>
      <c r="K19" s="8">
        <f t="shared" ca="1" si="3"/>
        <v>3.0918216642337808</v>
      </c>
      <c r="L19" s="8">
        <f t="shared" ca="1" si="9"/>
        <v>32.028645869364475</v>
      </c>
      <c r="M19" s="8">
        <f t="shared" ca="1" si="4"/>
        <v>21.196022903162508</v>
      </c>
      <c r="N19" s="18">
        <f t="shared" ca="1" si="5"/>
        <v>0.59116603814336233</v>
      </c>
      <c r="O19" s="18">
        <f t="shared" ca="1" si="6"/>
        <v>1.2639478899156882E-2</v>
      </c>
      <c r="P19" s="18">
        <f t="shared" ca="1" si="7"/>
        <v>3.3376286325695762E-3</v>
      </c>
      <c r="Q19" s="18">
        <f t="shared" ca="1" si="10"/>
        <v>0.60714314567508876</v>
      </c>
      <c r="R19" s="8">
        <f t="shared" ca="1" si="8"/>
        <v>0.40179719347849735</v>
      </c>
    </row>
    <row r="20" spans="2:18" x14ac:dyDescent="0.25">
      <c r="B20" s="6">
        <v>14</v>
      </c>
      <c r="C20" s="19">
        <f t="shared" si="0"/>
        <v>78</v>
      </c>
      <c r="D20" s="20">
        <f t="shared" ca="1" si="11"/>
        <v>0.75101446523713533</v>
      </c>
      <c r="E20" s="18" cm="1">
        <f t="array" aca="1" ref="E20" ca="1">$E19*(1-'Input clinical parameters'!$N$10-INDEX(rngLifeTables,$C19,2))+$D19*(rngAveProbUncem)</f>
        <v>2.2731964956908324E-2</v>
      </c>
      <c r="F20" s="18" cm="1">
        <f t="array" aca="1" ref="F20" ca="1">$E19*('Input clinical parameters'!$N$10)+$F19*(1-(INDEX(rngLifeTables,C19,2)))</f>
        <v>6.5630843946345909E-3</v>
      </c>
      <c r="G20" s="21" cm="1">
        <f t="array" ref="G20">$G19+(1-$G19)*INDEX(rngLifeTables,rngInitialAge+$B20-1,4)</f>
        <v>0.21969048541132172</v>
      </c>
      <c r="H20" s="8">
        <f>0</f>
        <v>0</v>
      </c>
      <c r="I20" s="8">
        <f t="shared" ca="1" si="1"/>
        <v>19.69974286109252</v>
      </c>
      <c r="J20" s="8">
        <f t="shared" ca="1" si="2"/>
        <v>8.7124460162478545</v>
      </c>
      <c r="K20" s="8">
        <f t="shared" ca="1" si="3"/>
        <v>3.4846136811930348</v>
      </c>
      <c r="L20" s="8">
        <f t="shared" ca="1" si="9"/>
        <v>31.896802558533413</v>
      </c>
      <c r="M20" s="8">
        <f t="shared" ca="1" si="4"/>
        <v>20.394948021317269</v>
      </c>
      <c r="N20" s="18">
        <f t="shared" ca="1" si="5"/>
        <v>0.56993577972566023</v>
      </c>
      <c r="O20" s="18">
        <f t="shared" ca="1" si="6"/>
        <v>1.2950417640677054E-2</v>
      </c>
      <c r="P20" s="18">
        <f t="shared" ca="1" si="7"/>
        <v>3.7616485227248042E-3</v>
      </c>
      <c r="Q20" s="18">
        <f t="shared" ca="1" si="10"/>
        <v>0.58664784588906205</v>
      </c>
      <c r="R20" s="8">
        <f t="shared" ca="1" si="8"/>
        <v>0.37510506897263401</v>
      </c>
    </row>
    <row r="21" spans="2:18" x14ac:dyDescent="0.25">
      <c r="B21" s="6">
        <v>15</v>
      </c>
      <c r="C21" s="19">
        <f t="shared" si="0"/>
        <v>79</v>
      </c>
      <c r="D21" s="20">
        <f t="shared" ca="1" si="11"/>
        <v>0.720905062624563</v>
      </c>
      <c r="E21" s="18" cm="1">
        <f t="array" aca="1" ref="E21" ca="1">$E20*(1-'Input clinical parameters'!$N$10-INDEX(rngLifeTables,$C20,2))+$D20*(rngAveProbUncem)</f>
        <v>2.3069240585624172E-2</v>
      </c>
      <c r="F21" s="18" cm="1">
        <f t="array" aca="1" ref="F21" ca="1">$E20*('Input clinical parameters'!$N$10)+$F20*(1-(INDEX(rngLifeTables,C20,2)))</f>
        <v>7.2757047456941167E-3</v>
      </c>
      <c r="G21" s="21" cm="1">
        <f t="array" ref="G21">$G20+(1-$G20)*INDEX(rngLifeTables,rngInitialAge+$B21-1,4)</f>
        <v>0.24874999204411868</v>
      </c>
      <c r="H21" s="8">
        <f>0</f>
        <v>0</v>
      </c>
      <c r="I21" s="8">
        <f t="shared" ca="1" si="1"/>
        <v>18.909947834998725</v>
      </c>
      <c r="J21" s="8">
        <f t="shared" ca="1" si="2"/>
        <v>8.8417131391452042</v>
      </c>
      <c r="K21" s="8">
        <f t="shared" ca="1" si="3"/>
        <v>3.8629733784763216</v>
      </c>
      <c r="L21" s="8">
        <f t="shared" ca="1" si="9"/>
        <v>31.614634352620254</v>
      </c>
      <c r="M21" s="8">
        <f t="shared" ca="1" si="4"/>
        <v>19.530945409304149</v>
      </c>
      <c r="N21" s="18">
        <f t="shared" ca="1" si="5"/>
        <v>0.54708611883443914</v>
      </c>
      <c r="O21" s="18">
        <f t="shared" ca="1" si="6"/>
        <v>1.3142563821624107E-2</v>
      </c>
      <c r="P21" s="18">
        <f t="shared" ca="1" si="7"/>
        <v>4.1700886904328625E-3</v>
      </c>
      <c r="Q21" s="18">
        <f t="shared" ca="1" si="10"/>
        <v>0.56439877134649619</v>
      </c>
      <c r="R21" s="8">
        <f t="shared" ca="1" si="8"/>
        <v>0.34867528339239301</v>
      </c>
    </row>
    <row r="22" spans="2:18" x14ac:dyDescent="0.25">
      <c r="B22" s="6">
        <v>16</v>
      </c>
      <c r="C22" s="19">
        <f t="shared" si="0"/>
        <v>80</v>
      </c>
      <c r="D22" s="20">
        <f t="shared" ca="1" si="11"/>
        <v>0.68910664181951742</v>
      </c>
      <c r="E22" s="18" cm="1">
        <f t="array" aca="1" ref="E22" ca="1">$E21*(1-'Input clinical parameters'!$N$10-INDEX(rngLifeTables,$C21,2))+$D21*(rngAveProbUncem)</f>
        <v>2.3183321967290289E-2</v>
      </c>
      <c r="F22" s="18" cm="1">
        <f t="array" aca="1" ref="F22" ca="1">$E21*('Input clinical parameters'!$N$10)+$F21*(1-(INDEX(rngLifeTables,C21,2)))</f>
        <v>7.9409313405752815E-3</v>
      </c>
      <c r="G22" s="21" cm="1">
        <f t="array" ref="G22">$G21+(1-$G21)*INDEX(rngLifeTables,rngInitialAge+$B22-1,4)</f>
        <v>0.27976910487261702</v>
      </c>
      <c r="H22" s="8">
        <f>0</f>
        <v>0</v>
      </c>
      <c r="I22" s="8">
        <f t="shared" ca="1" si="1"/>
        <v>18.075848437125718</v>
      </c>
      <c r="J22" s="8">
        <f t="shared" ca="1" si="2"/>
        <v>8.8854369386983496</v>
      </c>
      <c r="K22" s="8">
        <f t="shared" ca="1" si="3"/>
        <v>4.2161697651495462</v>
      </c>
      <c r="L22" s="8">
        <f t="shared" ca="1" si="9"/>
        <v>31.177455140973613</v>
      </c>
      <c r="M22" s="8">
        <f t="shared" ca="1" si="4"/>
        <v>18.609530486242846</v>
      </c>
      <c r="N22" s="18">
        <f t="shared" ca="1" si="5"/>
        <v>0.52295468249806198</v>
      </c>
      <c r="O22" s="18">
        <f t="shared" ca="1" si="6"/>
        <v>1.3207556071101981E-2</v>
      </c>
      <c r="P22" s="18">
        <f t="shared" ca="1" si="7"/>
        <v>4.5513650061781985E-3</v>
      </c>
      <c r="Q22" s="18">
        <f t="shared" ca="1" si="10"/>
        <v>0.54071360357534215</v>
      </c>
      <c r="R22" s="8">
        <f t="shared" ca="1" si="8"/>
        <v>0.32274687733693352</v>
      </c>
    </row>
    <row r="23" spans="2:18" x14ac:dyDescent="0.25">
      <c r="B23" s="6">
        <v>17</v>
      </c>
      <c r="C23" s="19">
        <f t="shared" si="0"/>
        <v>81</v>
      </c>
      <c r="D23" s="20">
        <f t="shared" ca="1" si="11"/>
        <v>0.65530549115318881</v>
      </c>
      <c r="E23" s="18" cm="1">
        <f t="array" aca="1" ref="E23" ca="1">$E22*(1-'Input clinical parameters'!$N$10-INDEX(rngLifeTables,$C22,2))+$D22*(rngAveProbUncem)</f>
        <v>2.3088822869616093E-2</v>
      </c>
      <c r="F23" s="18" cm="1">
        <f t="array" aca="1" ref="F23" ca="1">$E22*('Input clinical parameters'!$N$10)+$F22*(1-(INDEX(rngLifeTables,C22,2)))</f>
        <v>8.5457085545526442E-3</v>
      </c>
      <c r="G23" s="21" cm="1">
        <f t="array" ref="G23">$G22+(1-$G22)*INDEX(rngLifeTables,rngInitialAge+$B23-1,4)</f>
        <v>0.31305997742264247</v>
      </c>
      <c r="H23" s="8">
        <f>0</f>
        <v>0</v>
      </c>
      <c r="I23" s="8">
        <f t="shared" ca="1" si="1"/>
        <v>17.189215745802699</v>
      </c>
      <c r="J23" s="8">
        <f t="shared" ca="1" si="2"/>
        <v>8.8492184116756611</v>
      </c>
      <c r="K23" s="8">
        <f t="shared" ca="1" si="3"/>
        <v>4.5372710686193241</v>
      </c>
      <c r="L23" s="8">
        <f t="shared" ca="1" si="9"/>
        <v>30.575705226097682</v>
      </c>
      <c r="M23" s="8">
        <f t="shared" ca="1" si="4"/>
        <v>17.633189958739255</v>
      </c>
      <c r="N23" s="18">
        <f t="shared" ca="1" si="5"/>
        <v>0.49730339873143614</v>
      </c>
      <c r="O23" s="18">
        <f t="shared" ca="1" si="6"/>
        <v>1.3153719863635189E-2</v>
      </c>
      <c r="P23" s="18">
        <f t="shared" ca="1" si="7"/>
        <v>4.8979946054250679E-3</v>
      </c>
      <c r="Q23" s="18">
        <f t="shared" ca="1" si="10"/>
        <v>0.51535511320049643</v>
      </c>
      <c r="R23" s="8">
        <f t="shared" ca="1" si="8"/>
        <v>0.2972083404151698</v>
      </c>
    </row>
    <row r="24" spans="2:18" x14ac:dyDescent="0.25">
      <c r="B24" s="6">
        <v>18</v>
      </c>
      <c r="C24" s="19">
        <f t="shared" si="0"/>
        <v>82</v>
      </c>
      <c r="D24" s="20">
        <f t="shared" ca="1" si="11"/>
        <v>0.61948476592183344</v>
      </c>
      <c r="E24" s="18" cm="1">
        <f t="array" aca="1" ref="E24" ca="1">$E23*(1-'Input clinical parameters'!$N$10-INDEX(rngLifeTables,$C23,2))+$D23*(rngAveProbUncem)</f>
        <v>2.2768599017585774E-2</v>
      </c>
      <c r="F24" s="18" cm="1">
        <f t="array" aca="1" ref="F24" ca="1">$E23*('Input clinical parameters'!$N$10)+$F23*(1-(INDEX(rngLifeTables,C23,2)))</f>
        <v>9.0671001172459315E-3</v>
      </c>
      <c r="G24" s="21" cm="1">
        <f t="array" ref="G24">$G23+(1-$G23)*INDEX(rngLifeTables,rngInitialAge+$B24-1,4)</f>
        <v>0.34867953494333492</v>
      </c>
      <c r="H24" s="8">
        <f>0</f>
        <v>0</v>
      </c>
      <c r="I24" s="8">
        <f t="shared" ca="1" si="1"/>
        <v>16.249607910242919</v>
      </c>
      <c r="J24" s="8">
        <f t="shared" ca="1" si="2"/>
        <v>8.7264866975797712</v>
      </c>
      <c r="K24" s="8">
        <f t="shared" ca="1" si="3"/>
        <v>4.8140994717562604</v>
      </c>
      <c r="L24" s="8">
        <f t="shared" ca="1" si="9"/>
        <v>29.790194079578949</v>
      </c>
      <c r="M24" s="8">
        <f t="shared" ca="1" si="4"/>
        <v>16.599208731230959</v>
      </c>
      <c r="N24" s="18">
        <f t="shared" ca="1" si="5"/>
        <v>0.4701194842929507</v>
      </c>
      <c r="O24" s="18">
        <f t="shared" ca="1" si="6"/>
        <v>1.2971288092771548E-2</v>
      </c>
      <c r="P24" s="18">
        <f t="shared" ca="1" si="7"/>
        <v>5.1968315064360874E-3</v>
      </c>
      <c r="Q24" s="18">
        <f t="shared" ca="1" si="10"/>
        <v>0.48828760389215831</v>
      </c>
      <c r="R24" s="8">
        <f t="shared" ca="1" si="8"/>
        <v>0.27207569833976442</v>
      </c>
    </row>
    <row r="25" spans="2:18" x14ac:dyDescent="0.25">
      <c r="B25" s="6">
        <v>19</v>
      </c>
      <c r="C25" s="19">
        <f t="shared" si="0"/>
        <v>83</v>
      </c>
      <c r="D25" s="20">
        <f t="shared" ca="1" si="11"/>
        <v>0.58198866165021568</v>
      </c>
      <c r="E25" s="18" cm="1">
        <f t="array" aca="1" ref="E25" ca="1">$E24*(1-'Input clinical parameters'!$N$10-INDEX(rngLifeTables,$C24,2))+$D24*(rngAveProbUncem)</f>
        <v>2.2236309369388089E-2</v>
      </c>
      <c r="F25" s="18" cm="1">
        <f t="array" aca="1" ref="F25" ca="1">$E24*('Input clinical parameters'!$N$10)+$F24*(1-(INDEX(rngLifeTables,C24,2)))</f>
        <v>9.491506987014767E-3</v>
      </c>
      <c r="G25" s="21" cm="1">
        <f t="array" ref="G25">$G24+(1-$G24)*INDEX(rngLifeTables,rngInitialAge+$B25-1,4)</f>
        <v>0.38628352199338151</v>
      </c>
      <c r="H25" s="8">
        <f>0</f>
        <v>0</v>
      </c>
      <c r="I25" s="8">
        <f t="shared" ca="1" si="1"/>
        <v>15.266053469370268</v>
      </c>
      <c r="J25" s="8">
        <f t="shared" ca="1" si="2"/>
        <v>8.5224768447702566</v>
      </c>
      <c r="K25" s="8">
        <f t="shared" ca="1" si="3"/>
        <v>5.039434679390923</v>
      </c>
      <c r="L25" s="8">
        <f t="shared" ca="1" si="9"/>
        <v>28.827964993531445</v>
      </c>
      <c r="M25" s="8">
        <f t="shared" ca="1" si="4"/>
        <v>15.519856084834215</v>
      </c>
      <c r="N25" s="18">
        <f t="shared" ca="1" si="5"/>
        <v>0.44166414499669449</v>
      </c>
      <c r="O25" s="18">
        <f t="shared" ca="1" si="6"/>
        <v>1.2668042277329001E-2</v>
      </c>
      <c r="P25" s="18">
        <f t="shared" ca="1" si="7"/>
        <v>5.4400813838878133E-3</v>
      </c>
      <c r="Q25" s="18">
        <f t="shared" ca="1" si="10"/>
        <v>0.45977226865791126</v>
      </c>
      <c r="R25" s="8">
        <f t="shared" ca="1" si="8"/>
        <v>0.24752352248830728</v>
      </c>
    </row>
    <row r="26" spans="2:18" x14ac:dyDescent="0.25">
      <c r="B26" s="6">
        <v>20</v>
      </c>
      <c r="C26" s="19">
        <f t="shared" si="0"/>
        <v>84</v>
      </c>
      <c r="D26" s="20">
        <f t="shared" ca="1" si="11"/>
        <v>0.54200115638274149</v>
      </c>
      <c r="E26" s="18" cm="1">
        <f t="array" aca="1" ref="E26" ca="1">$E25*(1-'Input clinical parameters'!$N$10-INDEX(rngLifeTables,$C25,2))+$D25*(rngAveProbUncem)</f>
        <v>2.1506202371307688E-2</v>
      </c>
      <c r="F26" s="18" cm="1">
        <f t="array" aca="1" ref="F26" ca="1">$E25*('Input clinical parameters'!$N$10)+$F25*(1-(INDEX(rngLifeTables,C25,2)))</f>
        <v>9.8066292141986335E-3</v>
      </c>
      <c r="G26" s="21" cm="1">
        <f t="array" ref="G26">$G25+(1-$G25)*INDEX(rngLifeTables,rngInitialAge+$B26-1,4)</f>
        <v>0.42668601203175222</v>
      </c>
      <c r="H26" s="8">
        <f>0</f>
        <v>0</v>
      </c>
      <c r="I26" s="8">
        <f t="shared" ca="1" si="1"/>
        <v>14.217147479021479</v>
      </c>
      <c r="J26" s="8">
        <f t="shared" ca="1" si="2"/>
        <v>8.242649833822524</v>
      </c>
      <c r="K26" s="8">
        <f t="shared" ca="1" si="3"/>
        <v>5.2067461381603115</v>
      </c>
      <c r="L26" s="8">
        <f t="shared" ca="1" si="9"/>
        <v>27.666543451004316</v>
      </c>
      <c r="M26" s="8">
        <f t="shared" ca="1" si="4"/>
        <v>14.390910009372972</v>
      </c>
      <c r="N26" s="18">
        <f t="shared" ca="1" si="5"/>
        <v>0.41131811166602389</v>
      </c>
      <c r="O26" s="18">
        <f t="shared" ca="1" si="6"/>
        <v>1.2252099767939872E-2</v>
      </c>
      <c r="P26" s="18">
        <f t="shared" ca="1" si="7"/>
        <v>5.6206944903310282E-3</v>
      </c>
      <c r="Q26" s="18">
        <f t="shared" ca="1" si="10"/>
        <v>0.42919090592429482</v>
      </c>
      <c r="R26" s="8">
        <f t="shared" ca="1" si="8"/>
        <v>0.22324609197877873</v>
      </c>
    </row>
    <row r="27" spans="2:18" x14ac:dyDescent="0.25">
      <c r="B27" s="6">
        <v>21</v>
      </c>
      <c r="C27" s="19">
        <f t="shared" si="0"/>
        <v>85</v>
      </c>
      <c r="D27" s="20">
        <f t="shared" ca="1" si="11"/>
        <v>0.50016017549232616</v>
      </c>
      <c r="E27" s="18" cm="1">
        <f t="array" aca="1" ref="E27" ca="1">$E26*(1-'Input clinical parameters'!$N$10-INDEX(rngLifeTables,$C26,2))+$D26*(rngAveProbUncem)</f>
        <v>2.0548188901519038E-2</v>
      </c>
      <c r="F27" s="18" cm="1">
        <f t="array" aca="1" ref="F27" ca="1">$E26*('Input clinical parameters'!$N$10)+$F26*(1-(INDEX(rngLifeTables,C26,2)))</f>
        <v>9.982595138903233E-3</v>
      </c>
      <c r="G27" s="21" cm="1">
        <f t="array" ref="G27">$G26+(1-$G26)*INDEX(rngLifeTables,rngInitialAge+$B27-1,4)</f>
        <v>0.46930904046725158</v>
      </c>
      <c r="H27" s="8">
        <f>0</f>
        <v>0</v>
      </c>
      <c r="I27" s="8">
        <f t="shared" ca="1" si="1"/>
        <v>13.119623259781832</v>
      </c>
      <c r="J27" s="8">
        <f t="shared" ca="1" si="2"/>
        <v>7.8754734522737166</v>
      </c>
      <c r="K27" s="8">
        <f t="shared" ca="1" si="3"/>
        <v>5.3001737450261794</v>
      </c>
      <c r="L27" s="8">
        <f t="shared" ca="1" si="9"/>
        <v>26.295270457081727</v>
      </c>
      <c r="M27" s="8">
        <f t="shared" ca="1" si="4"/>
        <v>13.21510585363326</v>
      </c>
      <c r="N27" s="18">
        <f t="shared" ca="1" si="5"/>
        <v>0.379565498138486</v>
      </c>
      <c r="O27" s="18">
        <f t="shared" ca="1" si="6"/>
        <v>1.1706318769127153E-2</v>
      </c>
      <c r="P27" s="18">
        <f t="shared" ca="1" si="7"/>
        <v>5.7215498078789923E-3</v>
      </c>
      <c r="Q27" s="18">
        <f t="shared" ca="1" si="10"/>
        <v>0.39699336671549212</v>
      </c>
      <c r="R27" s="8">
        <f t="shared" ca="1" si="8"/>
        <v>0.19951532245687786</v>
      </c>
    </row>
    <row r="28" spans="2:18" x14ac:dyDescent="0.25">
      <c r="B28" s="6">
        <v>22</v>
      </c>
      <c r="C28" s="19">
        <f t="shared" si="0"/>
        <v>86</v>
      </c>
      <c r="D28" s="20">
        <f t="shared" ca="1" si="11"/>
        <v>0.45694474883851566</v>
      </c>
      <c r="E28" s="18" cm="1">
        <f t="array" aca="1" ref="E28" ca="1">$E27*(1-'Input clinical parameters'!$N$10-INDEX(rngLifeTables,$C27,2))+$D27*(rngAveProbUncem)</f>
        <v>1.938899016345938E-2</v>
      </c>
      <c r="F28" s="18" cm="1">
        <f t="array" aca="1" ref="F28" ca="1">$E27*('Input clinical parameters'!$N$10)+$F27*(1-(INDEX(rngLifeTables,C27,2)))</f>
        <v>1.0011091879338392E-2</v>
      </c>
      <c r="G28" s="21" cm="1">
        <f t="array" ref="G28">$G27+(1-$G27)*INDEX(rngLifeTables,rngInitialAge+$B28-1,4)</f>
        <v>0.51365516911868658</v>
      </c>
      <c r="H28" s="8">
        <f>0</f>
        <v>0</v>
      </c>
      <c r="I28" s="8">
        <f t="shared" ca="1" si="1"/>
        <v>11.986046168901618</v>
      </c>
      <c r="J28" s="8">
        <f t="shared" ca="1" si="2"/>
        <v>7.431189095571936</v>
      </c>
      <c r="K28" s="8">
        <f t="shared" ca="1" si="3"/>
        <v>5.3153038463046176</v>
      </c>
      <c r="L28" s="8">
        <f t="shared" ca="1" si="9"/>
        <v>24.73253911077817</v>
      </c>
      <c r="M28" s="8">
        <f t="shared" ca="1" si="4"/>
        <v>12.009401345361466</v>
      </c>
      <c r="N28" s="18">
        <f t="shared" ca="1" si="5"/>
        <v>0.3467698343714245</v>
      </c>
      <c r="O28" s="18">
        <f t="shared" ca="1" si="6"/>
        <v>1.1045922370713026E-2</v>
      </c>
      <c r="P28" s="18">
        <f t="shared" ca="1" si="7"/>
        <v>5.7378827871787897E-3</v>
      </c>
      <c r="Q28" s="18">
        <f t="shared" ca="1" si="10"/>
        <v>0.3635536395293163</v>
      </c>
      <c r="R28" s="8">
        <f t="shared" ca="1" si="8"/>
        <v>0.17653106897430304</v>
      </c>
    </row>
    <row r="29" spans="2:18" x14ac:dyDescent="0.25">
      <c r="B29" s="6">
        <v>23</v>
      </c>
      <c r="C29" s="19">
        <f t="shared" si="0"/>
        <v>87</v>
      </c>
      <c r="D29" s="20">
        <f t="shared" ca="1" si="11"/>
        <v>0.41220695657960915</v>
      </c>
      <c r="E29" s="18" cm="1">
        <f t="array" aca="1" ref="E29" ca="1">$E28*(1-'Input clinical parameters'!$N$10-INDEX(rngLifeTables,$C28,2))+$D28*(rngAveProbUncem)</f>
        <v>1.8059367829628574E-2</v>
      </c>
      <c r="F29" s="18" cm="1">
        <f t="array" aca="1" ref="F29" ca="1">$E28*('Input clinical parameters'!$N$10)+$F28*(1-(INDEX(rngLifeTables,C28,2)))</f>
        <v>9.8886356763691896E-3</v>
      </c>
      <c r="G29" s="21" cm="1">
        <f t="array" ref="G29">$G28+(1-$G28)*INDEX(rngLifeTables,rngInitialAge+$B29-1,4)</f>
        <v>0.55984503991439305</v>
      </c>
      <c r="H29" s="8">
        <f>0</f>
        <v>0</v>
      </c>
      <c r="I29" s="8">
        <f t="shared" ca="1" si="1"/>
        <v>10.812536144171066</v>
      </c>
      <c r="J29" s="8">
        <f t="shared" ca="1" si="2"/>
        <v>6.9215867436653582</v>
      </c>
      <c r="K29" s="8">
        <f t="shared" ca="1" si="3"/>
        <v>5.2502867697967677</v>
      </c>
      <c r="L29" s="8">
        <f t="shared" ca="1" si="9"/>
        <v>22.984409657633194</v>
      </c>
      <c r="M29" s="8">
        <f t="shared" ca="1" si="4"/>
        <v>10.783150288434513</v>
      </c>
      <c r="N29" s="18">
        <f t="shared" ca="1" si="5"/>
        <v>0.31281886578890394</v>
      </c>
      <c r="O29" s="18">
        <f t="shared" ca="1" si="6"/>
        <v>1.0288435520802689E-2</v>
      </c>
      <c r="P29" s="18">
        <f t="shared" ca="1" si="7"/>
        <v>5.6676967028166615E-3</v>
      </c>
      <c r="Q29" s="18">
        <f t="shared" ca="1" si="10"/>
        <v>0.32877499801252325</v>
      </c>
      <c r="R29" s="8">
        <f t="shared" ca="1" si="8"/>
        <v>0.15424499769440084</v>
      </c>
    </row>
    <row r="30" spans="2:18" x14ac:dyDescent="0.25">
      <c r="B30" s="6">
        <v>24</v>
      </c>
      <c r="C30" s="19">
        <f t="shared" si="0"/>
        <v>88</v>
      </c>
      <c r="D30" s="20">
        <f t="shared" ca="1" si="11"/>
        <v>0.36732578268556748</v>
      </c>
      <c r="E30" s="18" cm="1">
        <f t="array" aca="1" ref="E30" ca="1">$E29*(1-'Input clinical parameters'!$N$10-INDEX(rngLifeTables,$C29,2))+$D29*(rngAveProbUncem)</f>
        <v>1.6561760260562674E-2</v>
      </c>
      <c r="F30" s="18" cm="1">
        <f t="array" aca="1" ref="F30" ca="1">$E29*('Input clinical parameters'!$N$10)+$F29*(1-(INDEX(rngLifeTables,C29,2)))</f>
        <v>9.6006477288404883E-3</v>
      </c>
      <c r="G30" s="21" cm="1">
        <f t="array" ref="G30">$G29+(1-$G29)*INDEX(rngLifeTables,rngInitialAge+$B30-1,4)</f>
        <v>0.60651180932502935</v>
      </c>
      <c r="H30" s="8">
        <f>0</f>
        <v>0</v>
      </c>
      <c r="I30" s="8">
        <f t="shared" ca="1" si="1"/>
        <v>9.6352650982166743</v>
      </c>
      <c r="J30" s="8">
        <f t="shared" ca="1" si="2"/>
        <v>6.3476009433289233</v>
      </c>
      <c r="K30" s="8">
        <f t="shared" ca="1" si="3"/>
        <v>5.0973820253754383</v>
      </c>
      <c r="L30" s="8">
        <f t="shared" ca="1" si="9"/>
        <v>21.080248066921037</v>
      </c>
      <c r="M30" s="8">
        <f t="shared" ca="1" si="4"/>
        <v>9.5553736010535477</v>
      </c>
      <c r="N30" s="18">
        <f t="shared" ca="1" si="5"/>
        <v>0.27875908662043369</v>
      </c>
      <c r="O30" s="18">
        <f t="shared" ca="1" si="6"/>
        <v>9.4352473552390074E-3</v>
      </c>
      <c r="P30" s="18">
        <f t="shared" ca="1" si="7"/>
        <v>5.502635677809958E-3</v>
      </c>
      <c r="Q30" s="18">
        <f t="shared" ca="1" si="10"/>
        <v>0.29369696965348263</v>
      </c>
      <c r="R30" s="8">
        <f t="shared" ca="1" si="8"/>
        <v>0.13312861697012332</v>
      </c>
    </row>
    <row r="31" spans="2:18" x14ac:dyDescent="0.25">
      <c r="B31" s="6">
        <v>25</v>
      </c>
      <c r="C31" s="19">
        <f t="shared" si="0"/>
        <v>89</v>
      </c>
      <c r="D31" s="20">
        <f t="shared" ca="1" si="11"/>
        <v>0.32218039847089841</v>
      </c>
      <c r="E31" s="18" cm="1">
        <f t="array" aca="1" ref="E31" ca="1">$E30*(1-'Input clinical parameters'!$N$10-INDEX(rngLifeTables,$C30,2))+$D30*(rngAveProbUncem)</f>
        <v>1.4962879134905438E-2</v>
      </c>
      <c r="F31" s="18" cm="1">
        <f t="array" aca="1" ref="F31" ca="1">$E30*('Input clinical parameters'!$N$10)+$F30*(1-(INDEX(rngLifeTables,C30,2)))</f>
        <v>9.1670562159052588E-3</v>
      </c>
      <c r="G31" s="21" cm="1">
        <f t="array" ref="G31">$G30+(1-$G30)*INDEX(rngLifeTables,rngInitialAge+$B31-1,4)</f>
        <v>0.65368966617829094</v>
      </c>
      <c r="H31" s="8">
        <f>0</f>
        <v>0</v>
      </c>
      <c r="I31" s="8">
        <f t="shared" ca="1" si="1"/>
        <v>8.4510635927058733</v>
      </c>
      <c r="J31" s="8">
        <f t="shared" ca="1" si="2"/>
        <v>5.7348001792905796</v>
      </c>
      <c r="K31" s="8">
        <f t="shared" ca="1" si="3"/>
        <v>4.8671703097896284</v>
      </c>
      <c r="L31" s="8">
        <f t="shared" ca="1" si="9"/>
        <v>19.05303408178608</v>
      </c>
      <c r="M31" s="8">
        <f t="shared" ca="1" si="4"/>
        <v>8.3444121984520851</v>
      </c>
      <c r="N31" s="18">
        <f t="shared" ca="1" si="5"/>
        <v>0.24449880144033723</v>
      </c>
      <c r="O31" s="18">
        <f t="shared" ca="1" si="6"/>
        <v>8.5243635678361775E-3</v>
      </c>
      <c r="P31" s="18">
        <f t="shared" ca="1" si="7"/>
        <v>5.2541215987540494E-3</v>
      </c>
      <c r="Q31" s="18">
        <f t="shared" ca="1" si="10"/>
        <v>0.25827728660692745</v>
      </c>
      <c r="R31" s="8">
        <f t="shared" ca="1" si="8"/>
        <v>0.11311438019240236</v>
      </c>
    </row>
    <row r="32" spans="2:18" x14ac:dyDescent="0.25">
      <c r="B32" s="6">
        <v>26</v>
      </c>
      <c r="C32" s="19">
        <f t="shared" si="0"/>
        <v>90</v>
      </c>
      <c r="D32" s="20">
        <f t="shared" ca="1" si="11"/>
        <v>0.27791695484401435</v>
      </c>
      <c r="E32" s="18" cm="1">
        <f t="array" aca="1" ref="E32" ca="1">$E31*(1-'Input clinical parameters'!$N$10-INDEX(rngLifeTables,$C31,2))+$D31*(rngAveProbUncem)</f>
        <v>1.3269085679659797E-2</v>
      </c>
      <c r="F32" s="18" cm="1">
        <f t="array" aca="1" ref="F32" ca="1">$E31*('Input clinical parameters'!$N$10)+$F31*(1-(INDEX(rngLifeTables,C31,2)))</f>
        <v>8.5813965185656173E-3</v>
      </c>
      <c r="G32" s="21" cm="1">
        <f t="array" ref="G32">$G31+(1-$G31)*INDEX(rngLifeTables,rngInitialAge+$B32-1,4)</f>
        <v>0.70023256295776026</v>
      </c>
      <c r="H32" s="8">
        <f>0</f>
        <v>0</v>
      </c>
      <c r="I32" s="8">
        <f t="shared" ca="1" si="1"/>
        <v>7.2899961326793203</v>
      </c>
      <c r="J32" s="8">
        <f t="shared" ca="1" si="2"/>
        <v>5.0856225094553622</v>
      </c>
      <c r="K32" s="8">
        <f t="shared" ca="1" si="3"/>
        <v>4.5562192887207136</v>
      </c>
      <c r="L32" s="8">
        <f t="shared" ca="1" si="9"/>
        <v>16.931837930855394</v>
      </c>
      <c r="M32" s="8">
        <f t="shared" ca="1" si="4"/>
        <v>7.1646562432488574</v>
      </c>
      <c r="N32" s="18">
        <f t="shared" ca="1" si="5"/>
        <v>0.21090781028830213</v>
      </c>
      <c r="O32" s="18">
        <f t="shared" ca="1" si="6"/>
        <v>7.5594081544322752E-3</v>
      </c>
      <c r="P32" s="18">
        <f t="shared" ca="1" si="7"/>
        <v>4.9184492528189369E-3</v>
      </c>
      <c r="Q32" s="18">
        <f t="shared" ca="1" si="10"/>
        <v>0.22338566769555332</v>
      </c>
      <c r="R32" s="8">
        <f t="shared" ca="1" si="8"/>
        <v>9.4524972731439588E-2</v>
      </c>
    </row>
    <row r="33" spans="2:18" x14ac:dyDescent="0.25">
      <c r="B33" s="6">
        <v>27</v>
      </c>
      <c r="C33" s="19">
        <f t="shared" si="0"/>
        <v>91</v>
      </c>
      <c r="D33" s="20">
        <f t="shared" ca="1" si="11"/>
        <v>0.23632834423990445</v>
      </c>
      <c r="E33" s="18" cm="1">
        <f t="array" aca="1" ref="E33" ca="1">$E32*(1-'Input clinical parameters'!$N$10-INDEX(rngLifeTables,$C32,2))+$D32*(rngAveProbUncem)</f>
        <v>1.1525495686386836E-2</v>
      </c>
      <c r="F33" s="18" cm="1">
        <f t="array" aca="1" ref="F33" ca="1">$E32*('Input clinical parameters'!$N$10)+$F32*(1-(INDEX(rngLifeTables,C32,2)))</f>
        <v>7.8602242193765211E-3</v>
      </c>
      <c r="G33" s="21" cm="1">
        <f t="array" ref="G33">$G32+(1-$G32)*INDEX(rngLifeTables,rngInitialAge+$B33-1,4)</f>
        <v>0.74428593585433223</v>
      </c>
      <c r="H33" s="8">
        <f>0</f>
        <v>0</v>
      </c>
      <c r="I33" s="8">
        <f t="shared" ca="1" si="1"/>
        <v>6.1990917989094259</v>
      </c>
      <c r="J33" s="8">
        <f t="shared" ca="1" si="2"/>
        <v>4.4173593953929737</v>
      </c>
      <c r="K33" s="8">
        <f t="shared" ca="1" si="3"/>
        <v>4.1733190075196704</v>
      </c>
      <c r="L33" s="8">
        <f t="shared" ca="1" si="9"/>
        <v>14.789770201822069</v>
      </c>
      <c r="M33" s="8">
        <f t="shared" ca="1" si="4"/>
        <v>6.0466152008657037</v>
      </c>
      <c r="N33" s="18">
        <f t="shared" ca="1" si="5"/>
        <v>0.17934671751377618</v>
      </c>
      <c r="O33" s="18">
        <f t="shared" ca="1" si="6"/>
        <v>6.5660836156256142E-3</v>
      </c>
      <c r="P33" s="18">
        <f t="shared" ca="1" si="7"/>
        <v>4.5051075142771534E-3</v>
      </c>
      <c r="Q33" s="18">
        <f t="shared" ca="1" si="10"/>
        <v>0.19041790864367894</v>
      </c>
      <c r="R33" s="8">
        <f t="shared" ca="1" si="8"/>
        <v>7.7850014247015001E-2</v>
      </c>
    </row>
    <row r="34" spans="2:18" x14ac:dyDescent="0.25">
      <c r="B34" s="6">
        <v>28</v>
      </c>
      <c r="C34" s="19">
        <f t="shared" si="0"/>
        <v>92</v>
      </c>
      <c r="D34" s="20">
        <f t="shared" ca="1" si="11"/>
        <v>0.19656401103601684</v>
      </c>
      <c r="E34" s="18" cm="1">
        <f t="array" aca="1" ref="E34" ca="1">$E33*(1-'Input clinical parameters'!$N$10-INDEX(rngLifeTables,$C33,2))+$D33*(rngAveProbUncem)</f>
        <v>9.884694802801134E-3</v>
      </c>
      <c r="F34" s="18" cm="1">
        <f t="array" aca="1" ref="F34" ca="1">$E33*('Input clinical parameters'!$N$10)+$F33*(1-(INDEX(rngLifeTables,C33,2)))</f>
        <v>7.0968305589085177E-3</v>
      </c>
      <c r="G34" s="21" cm="1">
        <f t="array" ref="G34">$G33+(1-$G33)*INDEX(rngLifeTables,rngInitialAge+$B34-1,4)</f>
        <v>0.78645446360227356</v>
      </c>
      <c r="H34" s="8">
        <f>0</f>
        <v>0</v>
      </c>
      <c r="I34" s="8">
        <f t="shared" ca="1" si="1"/>
        <v>5.1560398000214356</v>
      </c>
      <c r="J34" s="8">
        <f t="shared" ca="1" si="2"/>
        <v>3.7884921087879153</v>
      </c>
      <c r="K34" s="8">
        <f t="shared" ca="1" si="3"/>
        <v>3.76800165466382</v>
      </c>
      <c r="L34" s="8">
        <f t="shared" ca="1" si="9"/>
        <v>12.712533563473171</v>
      </c>
      <c r="M34" s="8">
        <f t="shared" ca="1" si="4"/>
        <v>5.0216063883659876</v>
      </c>
      <c r="N34" s="18">
        <f t="shared" ca="1" si="5"/>
        <v>0.14917004675860943</v>
      </c>
      <c r="O34" s="18">
        <f t="shared" ca="1" si="6"/>
        <v>5.6313181104038976E-3</v>
      </c>
      <c r="P34" s="18">
        <f t="shared" ca="1" si="7"/>
        <v>4.0675664950721386E-3</v>
      </c>
      <c r="Q34" s="18">
        <f t="shared" ca="1" si="10"/>
        <v>0.15886893136408547</v>
      </c>
      <c r="R34" s="8">
        <f t="shared" ca="1" si="8"/>
        <v>6.2755172811737286E-2</v>
      </c>
    </row>
    <row r="35" spans="2:18" x14ac:dyDescent="0.25">
      <c r="B35" s="6">
        <v>29</v>
      </c>
      <c r="C35" s="19">
        <f t="shared" si="0"/>
        <v>93</v>
      </c>
      <c r="D35" s="20">
        <f t="shared" ca="1" si="11"/>
        <v>0.16016367563199641</v>
      </c>
      <c r="E35" s="18" cm="1">
        <f t="array" aca="1" ref="E35" ca="1">$E34*(1-'Input clinical parameters'!$N$10-INDEX(rngLifeTables,$C34,2))+$D34*(rngAveProbUncem)</f>
        <v>8.2666569919365909E-3</v>
      </c>
      <c r="F35" s="18" cm="1">
        <f t="array" aca="1" ref="F35" ca="1">$E34*('Input clinical parameters'!$N$10)+$F34*(1-(INDEX(rngLifeTables,C34,2)))</f>
        <v>6.2468197391294849E-3</v>
      </c>
      <c r="G35" s="21" cm="1">
        <f t="array" ref="G35">$G34+(1-$G34)*INDEX(rngLifeTables,rngInitialAge+$B35-1,4)</f>
        <v>0.82532284763693753</v>
      </c>
      <c r="H35" s="8">
        <f>0</f>
        <v>0</v>
      </c>
      <c r="I35" s="8">
        <f t="shared" ca="1" si="1"/>
        <v>4.2012283007644866</v>
      </c>
      <c r="J35" s="8">
        <f t="shared" ca="1" si="2"/>
        <v>3.168349190825118</v>
      </c>
      <c r="K35" s="8">
        <f t="shared" ca="1" si="3"/>
        <v>3.3166956598505326</v>
      </c>
      <c r="L35" s="8">
        <f t="shared" ca="1" si="9"/>
        <v>10.686273151440137</v>
      </c>
      <c r="M35" s="8">
        <f t="shared" ca="1" si="4"/>
        <v>4.0784625309198788</v>
      </c>
      <c r="N35" s="18">
        <f t="shared" ca="1" si="5"/>
        <v>0.12154627318160467</v>
      </c>
      <c r="O35" s="18">
        <f t="shared" ca="1" si="6"/>
        <v>4.709520744939695E-3</v>
      </c>
      <c r="P35" s="18">
        <f t="shared" ca="1" si="7"/>
        <v>3.5803806305819835E-3</v>
      </c>
      <c r="Q35" s="18">
        <f t="shared" ca="1" si="10"/>
        <v>0.12983617455712637</v>
      </c>
      <c r="R35" s="8">
        <f t="shared" ca="1" si="8"/>
        <v>4.9552539560328408E-2</v>
      </c>
    </row>
    <row r="36" spans="2:18" x14ac:dyDescent="0.25">
      <c r="B36" s="6">
        <v>30</v>
      </c>
      <c r="C36" s="19">
        <f t="shared" si="0"/>
        <v>94</v>
      </c>
      <c r="D36" s="20">
        <f t="shared" ca="1" si="11"/>
        <v>0.1276735790662602</v>
      </c>
      <c r="E36" s="18" cm="1">
        <f t="array" aca="1" ref="E36" ca="1">$E35*(1-'Input clinical parameters'!$N$10-INDEX(rngLifeTables,$C35,2))+$D35*(rngAveProbUncem)</f>
        <v>6.7532401572305773E-3</v>
      </c>
      <c r="F36" s="18" cm="1">
        <f t="array" aca="1" ref="F36" ca="1">$E35*('Input clinical parameters'!$N$10)+$F35*(1-(INDEX(rngLifeTables,C35,2)))</f>
        <v>5.3683538755822605E-3</v>
      </c>
      <c r="G36" s="21" cm="1">
        <f t="array" ref="G36">$G35+(1-$G35)*INDEX(rngLifeTables,rngInitialAge+$B36-1,4)</f>
        <v>0.86020482690092692</v>
      </c>
      <c r="H36" s="8">
        <f>0</f>
        <v>0</v>
      </c>
      <c r="I36" s="8">
        <f t="shared" ca="1" si="1"/>
        <v>3.3489856642994593</v>
      </c>
      <c r="J36" s="8">
        <f t="shared" ca="1" si="2"/>
        <v>2.5883041970266514</v>
      </c>
      <c r="K36" s="8">
        <f t="shared" ca="1" si="3"/>
        <v>2.8502817022484925</v>
      </c>
      <c r="L36" s="8">
        <f t="shared" ca="1" si="9"/>
        <v>8.7875715635746037</v>
      </c>
      <c r="M36" s="8">
        <f t="shared" ca="1" si="4"/>
        <v>3.2404008007647014</v>
      </c>
      <c r="N36" s="18">
        <f t="shared" ca="1" si="5"/>
        <v>9.6889932489540948E-2</v>
      </c>
      <c r="O36" s="18">
        <f t="shared" ca="1" si="6"/>
        <v>3.8473260287755712E-3</v>
      </c>
      <c r="P36" s="18">
        <f t="shared" ca="1" si="7"/>
        <v>3.0768856853428147E-3</v>
      </c>
      <c r="Q36" s="18">
        <f t="shared" ca="1" si="10"/>
        <v>0.10381414420365934</v>
      </c>
      <c r="R36" s="8">
        <f t="shared" ca="1" si="8"/>
        <v>3.8281274135240101E-2</v>
      </c>
    </row>
    <row r="37" spans="2:18" x14ac:dyDescent="0.25">
      <c r="B37" s="6">
        <v>31</v>
      </c>
      <c r="C37" s="19">
        <f t="shared" si="0"/>
        <v>95</v>
      </c>
      <c r="D37" s="20">
        <f t="shared" ref="D37:D41" ca="1" si="12">1-SUM(E37:G37)</f>
        <v>9.8974963542673766E-2</v>
      </c>
      <c r="E37" s="18" cm="1">
        <f t="array" aca="1" ref="E37" ca="1">$E36*(1-'Input clinical parameters'!$N$10-INDEX(rngLifeTables,$C36,2))+$D36*(rngAveProbUncem)</f>
        <v>5.3854700833530248E-3</v>
      </c>
      <c r="F37" s="18" cm="1">
        <f t="array" aca="1" ref="F37" ca="1">$E36*('Input clinical parameters'!$N$10)+$F36*(1-(INDEX(rngLifeTables,C36,2)))</f>
        <v>4.5013528527893167E-3</v>
      </c>
      <c r="G37" s="21" cm="1">
        <f t="array" ref="G37">$G36+(1-$G36)*INDEX(rngLifeTables,rngInitialAge+$B37-1,4)</f>
        <v>0.89113821352118394</v>
      </c>
      <c r="H37" s="8">
        <f>0</f>
        <v>0</v>
      </c>
      <c r="I37" s="8">
        <f t="shared" ca="1" si="1"/>
        <v>2.5961967734683116</v>
      </c>
      <c r="J37" s="8">
        <f t="shared" ca="1" si="2"/>
        <v>2.064081018173122</v>
      </c>
      <c r="K37" s="8">
        <f t="shared" ca="1" si="3"/>
        <v>2.3899549040585306</v>
      </c>
      <c r="L37" s="8">
        <f t="shared" ca="1" si="9"/>
        <v>7.0502326956999646</v>
      </c>
      <c r="M37" s="8">
        <f t="shared" ca="1" si="4"/>
        <v>2.5118456992003688</v>
      </c>
      <c r="N37" s="18">
        <f t="shared" ca="1" si="5"/>
        <v>7.5110900829588031E-2</v>
      </c>
      <c r="O37" s="18">
        <f t="shared" ca="1" si="6"/>
        <v>3.0681063824884204E-3</v>
      </c>
      <c r="P37" s="18">
        <f t="shared" ca="1" si="7"/>
        <v>2.579961842758043E-3</v>
      </c>
      <c r="Q37" s="18">
        <f t="shared" ca="1" si="10"/>
        <v>8.0758969054834498E-2</v>
      </c>
      <c r="R37" s="8">
        <f t="shared" ca="1" si="8"/>
        <v>2.8772677136736955E-2</v>
      </c>
    </row>
    <row r="38" spans="2:18" x14ac:dyDescent="0.25">
      <c r="B38" s="6">
        <v>32</v>
      </c>
      <c r="C38" s="19">
        <f t="shared" si="0"/>
        <v>96</v>
      </c>
      <c r="D38" s="20">
        <f t="shared" ca="1" si="12"/>
        <v>7.4411779476971751E-2</v>
      </c>
      <c r="E38" s="18" cm="1">
        <f t="array" aca="1" ref="E38" ca="1">$E37*(1-'Input clinical parameters'!$N$10-INDEX(rngLifeTables,$C37,2))+$D37*(rngAveProbUncem)</f>
        <v>4.1623565255885378E-3</v>
      </c>
      <c r="F38" s="18" cm="1">
        <f t="array" aca="1" ref="F38" ca="1">$E37*('Input clinical parameters'!$N$10)+$F37*(1-(INDEX(rngLifeTables,C37,2)))</f>
        <v>3.6588600238861651E-3</v>
      </c>
      <c r="G38" s="21" cm="1">
        <f t="array" ref="G38">$G37+(1-$G37)*INDEX(rngLifeTables,rngInitialAge+$B38-1,4)</f>
        <v>0.9177670039735536</v>
      </c>
      <c r="H38" s="8">
        <f>0</f>
        <v>0</v>
      </c>
      <c r="I38" s="8">
        <f t="shared" ca="1" si="1"/>
        <v>1.9518837377783458</v>
      </c>
      <c r="J38" s="8">
        <f t="shared" ca="1" si="2"/>
        <v>1.5953001246619583</v>
      </c>
      <c r="K38" s="8">
        <f t="shared" ca="1" si="3"/>
        <v>1.942640522378025</v>
      </c>
      <c r="L38" s="8">
        <f t="shared" ca="1" si="9"/>
        <v>5.4898243848183288</v>
      </c>
      <c r="M38" s="8">
        <f t="shared" ca="1" si="4"/>
        <v>1.8897641606848663</v>
      </c>
      <c r="N38" s="18">
        <f t="shared" ca="1" si="5"/>
        <v>5.6470198005561315E-2</v>
      </c>
      <c r="O38" s="18">
        <f t="shared" ca="1" si="6"/>
        <v>2.3712976629144135E-3</v>
      </c>
      <c r="P38" s="18">
        <f t="shared" ca="1" si="7"/>
        <v>2.097084933870415E-3</v>
      </c>
      <c r="Q38" s="18">
        <f t="shared" ca="1" si="10"/>
        <v>6.0938580602346144E-2</v>
      </c>
      <c r="R38" s="8">
        <f t="shared" ca="1" si="8"/>
        <v>2.0976908832235922E-2</v>
      </c>
    </row>
    <row r="39" spans="2:18" x14ac:dyDescent="0.25">
      <c r="B39" s="6">
        <v>33</v>
      </c>
      <c r="C39" s="19">
        <f t="shared" si="0"/>
        <v>97</v>
      </c>
      <c r="D39" s="20">
        <f t="shared" ca="1" si="12"/>
        <v>5.413719986068477E-2</v>
      </c>
      <c r="E39" s="18" cm="1">
        <f t="array" aca="1" ref="E39" ca="1">$E38*(1-'Input clinical parameters'!$N$10-INDEX(rngLifeTables,$C38,2))+$D38*(rngAveProbUncem)</f>
        <v>3.1155301463467802E-3</v>
      </c>
      <c r="F39" s="18" cm="1">
        <f t="array" aca="1" ref="F39" ca="1">$E38*('Input clinical parameters'!$N$10)+$F38*(1-(INDEX(rngLifeTables,C38,2)))</f>
        <v>2.881011783765635E-3</v>
      </c>
      <c r="G39" s="21" cm="1">
        <f t="array" ref="G39">$G38+(1-$G38)*INDEX(rngLifeTables,rngInitialAge+$B39-1,4)</f>
        <v>0.93986625820920278</v>
      </c>
      <c r="H39" s="8">
        <f>0</f>
        <v>0</v>
      </c>
      <c r="I39" s="8">
        <f t="shared" ca="1" si="1"/>
        <v>1.420064413990104</v>
      </c>
      <c r="J39" s="8">
        <f t="shared" ca="1" si="2"/>
        <v>1.1940845528969539</v>
      </c>
      <c r="K39" s="8">
        <f t="shared" ca="1" si="3"/>
        <v>1.5296486337422801</v>
      </c>
      <c r="L39" s="8">
        <f t="shared" ca="1" si="9"/>
        <v>4.1437976006293376</v>
      </c>
      <c r="M39" s="8">
        <f t="shared" ca="1" si="4"/>
        <v>1.3781844365188032</v>
      </c>
      <c r="N39" s="18">
        <f t="shared" ca="1" si="5"/>
        <v>4.1084065145164404E-2</v>
      </c>
      <c r="O39" s="18">
        <f t="shared" ca="1" si="6"/>
        <v>1.7749198823680565E-3</v>
      </c>
      <c r="P39" s="18">
        <f t="shared" ca="1" si="7"/>
        <v>1.6512592355530937E-3</v>
      </c>
      <c r="Q39" s="18">
        <f t="shared" ca="1" si="10"/>
        <v>4.4510244263085551E-2</v>
      </c>
      <c r="R39" s="8">
        <f t="shared" ca="1" si="8"/>
        <v>1.4803649169476414E-2</v>
      </c>
    </row>
    <row r="40" spans="2:18" x14ac:dyDescent="0.25">
      <c r="B40" s="6">
        <v>34</v>
      </c>
      <c r="C40" s="19">
        <f t="shared" si="0"/>
        <v>98</v>
      </c>
      <c r="D40" s="20">
        <f t="shared" ca="1" si="12"/>
        <v>3.8525469466562101E-2</v>
      </c>
      <c r="E40" s="18" cm="1">
        <f t="array" aca="1" ref="E40" ca="1">$E39*(1-'Input clinical parameters'!$N$10-INDEX(rngLifeTables,$C39,2))+$D39*(rngAveProbUncem)</f>
        <v>2.2473591071327627E-3</v>
      </c>
      <c r="F40" s="18" cm="1">
        <f t="array" aca="1" ref="F40" ca="1">$E39*('Input clinical parameters'!$N$10)+$F39*(1-(INDEX(rngLifeTables,C39,2)))</f>
        <v>2.1875885009067083E-3</v>
      </c>
      <c r="G40" s="21" cm="1">
        <f t="array" ref="G40">$G39+(1-$G39)*INDEX(rngLifeTables,rngInitialAge+$B40-1,4)</f>
        <v>0.95703958292539848</v>
      </c>
      <c r="H40" s="8">
        <f>0</f>
        <v>0</v>
      </c>
      <c r="I40" s="8">
        <f t="shared" ca="1" si="1"/>
        <v>1.0105555581469476</v>
      </c>
      <c r="J40" s="8">
        <f t="shared" ca="1" si="2"/>
        <v>0.86134194457601188</v>
      </c>
      <c r="K40" s="8">
        <f t="shared" ca="1" si="3"/>
        <v>1.1614814560836519</v>
      </c>
      <c r="L40" s="8">
        <f t="shared" ca="1" si="9"/>
        <v>3.0333789588066113</v>
      </c>
      <c r="M40" s="8">
        <f t="shared" ca="1" si="4"/>
        <v>0.97475422609028173</v>
      </c>
      <c r="N40" s="18">
        <f t="shared" ca="1" si="5"/>
        <v>2.9236512072759045E-2</v>
      </c>
      <c r="O40" s="18">
        <f t="shared" ca="1" si="6"/>
        <v>1.2803221842511015E-3</v>
      </c>
      <c r="P40" s="18">
        <f t="shared" ca="1" si="7"/>
        <v>1.2538219163375007E-3</v>
      </c>
      <c r="Q40" s="18">
        <f t="shared" ca="1" si="10"/>
        <v>3.1770656173347643E-2</v>
      </c>
      <c r="R40" s="8">
        <f t="shared" ca="1" si="8"/>
        <v>1.0209268868541087E-2</v>
      </c>
    </row>
    <row r="41" spans="2:18" x14ac:dyDescent="0.25">
      <c r="B41" s="6">
        <v>35</v>
      </c>
      <c r="C41" s="19">
        <f t="shared" si="0"/>
        <v>99</v>
      </c>
      <c r="D41" s="22">
        <f t="shared" ca="1" si="12"/>
        <v>2.6505418800594094E-2</v>
      </c>
      <c r="E41" s="23" cm="1">
        <f t="array" aca="1" ref="E41" ca="1">$E40*(1-'Input clinical parameters'!$N$10-INDEX(rngLifeTables,$C40,2))+$D40*(rngAveProbUncem)</f>
        <v>1.5804781637848277E-3</v>
      </c>
      <c r="F41" s="23" cm="1">
        <f t="array" aca="1" ref="F41" ca="1">$E40*('Input clinical parameters'!$N$10)+$F40*(1-(INDEX(rngLifeTables,C40,2)))</f>
        <v>1.6179664510103781E-3</v>
      </c>
      <c r="G41" s="21" cm="1">
        <f t="array" ref="G41">$G40+(1-$G40)*INDEX(rngLifeTables,rngInitialAge+$B41-1,4)</f>
        <v>0.97029613658461067</v>
      </c>
      <c r="H41" s="8">
        <f>0</f>
        <v>0</v>
      </c>
      <c r="I41" s="8">
        <f t="shared" ca="1" si="1"/>
        <v>0.69525949095055095</v>
      </c>
      <c r="J41" s="8">
        <f t="shared" ca="1" si="2"/>
        <v>0.60574748852272653</v>
      </c>
      <c r="K41" s="8">
        <f t="shared" ca="1" si="3"/>
        <v>0.85904548713577944</v>
      </c>
      <c r="L41" s="8">
        <f t="shared" ca="1" si="9"/>
        <v>2.160052466609057</v>
      </c>
      <c r="M41" s="8">
        <f t="shared" ca="1" si="4"/>
        <v>0.67064456154857477</v>
      </c>
      <c r="N41" s="18">
        <f t="shared" ca="1" si="5"/>
        <v>2.0114641235707591E-2</v>
      </c>
      <c r="O41" s="18">
        <f t="shared" ca="1" si="6"/>
        <v>9.0039960609580557E-4</v>
      </c>
      <c r="P41" s="18">
        <f t="shared" ca="1" si="7"/>
        <v>9.2734158884762326E-4</v>
      </c>
      <c r="Q41" s="18">
        <f t="shared" ca="1" si="10"/>
        <v>2.1942382430651018E-2</v>
      </c>
      <c r="R41" s="8">
        <f t="shared" ca="1" si="8"/>
        <v>6.8125842645091793E-3</v>
      </c>
    </row>
  </sheetData>
  <mergeCells count="1">
    <mergeCell ref="D5:G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9F54-09AA-4F5C-A6C5-E9C7F6520F44}">
  <sheetPr codeName="Sheet8">
    <tabColor theme="0"/>
  </sheetPr>
  <dimension ref="B1:R41"/>
  <sheetViews>
    <sheetView workbookViewId="0"/>
  </sheetViews>
  <sheetFormatPr defaultColWidth="8.5703125" defaultRowHeight="15" x14ac:dyDescent="0.25"/>
  <cols>
    <col min="1" max="1" width="25.5703125" style="6" customWidth="1"/>
    <col min="2" max="4" width="8.5703125" style="6"/>
    <col min="5" max="5" width="16.42578125" style="6" bestFit="1" customWidth="1"/>
    <col min="6" max="6" width="19.42578125" style="6" bestFit="1" customWidth="1"/>
    <col min="7" max="7" width="8.5703125" style="6"/>
    <col min="8" max="8" width="14.42578125" style="6" bestFit="1" customWidth="1"/>
    <col min="9" max="9" width="13.140625" style="6" bestFit="1" customWidth="1"/>
    <col min="10" max="10" width="20.5703125" style="6" bestFit="1" customWidth="1"/>
    <col min="11" max="11" width="23.42578125" style="6" bestFit="1" customWidth="1"/>
    <col min="12" max="12" width="21.42578125" style="6" bestFit="1" customWidth="1"/>
    <col min="13" max="13" width="30.42578125" style="6" bestFit="1" customWidth="1"/>
    <col min="14" max="16" width="30.42578125" style="6" customWidth="1"/>
    <col min="17" max="17" width="19" style="6" bestFit="1" customWidth="1"/>
    <col min="18" max="18" width="28" style="6" bestFit="1" customWidth="1"/>
    <col min="19" max="16384" width="8.5703125" style="6"/>
  </cols>
  <sheetData>
    <row r="1" spans="2:18" s="1" customFormat="1" ht="87" customHeight="1" x14ac:dyDescent="0.9">
      <c r="C1" s="2" t="s">
        <v>128</v>
      </c>
    </row>
    <row r="3" spans="2:18" x14ac:dyDescent="0.25">
      <c r="L3" s="4" t="s">
        <v>107</v>
      </c>
      <c r="M3" s="4" t="s">
        <v>108</v>
      </c>
      <c r="Q3" s="4" t="s">
        <v>109</v>
      </c>
      <c r="R3" s="4" t="s">
        <v>110</v>
      </c>
    </row>
    <row r="4" spans="2:18" x14ac:dyDescent="0.25">
      <c r="L4" s="8">
        <f ca="1">SUM(L7:OFFSET(L7,rngActiveCycles-1,0))</f>
        <v>2529.7503243676024</v>
      </c>
      <c r="M4" s="8">
        <f ca="1">SUM(M7:OFFSET(M7,rngActiveCycles-1,0))</f>
        <v>2218.7211894522179</v>
      </c>
      <c r="Q4" s="8">
        <f ca="1">SUM(Q7:OFFSET(Q7,rngActiveCycles-1,0))</f>
        <v>15.025670028263077</v>
      </c>
      <c r="R4" s="8">
        <f ca="1">SUM(R7:OFFSET(R7,rngActiveCycles-1,0))</f>
        <v>10.632019062581188</v>
      </c>
    </row>
    <row r="5" spans="2:18" x14ac:dyDescent="0.25">
      <c r="C5"/>
      <c r="D5" s="83" t="s">
        <v>111</v>
      </c>
      <c r="E5" s="84"/>
      <c r="F5" s="84"/>
      <c r="G5" s="85"/>
    </row>
    <row r="6" spans="2:18" x14ac:dyDescent="0.25">
      <c r="B6" s="6" t="s">
        <v>112</v>
      </c>
      <c r="C6" t="s">
        <v>113</v>
      </c>
      <c r="D6" s="13" t="s">
        <v>95</v>
      </c>
      <c r="E6" s="14" t="s">
        <v>114</v>
      </c>
      <c r="F6" s="14" t="s">
        <v>115</v>
      </c>
      <c r="G6" s="15" t="s">
        <v>116</v>
      </c>
      <c r="H6" s="6" t="s">
        <v>50</v>
      </c>
      <c r="I6" s="6" t="s">
        <v>117</v>
      </c>
      <c r="J6" s="6" t="s">
        <v>118</v>
      </c>
      <c r="K6" s="6" t="s">
        <v>119</v>
      </c>
      <c r="L6" t="s">
        <v>120</v>
      </c>
      <c r="M6" t="s">
        <v>121</v>
      </c>
      <c r="N6" s="6" t="s">
        <v>122</v>
      </c>
      <c r="O6" s="6" t="s">
        <v>123</v>
      </c>
      <c r="P6" s="6" t="s">
        <v>124</v>
      </c>
      <c r="Q6" t="s">
        <v>125</v>
      </c>
      <c r="R6" t="s">
        <v>126</v>
      </c>
    </row>
    <row r="7" spans="2:18" x14ac:dyDescent="0.25">
      <c r="B7" s="6">
        <v>1</v>
      </c>
      <c r="C7" s="19">
        <f t="shared" ref="C7:C41" si="0">rngInitialAge+$B7-1</f>
        <v>65</v>
      </c>
      <c r="D7" s="20">
        <f>1</f>
        <v>1</v>
      </c>
      <c r="E7" s="18">
        <f>0</f>
        <v>0</v>
      </c>
      <c r="F7" s="18">
        <f>0</f>
        <v>0</v>
      </c>
      <c r="G7" s="21">
        <f>0</f>
        <v>0</v>
      </c>
      <c r="H7" s="8">
        <f>rngCostHybr</f>
        <v>1597</v>
      </c>
      <c r="I7" s="8">
        <f t="shared" ref="I7:I41" ca="1" si="1">D7*rngAveProbHybr*rngTotCostRevision</f>
        <v>31.631729175474796</v>
      </c>
      <c r="J7" s="8">
        <f t="shared" ref="J7:J41" ca="1" si="2">E7*rngAveProbSecRem*rngTotCostRevision</f>
        <v>0</v>
      </c>
      <c r="K7" s="8">
        <f t="shared" ref="K7:K41" ca="1" si="3">F7*rngAveProbThirRem*rngTotCostRevision</f>
        <v>0</v>
      </c>
      <c r="L7" s="8">
        <f ca="1">SUM(H7:K7)</f>
        <v>1628.6317291754749</v>
      </c>
      <c r="M7" s="8">
        <f t="shared" ref="M7:M41" ca="1" si="4">$L7/(1+rngDiscountRate)^($B7-1)</f>
        <v>1628.6317291754749</v>
      </c>
      <c r="N7" s="8">
        <f t="shared" ref="N7:N41" ca="1" si="5">$D7*rngActiveUtilPostTHR</f>
        <v>0.75888788579551669</v>
      </c>
      <c r="O7" s="8">
        <f t="shared" ref="O7:O41" ca="1" si="6">$E7*rngActivUtilPost1stRev</f>
        <v>0</v>
      </c>
      <c r="P7" s="8">
        <f t="shared" ref="P7:P41" ca="1" si="7">$F7*rngActiveUtilPostSecRev</f>
        <v>0</v>
      </c>
      <c r="Q7" s="8">
        <f ca="1">SUM(N7:P7)</f>
        <v>0.75888788579551669</v>
      </c>
      <c r="R7" s="8">
        <f t="shared" ref="R7:R41" ca="1" si="8">$Q7/(1+rngDiscountRate)^($B7-1)</f>
        <v>0.75888788579551669</v>
      </c>
    </row>
    <row r="8" spans="2:18" x14ac:dyDescent="0.25">
      <c r="B8" s="6">
        <v>2</v>
      </c>
      <c r="C8" s="19">
        <f t="shared" si="0"/>
        <v>66</v>
      </c>
      <c r="D8" s="20">
        <f ca="1">1-SUM(E8:G8)</f>
        <v>0.98648079541247036</v>
      </c>
      <c r="E8" s="18" cm="1">
        <f t="array" aca="1" ref="E8" ca="1">$E7*(1-'Input clinical parameters'!$N$10-INDEX(rngLifeTables,$C7,2))+$D7*(rngAveProbHybr)</f>
        <v>3.5127045875296137E-3</v>
      </c>
      <c r="F8" s="18" cm="1">
        <f t="array" aca="1" ref="F8" ca="1">$E7*('Input clinical parameters'!$N$10)+$F7*(1-(INDEX(rngLifeTables,C7,2)))</f>
        <v>0</v>
      </c>
      <c r="G8" s="21" cm="1">
        <f t="array" ref="G8">$G7+(1-$G7)*INDEX(rngLifeTables,rngInitialAge+$B8-1,4)</f>
        <v>1.00065E-2</v>
      </c>
      <c r="H8" s="8">
        <v>0</v>
      </c>
      <c r="I8" s="8">
        <f t="shared" ca="1" si="1"/>
        <v>31.204093357294223</v>
      </c>
      <c r="J8" s="8">
        <f t="shared" ca="1" si="2"/>
        <v>1.3463090035504039</v>
      </c>
      <c r="K8" s="8">
        <f t="shared" ca="1" si="3"/>
        <v>0</v>
      </c>
      <c r="L8" s="8">
        <f t="shared" ref="L8:L41" ca="1" si="9">SUM(H8:K8)</f>
        <v>32.550402360844629</v>
      </c>
      <c r="M8" s="8">
        <f t="shared" ca="1" si="4"/>
        <v>31.449664116758097</v>
      </c>
      <c r="N8" s="8">
        <f t="shared" ca="1" si="5"/>
        <v>0.74862832520844924</v>
      </c>
      <c r="O8" s="8">
        <f t="shared" ca="1" si="6"/>
        <v>2.001190462112069E-3</v>
      </c>
      <c r="P8" s="8">
        <f t="shared" ca="1" si="7"/>
        <v>0</v>
      </c>
      <c r="Q8" s="8">
        <f t="shared" ref="Q8:Q41" ca="1" si="10">SUM(N8:P8)</f>
        <v>0.75062951567056135</v>
      </c>
      <c r="R8" s="8">
        <f t="shared" ca="1" si="8"/>
        <v>0.72524590886044582</v>
      </c>
    </row>
    <row r="9" spans="2:18" x14ac:dyDescent="0.25">
      <c r="B9" s="6">
        <v>3</v>
      </c>
      <c r="C9" s="19">
        <f t="shared" si="0"/>
        <v>67</v>
      </c>
      <c r="D9" s="20">
        <f t="shared" ref="D9:D36" ca="1" si="11">1-SUM(E9:G9)</f>
        <v>0.97221590625433019</v>
      </c>
      <c r="E9" s="18" cm="1">
        <f t="array" aca="1" ref="E9" ca="1">$E8*(1-'Input clinical parameters'!$N$10-INDEX(rngLifeTables,$C8,2))+$D8*(rngAveProbHybr)</f>
        <v>6.7861722703494772E-3</v>
      </c>
      <c r="F9" s="18" cm="1">
        <f t="array" aca="1" ref="F9" ca="1">$E8*('Input clinical parameters'!$N$10)+$F8*(1-(INDEX(rngLifeTables,C8,2)))</f>
        <v>1.4950766007033951E-4</v>
      </c>
      <c r="G9" s="21" cm="1">
        <f t="array" ref="G9">$G8+(1-$G8)*INDEX(rngLifeTables,rngInitialAge+$B9-1,4)</f>
        <v>2.0848413815249999E-2</v>
      </c>
      <c r="H9" s="8">
        <v>0</v>
      </c>
      <c r="I9" s="8">
        <f t="shared" ca="1" si="1"/>
        <v>30.752870246725767</v>
      </c>
      <c r="J9" s="8">
        <f t="shared" ca="1" si="2"/>
        <v>2.6009260384861679</v>
      </c>
      <c r="K9" s="8">
        <f t="shared" ca="1" si="3"/>
        <v>7.9379816927261815E-2</v>
      </c>
      <c r="L9" s="8">
        <f t="shared" ca="1" si="9"/>
        <v>33.4331761021392</v>
      </c>
      <c r="M9" s="8">
        <f t="shared" ca="1" si="4"/>
        <v>31.210227638581255</v>
      </c>
      <c r="N9" s="8">
        <f t="shared" ca="1" si="5"/>
        <v>0.73780287363412089</v>
      </c>
      <c r="O9" s="8">
        <f t="shared" ca="1" si="6"/>
        <v>3.8660874785441343E-3</v>
      </c>
      <c r="P9" s="8">
        <f t="shared" ca="1" si="7"/>
        <v>8.5690695841028719E-5</v>
      </c>
      <c r="Q9" s="8">
        <f t="shared" ca="1" si="10"/>
        <v>0.74175465180850608</v>
      </c>
      <c r="R9" s="8">
        <f t="shared" ca="1" si="8"/>
        <v>0.69243590450979597</v>
      </c>
    </row>
    <row r="10" spans="2:18" x14ac:dyDescent="0.25">
      <c r="B10" s="6">
        <v>4</v>
      </c>
      <c r="C10" s="19">
        <f t="shared" si="0"/>
        <v>68</v>
      </c>
      <c r="D10" s="20">
        <f t="shared" ca="1" si="11"/>
        <v>0.95723302492975271</v>
      </c>
      <c r="E10" s="18" cm="1">
        <f t="array" aca="1" ref="E10" ca="1">$E9*(1-'Input clinical parameters'!$N$10-INDEX(rngLifeTables,$C9,2))+$D9*(rngAveProbHybr)</f>
        <v>9.8219869440087162E-3</v>
      </c>
      <c r="F10" s="18" cm="1">
        <f t="array" aca="1" ref="F10" ca="1">$E9*('Input clinical parameters'!$N$10)+$F9*(1-(INDEX(rngLifeTables,C9,2)))</f>
        <v>4.3634764690745031E-4</v>
      </c>
      <c r="G10" s="21" cm="1">
        <f t="array" ref="G10">$G9+(1-$G9)*INDEX(rngLifeTables,rngInitialAge+$B10-1,4)</f>
        <v>3.2508640479331094E-2</v>
      </c>
      <c r="H10" s="8">
        <v>0</v>
      </c>
      <c r="I10" s="8">
        <f t="shared" ca="1" si="1"/>
        <v>30.278935802398451</v>
      </c>
      <c r="J10" s="8">
        <f t="shared" ca="1" si="2"/>
        <v>3.7644581620719544</v>
      </c>
      <c r="K10" s="8">
        <f t="shared" ca="1" si="3"/>
        <v>0.23167506141062585</v>
      </c>
      <c r="L10" s="8">
        <f t="shared" ca="1" si="9"/>
        <v>34.275069025881031</v>
      </c>
      <c r="M10" s="8">
        <f t="shared" ca="1" si="4"/>
        <v>30.914148494161367</v>
      </c>
      <c r="N10" s="8">
        <f t="shared" ca="1" si="5"/>
        <v>0.72643254650258715</v>
      </c>
      <c r="O10" s="8">
        <f t="shared" ca="1" si="6"/>
        <v>5.595593395789307E-3</v>
      </c>
      <c r="P10" s="8">
        <f t="shared" ca="1" si="7"/>
        <v>2.5009376425598159E-4</v>
      </c>
      <c r="Q10" s="8">
        <f t="shared" ca="1" si="10"/>
        <v>0.73227823366263245</v>
      </c>
      <c r="R10" s="8">
        <f t="shared" ca="1" si="8"/>
        <v>0.66047301137147507</v>
      </c>
    </row>
    <row r="11" spans="2:18" x14ac:dyDescent="0.25">
      <c r="B11" s="6">
        <v>5</v>
      </c>
      <c r="C11" s="19">
        <f t="shared" si="0"/>
        <v>69</v>
      </c>
      <c r="D11" s="20">
        <f t="shared" ca="1" si="11"/>
        <v>0.94140739779688432</v>
      </c>
      <c r="E11" s="18" cm="1">
        <f t="array" aca="1" ref="E11" ca="1">$E10*(1-'Input clinical parameters'!$N$10-INDEX(rngLifeTables,$C10,2))+$D10*(rngAveProbHybr)</f>
        <v>1.2624620551147494E-2</v>
      </c>
      <c r="F11" s="18" cm="1">
        <f t="array" aca="1" ref="F11" ca="1">$E10*('Input clinical parameters'!$N$10)+$F10*(1-(INDEX(rngLifeTables,C10,2)))</f>
        <v>8.4809130128520754E-4</v>
      </c>
      <c r="G11" s="21" cm="1">
        <f t="array" ref="G11">$G10+(1-$G10)*INDEX(rngLifeTables,rngInitialAge+$B11-1,4)</f>
        <v>4.5119890350683013E-2</v>
      </c>
      <c r="H11" s="8">
        <v>0</v>
      </c>
      <c r="I11" s="8">
        <f t="shared" ca="1" si="1"/>
        <v>29.778343850899514</v>
      </c>
      <c r="J11" s="8">
        <f t="shared" ca="1" si="2"/>
        <v>4.8386193290368871</v>
      </c>
      <c r="K11" s="8">
        <f t="shared" ca="1" si="3"/>
        <v>0.45028684284102938</v>
      </c>
      <c r="L11" s="8">
        <f t="shared" ca="1" si="9"/>
        <v>35.067250022777429</v>
      </c>
      <c r="M11" s="8">
        <f t="shared" ca="1" si="4"/>
        <v>30.559082479111975</v>
      </c>
      <c r="N11" s="8">
        <f t="shared" ca="1" si="5"/>
        <v>0.71442266978633651</v>
      </c>
      <c r="O11" s="8">
        <f t="shared" ca="1" si="6"/>
        <v>7.1922558829542859E-3</v>
      </c>
      <c r="P11" s="8">
        <f t="shared" ca="1" si="7"/>
        <v>4.8608568758056901E-4</v>
      </c>
      <c r="Q11" s="8">
        <f t="shared" ca="1" si="10"/>
        <v>0.72210101135687133</v>
      </c>
      <c r="R11" s="8">
        <f t="shared" ca="1" si="8"/>
        <v>0.62926931396022412</v>
      </c>
    </row>
    <row r="12" spans="2:18" x14ac:dyDescent="0.25">
      <c r="B12" s="6">
        <v>6</v>
      </c>
      <c r="C12" s="19">
        <f t="shared" si="0"/>
        <v>70</v>
      </c>
      <c r="D12" s="20">
        <f t="shared" ca="1" si="11"/>
        <v>0.92466494822930323</v>
      </c>
      <c r="E12" s="18" cm="1">
        <f t="array" aca="1" ref="E12" ca="1">$E11*(1-'Input clinical parameters'!$N$10-INDEX(rngLifeTables,$C11,2))+$D11*(rngAveProbHybr)</f>
        <v>1.5195466269616344E-2</v>
      </c>
      <c r="F12" s="18" cm="1">
        <f t="array" aca="1" ref="F12" ca="1">$E11*('Input clinical parameters'!$N$10)+$F11*(1-(INDEX(rngLifeTables,C11,2)))</f>
        <v>1.3720711832344984E-3</v>
      </c>
      <c r="G12" s="21" cm="1">
        <f t="array" ref="G12">$G11+(1-$G11)*INDEX(rngLifeTables,rngInitialAge+$B12-1,4)</f>
        <v>5.8767514317845874E-2</v>
      </c>
      <c r="H12" s="8">
        <v>0</v>
      </c>
      <c r="I12" s="8">
        <f t="shared" ca="1" si="1"/>
        <v>29.248751220443744</v>
      </c>
      <c r="J12" s="8">
        <f t="shared" ca="1" si="2"/>
        <v>5.8239435005601612</v>
      </c>
      <c r="K12" s="8">
        <f t="shared" ca="1" si="3"/>
        <v>0.72848949201053903</v>
      </c>
      <c r="L12" s="8">
        <f t="shared" ca="1" si="9"/>
        <v>35.801184213014444</v>
      </c>
      <c r="M12" s="8">
        <f t="shared" ca="1" si="4"/>
        <v>30.143636449117171</v>
      </c>
      <c r="N12" s="8">
        <f t="shared" ca="1" si="5"/>
        <v>0.70171702763095678</v>
      </c>
      <c r="O12" s="8">
        <f t="shared" ca="1" si="6"/>
        <v>8.6568686345149491E-3</v>
      </c>
      <c r="P12" s="8">
        <f t="shared" ca="1" si="7"/>
        <v>7.864060903600014E-4</v>
      </c>
      <c r="Q12" s="8">
        <f t="shared" ca="1" si="10"/>
        <v>0.71116030235583172</v>
      </c>
      <c r="R12" s="8">
        <f t="shared" ca="1" si="8"/>
        <v>0.5987778919186052</v>
      </c>
    </row>
    <row r="13" spans="2:18" x14ac:dyDescent="0.25">
      <c r="B13" s="6">
        <v>7</v>
      </c>
      <c r="C13" s="19">
        <f t="shared" si="0"/>
        <v>71</v>
      </c>
      <c r="D13" s="20">
        <f t="shared" ca="1" si="11"/>
        <v>0.90724456674994625</v>
      </c>
      <c r="E13" s="18" cm="1">
        <f t="array" aca="1" ref="E13" ca="1">$E12*(1-'Input clinical parameters'!$N$10-INDEX(rngLifeTables,$C12,2))+$D12*(rngAveProbHybr)</f>
        <v>1.7534077537475039E-2</v>
      </c>
      <c r="F13" s="18" cm="1">
        <f t="array" aca="1" ref="F13" ca="1">$E12*('Input clinical parameters'!$N$10)+$F12*(1-(INDEX(rngLifeTables,C12,2)))</f>
        <v>1.9950985659263724E-3</v>
      </c>
      <c r="G13" s="21" cm="1">
        <f t="array" ref="G13">$G12+(1-$G12)*INDEX(rngLifeTables,rngInitialAge+$B13-1,4)</f>
        <v>7.322625714665229E-2</v>
      </c>
      <c r="H13" s="8">
        <v>0</v>
      </c>
      <c r="I13" s="8">
        <f t="shared" ca="1" si="1"/>
        <v>28.697714431355266</v>
      </c>
      <c r="J13" s="8">
        <f t="shared" ca="1" si="2"/>
        <v>6.7202595235186511</v>
      </c>
      <c r="K13" s="8">
        <f t="shared" ca="1" si="3"/>
        <v>1.0592805668991725</v>
      </c>
      <c r="L13" s="8">
        <f t="shared" ca="1" si="9"/>
        <v>36.477254521773091</v>
      </c>
      <c r="M13" s="8">
        <f t="shared" ca="1" si="4"/>
        <v>29.674270056040299</v>
      </c>
      <c r="N13" s="8">
        <f t="shared" ca="1" si="5"/>
        <v>0.68849691116033618</v>
      </c>
      <c r="O13" s="8">
        <f t="shared" ca="1" si="6"/>
        <v>9.9891772437959679E-3</v>
      </c>
      <c r="P13" s="8">
        <f t="shared" ca="1" si="7"/>
        <v>1.1434958202491861E-3</v>
      </c>
      <c r="Q13" s="8">
        <f t="shared" ca="1" si="10"/>
        <v>0.69962958422438137</v>
      </c>
      <c r="R13" s="8">
        <f t="shared" ca="1" si="8"/>
        <v>0.56914911754329944</v>
      </c>
    </row>
    <row r="14" spans="2:18" x14ac:dyDescent="0.25">
      <c r="B14" s="6">
        <v>8</v>
      </c>
      <c r="C14" s="19">
        <f t="shared" si="0"/>
        <v>72</v>
      </c>
      <c r="D14" s="20">
        <f t="shared" ca="1" si="11"/>
        <v>0.88883897220327446</v>
      </c>
      <c r="E14" s="18" cm="1">
        <f t="array" aca="1" ref="E14" ca="1">$E13*(1-'Input clinical parameters'!$N$10-INDEX(rngLifeTables,$C13,2))+$D13*(rngAveProbHybr)</f>
        <v>1.9654046501420649E-2</v>
      </c>
      <c r="F14" s="18" cm="1">
        <f t="array" aca="1" ref="F14" ca="1">$E13*('Input clinical parameters'!$N$10)+$F13*(1-(INDEX(rngLifeTables,C13,2)))</f>
        <v>2.7049012393878151E-3</v>
      </c>
      <c r="G14" s="21" cm="1">
        <f t="array" ref="G14">$G13+(1-$G13)*INDEX(rngLifeTables,rngInitialAge+$B14-1,4)</f>
        <v>8.8802080055917082E-2</v>
      </c>
      <c r="H14" s="8">
        <v>0</v>
      </c>
      <c r="I14" s="8">
        <f t="shared" ca="1" si="1"/>
        <v>28.115513649341349</v>
      </c>
      <c r="J14" s="8">
        <f t="shared" ca="1" si="2"/>
        <v>7.5327768395320165</v>
      </c>
      <c r="K14" s="8">
        <f t="shared" ca="1" si="3"/>
        <v>1.4361442422944124</v>
      </c>
      <c r="L14" s="8">
        <f t="shared" ca="1" si="9"/>
        <v>37.084434731167775</v>
      </c>
      <c r="M14" s="8">
        <f t="shared" ca="1" si="4"/>
        <v>29.148030480766948</v>
      </c>
      <c r="N14" s="8">
        <f t="shared" ca="1" si="5"/>
        <v>0.67452912842800294</v>
      </c>
      <c r="O14" s="8">
        <f t="shared" ca="1" si="6"/>
        <v>1.1196925167057902E-2</v>
      </c>
      <c r="P14" s="8">
        <f t="shared" ca="1" si="7"/>
        <v>1.5503210288713906E-3</v>
      </c>
      <c r="Q14" s="8">
        <f t="shared" ca="1" si="10"/>
        <v>0.68727637462393232</v>
      </c>
      <c r="R14" s="8">
        <f t="shared" ca="1" si="8"/>
        <v>0.54019301794595698</v>
      </c>
    </row>
    <row r="15" spans="2:18" x14ac:dyDescent="0.25">
      <c r="B15" s="6">
        <v>9</v>
      </c>
      <c r="C15" s="19">
        <f t="shared" si="0"/>
        <v>73</v>
      </c>
      <c r="D15" s="20">
        <f t="shared" ca="1" si="11"/>
        <v>0.86905460736316387</v>
      </c>
      <c r="E15" s="18" cm="1">
        <f t="array" aca="1" ref="E15" ca="1">$E14*(1-'Input clinical parameters'!$N$10-INDEX(rngLifeTables,$C14,2))+$D14*(rngAveProbHybr)</f>
        <v>2.1541254668715541E-2</v>
      </c>
      <c r="F15" s="18" cm="1">
        <f t="array" aca="1" ref="F15" ca="1">$E14*('Input clinical parameters'!$N$10)+$F14*(1-(INDEX(rngLifeTables,C14,2)))</f>
        <v>3.4865717829338423E-3</v>
      </c>
      <c r="G15" s="21" cm="1">
        <f t="array" ref="G15">$G14+(1-$G14)*INDEX(rngLifeTables,rngInitialAge+$B15-1,4)</f>
        <v>0.10591756618518676</v>
      </c>
      <c r="H15" s="8">
        <v>0</v>
      </c>
      <c r="I15" s="8">
        <f t="shared" ca="1" si="1"/>
        <v>27.489699978810187</v>
      </c>
      <c r="J15" s="8">
        <f t="shared" ca="1" si="2"/>
        <v>8.256084275125346</v>
      </c>
      <c r="K15" s="8">
        <f t="shared" ca="1" si="3"/>
        <v>1.8511655503325724</v>
      </c>
      <c r="L15" s="8">
        <f t="shared" ca="1" si="9"/>
        <v>37.596949804268107</v>
      </c>
      <c r="M15" s="8">
        <f t="shared" ca="1" si="4"/>
        <v>28.551558159843498</v>
      </c>
      <c r="N15" s="8">
        <f t="shared" ca="1" si="5"/>
        <v>0.65951501362268428</v>
      </c>
      <c r="O15" s="8">
        <f t="shared" ca="1" si="6"/>
        <v>1.2272069088302516E-2</v>
      </c>
      <c r="P15" s="8">
        <f t="shared" ca="1" si="7"/>
        <v>1.9983374901241515E-3</v>
      </c>
      <c r="Q15" s="8">
        <f t="shared" ca="1" si="10"/>
        <v>0.67378542020111087</v>
      </c>
      <c r="R15" s="8">
        <f t="shared" ca="1" si="8"/>
        <v>0.51168043451074596</v>
      </c>
    </row>
    <row r="16" spans="2:18" x14ac:dyDescent="0.25">
      <c r="B16" s="6">
        <v>10</v>
      </c>
      <c r="C16" s="19">
        <f t="shared" si="0"/>
        <v>74</v>
      </c>
      <c r="D16" s="20">
        <f t="shared" ca="1" si="11"/>
        <v>0.84740627148959335</v>
      </c>
      <c r="E16" s="18" cm="1">
        <f t="array" aca="1" ref="E16" ca="1">$E15*(1-'Input clinical parameters'!$N$10-INDEX(rngLifeTables,$C15,2))+$D15*(rngAveProbHybr)</f>
        <v>2.3196218286983837E-2</v>
      </c>
      <c r="F16" s="18" cm="1">
        <f t="array" aca="1" ref="F16" ca="1">$E15*('Input clinical parameters'!$N$10)+$F15*(1-(INDEX(rngLifeTables,C15,2)))</f>
        <v>4.3255690174043579E-3</v>
      </c>
      <c r="G16" s="21" cm="1">
        <f t="array" ref="G16">$G15+(1-$G15)*INDEX(rngLifeTables,rngInitialAge+$B16-1,4)</f>
        <v>0.12507194120601842</v>
      </c>
      <c r="H16" s="8">
        <v>0</v>
      </c>
      <c r="I16" s="8">
        <f t="shared" ca="1" si="1"/>
        <v>26.804925681357687</v>
      </c>
      <c r="J16" s="8">
        <f t="shared" ca="1" si="2"/>
        <v>8.890379691749013</v>
      </c>
      <c r="K16" s="8">
        <f t="shared" ca="1" si="3"/>
        <v>2.296623975963842</v>
      </c>
      <c r="L16" s="8">
        <f t="shared" ca="1" si="9"/>
        <v>37.991929349070539</v>
      </c>
      <c r="M16" s="8">
        <f t="shared" ca="1" si="4"/>
        <v>27.875855256652663</v>
      </c>
      <c r="N16" s="8">
        <f t="shared" ca="1" si="5"/>
        <v>0.64308635378059908</v>
      </c>
      <c r="O16" s="8">
        <f t="shared" ca="1" si="6"/>
        <v>1.3214903114191996E-2</v>
      </c>
      <c r="P16" s="8">
        <f t="shared" ca="1" si="7"/>
        <v>2.4792108901670177E-3</v>
      </c>
      <c r="Q16" s="8">
        <f t="shared" ca="1" si="10"/>
        <v>0.65878046778495813</v>
      </c>
      <c r="R16" s="8">
        <f t="shared" ca="1" si="8"/>
        <v>0.48336763308738612</v>
      </c>
    </row>
    <row r="17" spans="2:18" x14ac:dyDescent="0.25">
      <c r="B17" s="6">
        <v>11</v>
      </c>
      <c r="C17" s="19">
        <f t="shared" si="0"/>
        <v>75</v>
      </c>
      <c r="D17" s="20">
        <f t="shared" ca="1" si="11"/>
        <v>0.82444371521830873</v>
      </c>
      <c r="E17" s="18" cm="1">
        <f t="array" aca="1" ref="E17" ca="1">$E16*(1-'Input clinical parameters'!$N$10-INDEX(rngLifeTables,$C16,2))+$D16*(rngAveProbHybr)</f>
        <v>2.4594125654608601E-2</v>
      </c>
      <c r="F17" s="18" cm="1">
        <f t="array" aca="1" ref="F17" ca="1">$E16*('Input clinical parameters'!$N$10)+$F16*(1-(INDEX(rngLifeTables,C16,2)))</f>
        <v>5.2025439708805561E-3</v>
      </c>
      <c r="G17" s="21" cm="1">
        <f t="array" ref="G17">$G16+(1-$G16)*INDEX(rngLifeTables,rngInitialAge+$B17-1,4)</f>
        <v>0.14575961515620212</v>
      </c>
      <c r="H17" s="8">
        <v>0</v>
      </c>
      <c r="I17" s="8">
        <f t="shared" ca="1" si="1"/>
        <v>26.078580320207809</v>
      </c>
      <c r="J17" s="8">
        <f t="shared" ca="1" si="2"/>
        <v>9.4261535458453594</v>
      </c>
      <c r="K17" s="8">
        <f t="shared" ca="1" si="3"/>
        <v>2.7622463475800045</v>
      </c>
      <c r="L17" s="8">
        <f t="shared" ca="1" si="9"/>
        <v>38.266980213633175</v>
      </c>
      <c r="M17" s="8">
        <f t="shared" ca="1" si="4"/>
        <v>27.128182217304154</v>
      </c>
      <c r="N17" s="8">
        <f t="shared" ca="1" si="5"/>
        <v>0.62566034799942338</v>
      </c>
      <c r="O17" s="8">
        <f t="shared" ca="1" si="6"/>
        <v>1.4011291999536397E-2</v>
      </c>
      <c r="P17" s="8">
        <f t="shared" ca="1" si="7"/>
        <v>2.9818513165048633E-3</v>
      </c>
      <c r="Q17" s="8">
        <f t="shared" ca="1" si="10"/>
        <v>0.64265349131546468</v>
      </c>
      <c r="R17" s="8">
        <f t="shared" ca="1" si="8"/>
        <v>0.4555891506898026</v>
      </c>
    </row>
    <row r="18" spans="2:18" x14ac:dyDescent="0.25">
      <c r="B18" s="6">
        <v>12</v>
      </c>
      <c r="C18" s="19">
        <f t="shared" si="0"/>
        <v>76</v>
      </c>
      <c r="D18" s="20">
        <f t="shared" ca="1" si="11"/>
        <v>0.79981705589019836</v>
      </c>
      <c r="E18" s="18" cm="1">
        <f t="array" aca="1" ref="E18" ca="1">$E17*(1-'Input clinical parameters'!$N$10-INDEX(rngLifeTables,$C17,2))+$D17*(rngAveProbHybr)</f>
        <v>2.575171761151589E-2</v>
      </c>
      <c r="F18" s="18" cm="1">
        <f t="array" aca="1" ref="F18" ca="1">$E17*('Input clinical parameters'!$N$10)+$F17*(1-(INDEX(rngLifeTables,C17,2)))</f>
        <v>6.1030074947029458E-3</v>
      </c>
      <c r="G18" s="21" cm="1">
        <f t="array" ref="G18">$G17+(1-$G17)*INDEX(rngLifeTables,rngInitialAge+$B18-1,4)</f>
        <v>0.16832821900358283</v>
      </c>
      <c r="H18" s="8">
        <v>0</v>
      </c>
      <c r="I18" s="8">
        <f t="shared" ca="1" si="1"/>
        <v>25.299596501844341</v>
      </c>
      <c r="J18" s="8">
        <f t="shared" ca="1" si="2"/>
        <v>9.8698220739517453</v>
      </c>
      <c r="K18" s="8">
        <f t="shared" ca="1" si="3"/>
        <v>3.2403397752817655</v>
      </c>
      <c r="L18" s="8">
        <f t="shared" ca="1" si="9"/>
        <v>38.409758351077855</v>
      </c>
      <c r="M18" s="8">
        <f t="shared" ca="1" si="4"/>
        <v>26.308599347946984</v>
      </c>
      <c r="N18" s="8">
        <f t="shared" ca="1" si="5"/>
        <v>0.60697147456770728</v>
      </c>
      <c r="O18" s="8">
        <f t="shared" ca="1" si="6"/>
        <v>1.4670773013511922E-2</v>
      </c>
      <c r="P18" s="8">
        <f t="shared" ca="1" si="7"/>
        <v>3.4979542767110687E-3</v>
      </c>
      <c r="Q18" s="8">
        <f t="shared" ca="1" si="10"/>
        <v>0.62514020185793029</v>
      </c>
      <c r="R18" s="8">
        <f t="shared" ca="1" si="8"/>
        <v>0.42818710174242652</v>
      </c>
    </row>
    <row r="19" spans="2:18" x14ac:dyDescent="0.25">
      <c r="B19" s="6">
        <v>13</v>
      </c>
      <c r="C19" s="19">
        <f t="shared" si="0"/>
        <v>77</v>
      </c>
      <c r="D19" s="20">
        <f t="shared" ca="1" si="11"/>
        <v>0.77333546187153424</v>
      </c>
      <c r="E19" s="18" cm="1">
        <f t="array" aca="1" ref="E19" ca="1">$E18*(1-'Input clinical parameters'!$N$10-INDEX(rngLifeTables,$C18,2))+$D18*(rngAveProbHybr)</f>
        <v>2.6656539143623325E-2</v>
      </c>
      <c r="F19" s="18" cm="1">
        <f t="array" aca="1" ref="F19" ca="1">$E18*('Input clinical parameters'!$N$10)+$F18*(1-(INDEX(rngLifeTables,C18,2)))</f>
        <v>7.0074049262199576E-3</v>
      </c>
      <c r="G19" s="21" cm="1">
        <f t="array" ref="G19">$G18+(1-$G18)*INDEX(rngLifeTables,rngInitialAge+$B19-1,4)</f>
        <v>0.19300059405862255</v>
      </c>
      <c r="H19" s="8">
        <v>0</v>
      </c>
      <c r="I19" s="8">
        <f t="shared" ca="1" si="1"/>
        <v>24.461937891711088</v>
      </c>
      <c r="J19" s="8">
        <f t="shared" ca="1" si="2"/>
        <v>10.216611661555302</v>
      </c>
      <c r="K19" s="8">
        <f t="shared" ca="1" si="3"/>
        <v>3.7205218777207336</v>
      </c>
      <c r="L19" s="8">
        <f t="shared" ca="1" si="9"/>
        <v>38.399071430987128</v>
      </c>
      <c r="M19" s="8">
        <f t="shared" ca="1" si="4"/>
        <v>25.411864142838525</v>
      </c>
      <c r="N19" s="8">
        <f t="shared" ca="1" si="5"/>
        <v>0.58687491367038802</v>
      </c>
      <c r="O19" s="8">
        <f t="shared" ca="1" si="6"/>
        <v>1.5186250525169245E-2</v>
      </c>
      <c r="P19" s="8">
        <f t="shared" ca="1" si="7"/>
        <v>4.0163119661235768E-3</v>
      </c>
      <c r="Q19" s="8">
        <f t="shared" ca="1" si="10"/>
        <v>0.60607747616168084</v>
      </c>
      <c r="R19" s="8">
        <f t="shared" ca="1" si="8"/>
        <v>0.4010919511930281</v>
      </c>
    </row>
    <row r="20" spans="2:18" x14ac:dyDescent="0.25">
      <c r="B20" s="6">
        <v>14</v>
      </c>
      <c r="C20" s="19">
        <f t="shared" si="0"/>
        <v>78</v>
      </c>
      <c r="D20" s="20">
        <f t="shared" ca="1" si="11"/>
        <v>0.74511118089023209</v>
      </c>
      <c r="E20" s="18" cm="1">
        <f t="array" aca="1" ref="E20" ca="1">$E19*(1-'Input clinical parameters'!$N$10-INDEX(rngLifeTables,$C19,2))+$D19*(rngAveProbHybr)</f>
        <v>2.7302438727991839E-2</v>
      </c>
      <c r="F20" s="18" cm="1">
        <f t="array" aca="1" ref="F20" ca="1">$E19*('Input clinical parameters'!$N$10)+$F19*(1-(INDEX(rngLifeTables,C19,2)))</f>
        <v>7.8958949704543684E-3</v>
      </c>
      <c r="G20" s="21" cm="1">
        <f t="array" ref="G20">$G19+(1-$G19)*INDEX(rngLifeTables,rngInitialAge+$B20-1,4)</f>
        <v>0.21969048541132172</v>
      </c>
      <c r="H20" s="8">
        <v>0</v>
      </c>
      <c r="I20" s="8">
        <f t="shared" ca="1" si="1"/>
        <v>23.569155079538032</v>
      </c>
      <c r="J20" s="8">
        <f t="shared" ca="1" si="2"/>
        <v>10.464164623712117</v>
      </c>
      <c r="K20" s="8">
        <f t="shared" ca="1" si="3"/>
        <v>4.192258088559969</v>
      </c>
      <c r="L20" s="8">
        <f t="shared" ca="1" si="9"/>
        <v>38.225577791810117</v>
      </c>
      <c r="M20" s="8">
        <f t="shared" ca="1" si="4"/>
        <v>24.441593188475156</v>
      </c>
      <c r="N20" s="8">
        <f t="shared" ca="1" si="5"/>
        <v>0.56545584874838906</v>
      </c>
      <c r="O20" s="8">
        <f t="shared" ca="1" si="6"/>
        <v>1.5554220007234188E-2</v>
      </c>
      <c r="P20" s="8">
        <f t="shared" ca="1" si="7"/>
        <v>4.5255522960334508E-3</v>
      </c>
      <c r="Q20" s="8">
        <f t="shared" ca="1" si="10"/>
        <v>0.58553562105165669</v>
      </c>
      <c r="R20" s="8">
        <f t="shared" ca="1" si="8"/>
        <v>0.37439390779259807</v>
      </c>
    </row>
    <row r="21" spans="2:18" x14ac:dyDescent="0.25">
      <c r="B21" s="6">
        <v>15</v>
      </c>
      <c r="C21" s="19">
        <f t="shared" si="0"/>
        <v>79</v>
      </c>
      <c r="D21" s="20">
        <f t="shared" ca="1" si="11"/>
        <v>0.71480135167828263</v>
      </c>
      <c r="E21" s="18" cm="1">
        <f t="array" aca="1" ref="E21" ca="1">$E20*(1-'Input clinical parameters'!$N$10-INDEX(rngLifeTables,$C20,2))+$D20*(rngAveProbHybr)</f>
        <v>2.7697376243024721E-2</v>
      </c>
      <c r="F21" s="18" cm="1">
        <f t="array" aca="1" ref="F21" ca="1">$E20*('Input clinical parameters'!$N$10)+$F20*(1-(INDEX(rngLifeTables,C20,2)))</f>
        <v>8.7512800345739567E-3</v>
      </c>
      <c r="G21" s="21" cm="1">
        <f t="array" ref="G21">$G20+(1-$G20)*INDEX(rngLifeTables,rngInitialAge+$B21-1,4)</f>
        <v>0.24874999204411868</v>
      </c>
      <c r="H21" s="8">
        <v>0</v>
      </c>
      <c r="I21" s="8">
        <f t="shared" ca="1" si="1"/>
        <v>22.610402770550756</v>
      </c>
      <c r="J21" s="8">
        <f t="shared" ca="1" si="2"/>
        <v>10.615531731044799</v>
      </c>
      <c r="K21" s="8">
        <f t="shared" ca="1" si="3"/>
        <v>4.6464174925676414</v>
      </c>
      <c r="L21" s="8">
        <f t="shared" ca="1" si="9"/>
        <v>37.872351994163196</v>
      </c>
      <c r="M21" s="8">
        <f t="shared" ca="1" si="4"/>
        <v>23.396849416942466</v>
      </c>
      <c r="N21" s="8">
        <f t="shared" ca="1" si="5"/>
        <v>0.54245408653890947</v>
      </c>
      <c r="O21" s="8">
        <f t="shared" ca="1" si="6"/>
        <v>1.5779216208457552E-2</v>
      </c>
      <c r="P21" s="8">
        <f t="shared" ca="1" si="7"/>
        <v>5.0158184223439385E-3</v>
      </c>
      <c r="Q21" s="8">
        <f t="shared" ca="1" si="10"/>
        <v>0.56324912116971093</v>
      </c>
      <c r="R21" s="8">
        <f t="shared" ca="1" si="8"/>
        <v>0.34796505044798676</v>
      </c>
    </row>
    <row r="22" spans="2:18" x14ac:dyDescent="0.25">
      <c r="B22" s="6">
        <v>16</v>
      </c>
      <c r="C22" s="19">
        <f t="shared" si="0"/>
        <v>80</v>
      </c>
      <c r="D22" s="20">
        <f t="shared" ca="1" si="11"/>
        <v>0.68285763483242901</v>
      </c>
      <c r="E22" s="18" cm="1">
        <f t="array" aca="1" ref="E22" ca="1">$E21*(1-'Input clinical parameters'!$N$10-INDEX(rngLifeTables,$C21,2))+$D21*(rngAveProbHybr)</f>
        <v>2.7823989563428506E-2</v>
      </c>
      <c r="F22" s="18" cm="1">
        <f t="array" aca="1" ref="F22" ca="1">$E21*('Input clinical parameters'!$N$10)+$F21*(1-(INDEX(rngLifeTables,C21,2)))</f>
        <v>9.5492707315254725E-3</v>
      </c>
      <c r="G22" s="21" cm="1">
        <f t="array" ref="G22">$G21+(1-$G21)*INDEX(rngLifeTables,rngInitialAge+$B22-1,4)</f>
        <v>0.27976910487261702</v>
      </c>
      <c r="H22" s="8">
        <v>0</v>
      </c>
      <c r="I22" s="8">
        <f t="shared" ca="1" si="1"/>
        <v>21.599967770424659</v>
      </c>
      <c r="J22" s="8">
        <f t="shared" ca="1" si="2"/>
        <v>10.664058627907739</v>
      </c>
      <c r="K22" s="8">
        <f t="shared" ca="1" si="3"/>
        <v>5.0701038468578989</v>
      </c>
      <c r="L22" s="8">
        <f t="shared" ca="1" si="9"/>
        <v>37.334130245190295</v>
      </c>
      <c r="M22" s="8">
        <f t="shared" ca="1" si="4"/>
        <v>22.284392097870676</v>
      </c>
      <c r="N22" s="8">
        <f t="shared" ca="1" si="5"/>
        <v>0.51821238679730908</v>
      </c>
      <c r="O22" s="8">
        <f t="shared" ca="1" si="6"/>
        <v>1.5851347912919096E-2</v>
      </c>
      <c r="P22" s="8">
        <f t="shared" ca="1" si="7"/>
        <v>5.4731888210530861E-3</v>
      </c>
      <c r="Q22" s="8">
        <f t="shared" ca="1" si="10"/>
        <v>0.53953692353128124</v>
      </c>
      <c r="R22" s="8">
        <f t="shared" ca="1" si="8"/>
        <v>0.32204452805751055</v>
      </c>
    </row>
    <row r="23" spans="2:18" x14ac:dyDescent="0.25">
      <c r="B23" s="6">
        <v>17</v>
      </c>
      <c r="C23" s="19">
        <f t="shared" si="0"/>
        <v>81</v>
      </c>
      <c r="D23" s="20">
        <f t="shared" ca="1" si="11"/>
        <v>0.64896570158282507</v>
      </c>
      <c r="E23" s="18" cm="1">
        <f t="array" aca="1" ref="E23" ca="1">$E22*(1-'Input clinical parameters'!$N$10-INDEX(rngLifeTables,$C22,2))+$D22*(rngAveProbHybr)</f>
        <v>2.7700116567059667E-2</v>
      </c>
      <c r="F23" s="18" cm="1">
        <f t="array" aca="1" ref="F23" ca="1">$E22*('Input clinical parameters'!$N$10)+$F22*(1-(INDEX(rngLifeTables,C22,2)))</f>
        <v>1.0274204427472814E-2</v>
      </c>
      <c r="G23" s="21" cm="1">
        <f t="array" ref="G23">$G22+(1-$G22)*INDEX(rngLifeTables,rngInitialAge+$B23-1,4)</f>
        <v>0.31305997742264247</v>
      </c>
      <c r="H23" s="8">
        <v>0</v>
      </c>
      <c r="I23" s="8">
        <f t="shared" ca="1" si="1"/>
        <v>20.527907316639919</v>
      </c>
      <c r="J23" s="8">
        <f t="shared" ca="1" si="2"/>
        <v>10.616582010915753</v>
      </c>
      <c r="K23" s="8">
        <f t="shared" ca="1" si="3"/>
        <v>5.4550012095858671</v>
      </c>
      <c r="L23" s="8">
        <f t="shared" ca="1" si="9"/>
        <v>36.599490537141541</v>
      </c>
      <c r="M23" s="8">
        <f t="shared" ca="1" si="4"/>
        <v>21.107142558518952</v>
      </c>
      <c r="N23" s="8">
        <f t="shared" ca="1" si="5"/>
        <v>0.4924922092279943</v>
      </c>
      <c r="O23" s="8">
        <f t="shared" ca="1" si="6"/>
        <v>1.578077737313428E-2</v>
      </c>
      <c r="P23" s="8">
        <f t="shared" ca="1" si="7"/>
        <v>5.8886864137189772E-3</v>
      </c>
      <c r="Q23" s="8">
        <f t="shared" ca="1" si="10"/>
        <v>0.51416167301484761</v>
      </c>
      <c r="R23" s="8">
        <f t="shared" ca="1" si="8"/>
        <v>0.29652007640482814</v>
      </c>
    </row>
    <row r="24" spans="2:18" x14ac:dyDescent="0.25">
      <c r="B24" s="6">
        <v>18</v>
      </c>
      <c r="C24" s="19">
        <f t="shared" si="0"/>
        <v>82</v>
      </c>
      <c r="D24" s="20">
        <f t="shared" ca="1" si="11"/>
        <v>0.61311644906096008</v>
      </c>
      <c r="E24" s="18" cm="1">
        <f t="array" aca="1" ref="E24" ca="1">$E23*(1-'Input clinical parameters'!$N$10-INDEX(rngLifeTables,$C23,2))+$D23*(rngAveProbHybr)</f>
        <v>2.7305461882684855E-2</v>
      </c>
      <c r="F24" s="18" cm="1">
        <f t="array" aca="1" ref="F24" ca="1">$E23*('Input clinical parameters'!$N$10)+$F23*(1-(INDEX(rngLifeTables,C23,2)))</f>
        <v>1.0898554113020138E-2</v>
      </c>
      <c r="G24" s="21" cm="1">
        <f t="array" ref="G24">$G23+(1-$G23)*INDEX(rngLifeTables,rngInitialAge+$B24-1,4)</f>
        <v>0.34867953494333492</v>
      </c>
      <c r="H24" s="8">
        <v>0</v>
      </c>
      <c r="I24" s="8">
        <f t="shared" ca="1" si="1"/>
        <v>19.393933469725077</v>
      </c>
      <c r="J24" s="8">
        <f t="shared" ca="1" si="2"/>
        <v>10.465323303663967</v>
      </c>
      <c r="K24" s="8">
        <f t="shared" ca="1" si="3"/>
        <v>5.7864943498973602</v>
      </c>
      <c r="L24" s="8">
        <f t="shared" ca="1" si="9"/>
        <v>35.645751123286402</v>
      </c>
      <c r="M24" s="8">
        <f t="shared" ca="1" si="4"/>
        <v>19.861947246679513</v>
      </c>
      <c r="N24" s="8">
        <f t="shared" ca="1" si="5"/>
        <v>0.4652866457743266</v>
      </c>
      <c r="O24" s="8">
        <f t="shared" ca="1" si="6"/>
        <v>1.5555942300750879E-2</v>
      </c>
      <c r="P24" s="8">
        <f t="shared" ca="1" si="7"/>
        <v>6.2465340248548003E-3</v>
      </c>
      <c r="Q24" s="8">
        <f t="shared" ca="1" si="10"/>
        <v>0.48708912209993227</v>
      </c>
      <c r="R24" s="8">
        <f t="shared" ca="1" si="8"/>
        <v>0.27140789975555257</v>
      </c>
    </row>
    <row r="25" spans="2:18" x14ac:dyDescent="0.25">
      <c r="B25" s="6">
        <v>19</v>
      </c>
      <c r="C25" s="19">
        <f t="shared" si="0"/>
        <v>83</v>
      </c>
      <c r="D25" s="20">
        <f t="shared" ca="1" si="11"/>
        <v>0.57565371849248526</v>
      </c>
      <c r="E25" s="18" cm="1">
        <f t="array" aca="1" ref="E25" ca="1">$E24*(1-'Input clinical parameters'!$N$10-INDEX(rngLifeTables,$C24,2))+$D24*(rngAveProbHybr)</f>
        <v>2.6656717940806721E-2</v>
      </c>
      <c r="F25" s="18" cm="1">
        <f t="array" aca="1" ref="F25" ca="1">$E24*('Input clinical parameters'!$N$10)+$F24*(1-(INDEX(rngLifeTables,C24,2)))</f>
        <v>1.1406041573326576E-2</v>
      </c>
      <c r="G25" s="21" cm="1">
        <f t="array" ref="G25">$G24+(1-$G24)*INDEX(rngLifeTables,rngInitialAge+$B25-1,4)</f>
        <v>0.38628352199338151</v>
      </c>
      <c r="H25" s="8">
        <v>0</v>
      </c>
      <c r="I25" s="8">
        <f t="shared" ca="1" si="1"/>
        <v>18.208922522209303</v>
      </c>
      <c r="J25" s="8">
        <f t="shared" ca="1" si="2"/>
        <v>10.21668018888284</v>
      </c>
      <c r="K25" s="8">
        <f t="shared" ca="1" si="3"/>
        <v>6.0559404884634604</v>
      </c>
      <c r="L25" s="8">
        <f t="shared" ca="1" si="9"/>
        <v>34.481543199555603</v>
      </c>
      <c r="M25" s="8">
        <f t="shared" ca="1" si="4"/>
        <v>18.563522890366212</v>
      </c>
      <c r="N25" s="8">
        <f t="shared" ca="1" si="5"/>
        <v>0.43685663337708969</v>
      </c>
      <c r="O25" s="8">
        <f t="shared" ca="1" si="6"/>
        <v>1.5186352386059948E-2</v>
      </c>
      <c r="P25" s="8">
        <f t="shared" ca="1" si="7"/>
        <v>6.5374017541992065E-3</v>
      </c>
      <c r="Q25" s="8">
        <f t="shared" ca="1" si="10"/>
        <v>0.45858038751734881</v>
      </c>
      <c r="R25" s="8">
        <f t="shared" ca="1" si="8"/>
        <v>0.24688185999926554</v>
      </c>
    </row>
    <row r="26" spans="2:18" x14ac:dyDescent="0.25">
      <c r="B26" s="6">
        <v>20</v>
      </c>
      <c r="C26" s="19">
        <f t="shared" si="0"/>
        <v>84</v>
      </c>
      <c r="D26" s="20">
        <f t="shared" ca="1" si="11"/>
        <v>0.53576075725714145</v>
      </c>
      <c r="E26" s="18" cm="1">
        <f t="array" aca="1" ref="E26" ca="1">$E25*(1-'Input clinical parameters'!$N$10-INDEX(rngLifeTables,$C25,2))+$D25*(rngAveProbHybr)</f>
        <v>2.5771265096724168E-2</v>
      </c>
      <c r="F26" s="18" cm="1">
        <f t="array" aca="1" ref="F26" ca="1">$E25*('Input clinical parameters'!$N$10)+$F25*(1-(INDEX(rngLifeTables,C25,2)))</f>
        <v>1.1781965614382127E-2</v>
      </c>
      <c r="G26" s="21" cm="1">
        <f t="array" ref="G26">$G25+(1-$G25)*INDEX(rngLifeTables,rngInitialAge+$B26-1,4)</f>
        <v>0.42668601203175222</v>
      </c>
      <c r="H26" s="8">
        <v>0</v>
      </c>
      <c r="I26" s="8">
        <f t="shared" ca="1" si="1"/>
        <v>16.947039176405191</v>
      </c>
      <c r="J26" s="8">
        <f t="shared" ca="1" si="2"/>
        <v>9.877314009204742</v>
      </c>
      <c r="K26" s="8">
        <f t="shared" ca="1" si="3"/>
        <v>6.2555341517146061</v>
      </c>
      <c r="L26" s="8">
        <f t="shared" ca="1" si="9"/>
        <v>33.079887337324536</v>
      </c>
      <c r="M26" s="8">
        <f t="shared" ca="1" si="4"/>
        <v>17.206691635862914</v>
      </c>
      <c r="N26" s="8">
        <f t="shared" ca="1" si="5"/>
        <v>0.40658234836707713</v>
      </c>
      <c r="O26" s="8">
        <f t="shared" ca="1" si="6"/>
        <v>1.4681909230629626E-2</v>
      </c>
      <c r="P26" s="8">
        <f t="shared" ca="1" si="7"/>
        <v>6.752863574993313E-3</v>
      </c>
      <c r="Q26" s="8">
        <f t="shared" ca="1" si="10"/>
        <v>0.42801712117270008</v>
      </c>
      <c r="R26" s="8">
        <f t="shared" ca="1" si="8"/>
        <v>0.22263554116094747</v>
      </c>
    </row>
    <row r="27" spans="2:18" x14ac:dyDescent="0.25">
      <c r="B27" s="6">
        <v>21</v>
      </c>
      <c r="C27" s="19">
        <f t="shared" si="0"/>
        <v>85</v>
      </c>
      <c r="D27" s="20">
        <f t="shared" ca="1" si="11"/>
        <v>0.49408712293450119</v>
      </c>
      <c r="E27" s="18" cm="1">
        <f t="array" aca="1" ref="E27" ca="1">$E26*(1-'Input clinical parameters'!$N$10-INDEX(rngLifeTables,$C26,2))+$D26*(rngAveProbHybr)</f>
        <v>2.4613308010799861E-2</v>
      </c>
      <c r="F27" s="18" cm="1">
        <f t="array" aca="1" ref="F27" ca="1">$E26*('Input clinical parameters'!$N$10)+$F26*(1-(INDEX(rngLifeTables,C26,2)))</f>
        <v>1.1990528587447365E-2</v>
      </c>
      <c r="G27" s="21" cm="1">
        <f t="array" ref="G27">$G26+(1-$G26)*INDEX(rngLifeTables,rngInitialAge+$B27-1,4)</f>
        <v>0.46930904046725158</v>
      </c>
      <c r="H27" s="8">
        <v>0</v>
      </c>
      <c r="I27" s="8">
        <f t="shared" ca="1" si="1"/>
        <v>15.628830061753662</v>
      </c>
      <c r="J27" s="8">
        <f t="shared" ca="1" si="2"/>
        <v>9.4335055386492197</v>
      </c>
      <c r="K27" s="8">
        <f t="shared" ca="1" si="3"/>
        <v>6.3662688833794245</v>
      </c>
      <c r="L27" s="8">
        <f t="shared" ca="1" si="9"/>
        <v>31.428604483782308</v>
      </c>
      <c r="M27" s="8">
        <f t="shared" ca="1" si="4"/>
        <v>15.794944408845225</v>
      </c>
      <c r="N27" s="8">
        <f t="shared" ca="1" si="5"/>
        <v>0.37495673212255315</v>
      </c>
      <c r="O27" s="8">
        <f t="shared" ca="1" si="6"/>
        <v>1.4022220202376756E-2</v>
      </c>
      <c r="P27" s="8">
        <f t="shared" ca="1" si="7"/>
        <v>6.8724019737631536E-3</v>
      </c>
      <c r="Q27" s="8">
        <f t="shared" ca="1" si="10"/>
        <v>0.39585135429869306</v>
      </c>
      <c r="R27" s="8">
        <f t="shared" ca="1" si="8"/>
        <v>0.1989413859765973</v>
      </c>
    </row>
    <row r="28" spans="2:18" x14ac:dyDescent="0.25">
      <c r="B28" s="6">
        <v>22</v>
      </c>
      <c r="C28" s="19">
        <f t="shared" si="0"/>
        <v>86</v>
      </c>
      <c r="D28" s="20">
        <f t="shared" ca="1" si="11"/>
        <v>0.45110777035057925</v>
      </c>
      <c r="E28" s="18" cm="1">
        <f t="array" aca="1" ref="E28" ca="1">$E27*(1-'Input clinical parameters'!$N$10-INDEX(rngLifeTables,$C27,2))+$D27*(rngAveProbHybr)</f>
        <v>2.3215198086752546E-2</v>
      </c>
      <c r="F28" s="18" cm="1">
        <f t="array" aca="1" ref="F28" ca="1">$E27*('Input clinical parameters'!$N$10)+$F27*(1-(INDEX(rngLifeTables,C27,2)))</f>
        <v>1.2021862443981568E-2</v>
      </c>
      <c r="G28" s="21" cm="1">
        <f t="array" ref="G28">$G27+(1-$G27)*INDEX(rngLifeTables,rngInitialAge+$B28-1,4)</f>
        <v>0.51365516911868658</v>
      </c>
      <c r="H28" s="8">
        <v>0</v>
      </c>
      <c r="I28" s="8">
        <f t="shared" ca="1" si="1"/>
        <v>14.269318820681804</v>
      </c>
      <c r="J28" s="8">
        <f t="shared" ca="1" si="2"/>
        <v>8.8976540510574811</v>
      </c>
      <c r="K28" s="8">
        <f t="shared" ca="1" si="3"/>
        <v>6.3829053272522005</v>
      </c>
      <c r="L28" s="8">
        <f t="shared" ca="1" si="9"/>
        <v>29.549878198991482</v>
      </c>
      <c r="M28" s="8">
        <f t="shared" ca="1" si="4"/>
        <v>14.348561035675653</v>
      </c>
      <c r="N28" s="8">
        <f t="shared" ca="1" si="5"/>
        <v>0.34234022210728055</v>
      </c>
      <c r="O28" s="8">
        <f t="shared" ca="1" si="6"/>
        <v>1.3225715920485125E-2</v>
      </c>
      <c r="P28" s="8">
        <f t="shared" ca="1" si="7"/>
        <v>6.890361053375098E-3</v>
      </c>
      <c r="Q28" s="8">
        <f t="shared" ca="1" si="10"/>
        <v>0.36245629908114074</v>
      </c>
      <c r="R28" s="8">
        <f t="shared" ca="1" si="8"/>
        <v>0.1759982323821678</v>
      </c>
    </row>
    <row r="29" spans="2:18" x14ac:dyDescent="0.25">
      <c r="B29" s="6">
        <v>23</v>
      </c>
      <c r="C29" s="19">
        <f t="shared" si="0"/>
        <v>87</v>
      </c>
      <c r="D29" s="20">
        <f t="shared" ca="1" si="11"/>
        <v>0.40666897231857346</v>
      </c>
      <c r="E29" s="18" cm="1">
        <f t="array" aca="1" ref="E29" ca="1">$E28*(1-'Input clinical parameters'!$N$10-INDEX(rngLifeTables,$C28,2))+$D28*(rngAveProbHybr)</f>
        <v>2.1614078128183362E-2</v>
      </c>
      <c r="F29" s="18" cm="1">
        <f t="array" aca="1" ref="F29" ca="1">$E28*('Input clinical parameters'!$N$10)+$F28*(1-(INDEX(rngLifeTables,C28,2)))</f>
        <v>1.1871909638850077E-2</v>
      </c>
      <c r="G29" s="21" cm="1">
        <f t="array" ref="G29">$G28+(1-$G28)*INDEX(rngLifeTables,rngInitialAge+$B29-1,4)</f>
        <v>0.55984503991439305</v>
      </c>
      <c r="H29" s="8">
        <v>0</v>
      </c>
      <c r="I29" s="8">
        <f t="shared" ca="1" si="1"/>
        <v>12.863642796449772</v>
      </c>
      <c r="J29" s="8">
        <f t="shared" ca="1" si="2"/>
        <v>8.2839952128965635</v>
      </c>
      <c r="K29" s="8">
        <f t="shared" ca="1" si="3"/>
        <v>6.3032891643514697</v>
      </c>
      <c r="L29" s="8">
        <f t="shared" ca="1" si="9"/>
        <v>27.450927173697806</v>
      </c>
      <c r="M29" s="8">
        <f t="shared" ca="1" si="4"/>
        <v>12.878619798379258</v>
      </c>
      <c r="N29" s="8">
        <f t="shared" ca="1" si="5"/>
        <v>0.30861615662147773</v>
      </c>
      <c r="O29" s="8">
        <f t="shared" ca="1" si="6"/>
        <v>1.2313556668277893E-2</v>
      </c>
      <c r="P29" s="8">
        <f t="shared" ca="1" si="7"/>
        <v>6.8044152215094517E-3</v>
      </c>
      <c r="Q29" s="8">
        <f t="shared" ca="1" si="10"/>
        <v>0.32773412851126504</v>
      </c>
      <c r="R29" s="8">
        <f t="shared" ca="1" si="8"/>
        <v>0.1537566731113508</v>
      </c>
    </row>
    <row r="30" spans="2:18" x14ac:dyDescent="0.25">
      <c r="B30" s="6">
        <v>24</v>
      </c>
      <c r="C30" s="19">
        <f t="shared" si="0"/>
        <v>88</v>
      </c>
      <c r="D30" s="20">
        <f t="shared" ca="1" si="11"/>
        <v>0.3621517731941386</v>
      </c>
      <c r="E30" s="18" cm="1">
        <f t="array" aca="1" ref="E30" ca="1">$E29*(1-'Input clinical parameters'!$N$10-INDEX(rngLifeTables,$C29,2))+$D29*(rngAveProbHybr)</f>
        <v>1.98131190559486E-2</v>
      </c>
      <c r="F30" s="18" cm="1">
        <f t="array" aca="1" ref="F30" ca="1">$E29*('Input clinical parameters'!$N$10)+$F29*(1-(INDEX(rngLifeTables,C29,2)))</f>
        <v>1.1523298424883421E-2</v>
      </c>
      <c r="G30" s="21" cm="1">
        <f t="array" ref="G30">$G29+(1-$G29)*INDEX(rngLifeTables,rngInitialAge+$B30-1,4)</f>
        <v>0.60651180932502935</v>
      </c>
      <c r="H30" s="8">
        <v>0</v>
      </c>
      <c r="I30" s="8">
        <f t="shared" ca="1" si="1"/>
        <v>11.455486810094966</v>
      </c>
      <c r="J30" s="8">
        <f t="shared" ca="1" si="2"/>
        <v>7.5937443382334529</v>
      </c>
      <c r="K30" s="8">
        <f t="shared" ca="1" si="3"/>
        <v>6.1181970136854478</v>
      </c>
      <c r="L30" s="8">
        <f t="shared" ca="1" si="9"/>
        <v>25.167428162013863</v>
      </c>
      <c r="M30" s="8">
        <f t="shared" ca="1" si="4"/>
        <v>11.408033620016305</v>
      </c>
      <c r="N30" s="8">
        <f t="shared" ca="1" si="5"/>
        <v>0.27483259349639733</v>
      </c>
      <c r="O30" s="8">
        <f t="shared" ca="1" si="6"/>
        <v>1.128754892176681E-2</v>
      </c>
      <c r="P30" s="8">
        <f t="shared" ca="1" si="7"/>
        <v>6.6046078170678719E-3</v>
      </c>
      <c r="Q30" s="8">
        <f t="shared" ca="1" si="10"/>
        <v>0.29272475023523203</v>
      </c>
      <c r="R30" s="8">
        <f t="shared" ca="1" si="8"/>
        <v>0.13268792387514208</v>
      </c>
    </row>
    <row r="31" spans="2:18" x14ac:dyDescent="0.25">
      <c r="B31" s="6">
        <v>25</v>
      </c>
      <c r="C31" s="19">
        <f t="shared" si="0"/>
        <v>89</v>
      </c>
      <c r="D31" s="20">
        <f t="shared" ca="1" si="11"/>
        <v>0.31741781321276052</v>
      </c>
      <c r="E31" s="18" cm="1">
        <f t="array" aca="1" ref="E31" ca="1">$E30*(1-'Input clinical parameters'!$N$10-INDEX(rngLifeTables,$C30,2))+$D30*(rngAveProbHybr)</f>
        <v>1.7892426963925262E-2</v>
      </c>
      <c r="F31" s="18" cm="1">
        <f t="array" aca="1" ref="F31" ca="1">$E30*('Input clinical parameters'!$N$10)+$F30*(1-(INDEX(rngLifeTables,C30,2)))</f>
        <v>1.1000093645023331E-2</v>
      </c>
      <c r="G31" s="21" cm="1">
        <f t="array" ref="G31">$G30+(1-$G30)*INDEX(rngLifeTables,rngInitialAge+$B31-1,4)</f>
        <v>0.65368966617829094</v>
      </c>
      <c r="H31" s="8">
        <v>0</v>
      </c>
      <c r="I31" s="8">
        <f t="shared" ca="1" si="1"/>
        <v>10.040474303017488</v>
      </c>
      <c r="J31" s="8">
        <f t="shared" ca="1" si="2"/>
        <v>6.8576035691750352</v>
      </c>
      <c r="K31" s="8">
        <f t="shared" ca="1" si="3"/>
        <v>5.8404058983591653</v>
      </c>
      <c r="L31" s="8">
        <f t="shared" ca="1" si="9"/>
        <v>22.738483770551689</v>
      </c>
      <c r="M31" s="8">
        <f t="shared" ca="1" si="4"/>
        <v>9.9584811812560208</v>
      </c>
      <c r="N31" s="8">
        <f t="shared" ca="1" si="5"/>
        <v>0.24088453318286807</v>
      </c>
      <c r="O31" s="8">
        <f t="shared" ca="1" si="6"/>
        <v>1.0193329183262033E-2</v>
      </c>
      <c r="P31" s="8">
        <f t="shared" ca="1" si="7"/>
        <v>6.3047316660233685E-3</v>
      </c>
      <c r="Q31" s="8">
        <f t="shared" ca="1" si="10"/>
        <v>0.25738259403215347</v>
      </c>
      <c r="R31" s="8">
        <f t="shared" ca="1" si="8"/>
        <v>0.11272254319663771</v>
      </c>
    </row>
    <row r="32" spans="2:18" x14ac:dyDescent="0.25">
      <c r="B32" s="6">
        <v>26</v>
      </c>
      <c r="C32" s="19">
        <f t="shared" si="0"/>
        <v>90</v>
      </c>
      <c r="D32" s="20">
        <f t="shared" ca="1" si="11"/>
        <v>0.27361299908054382</v>
      </c>
      <c r="E32" s="18" cm="1">
        <f t="array" aca="1" ref="E32" ca="1">$E31*(1-'Input clinical parameters'!$N$10-INDEX(rngLifeTables,$C31,2))+$D31*(rngAveProbHybr)</f>
        <v>1.5859768698357372E-2</v>
      </c>
      <c r="F32" s="18" cm="1">
        <f t="array" aca="1" ref="F32" ca="1">$E31*('Input clinical parameters'!$N$10)+$F31*(1-(INDEX(rngLifeTables,C31,2)))</f>
        <v>1.0294669263338526E-2</v>
      </c>
      <c r="G32" s="21" cm="1">
        <f t="array" ref="G32">$G31+(1-$G31)*INDEX(rngLifeTables,rngInitialAge+$B32-1,4)</f>
        <v>0.70023256295776026</v>
      </c>
      <c r="H32" s="8">
        <v>0</v>
      </c>
      <c r="I32" s="8">
        <f t="shared" ca="1" si="1"/>
        <v>8.6548522858051964</v>
      </c>
      <c r="J32" s="8">
        <f t="shared" ca="1" si="2"/>
        <v>6.0785496931985863</v>
      </c>
      <c r="K32" s="8">
        <f t="shared" ca="1" si="3"/>
        <v>5.4658668396392196</v>
      </c>
      <c r="L32" s="8">
        <f t="shared" ca="1" si="9"/>
        <v>20.199268818643002</v>
      </c>
      <c r="M32" s="8">
        <f t="shared" ca="1" si="4"/>
        <v>8.5472597860639503</v>
      </c>
      <c r="N32" s="8">
        <f t="shared" ca="1" si="5"/>
        <v>0.20764159039840455</v>
      </c>
      <c r="O32" s="8">
        <f t="shared" ca="1" si="6"/>
        <v>9.0353222309471366E-3</v>
      </c>
      <c r="P32" s="8">
        <f t="shared" ca="1" si="7"/>
        <v>5.9004158864749559E-3</v>
      </c>
      <c r="Q32" s="8">
        <f t="shared" ca="1" si="10"/>
        <v>0.22257732851582665</v>
      </c>
      <c r="R32" s="8">
        <f t="shared" ca="1" si="8"/>
        <v>9.4182926441229275E-2</v>
      </c>
    </row>
    <row r="33" spans="2:18" x14ac:dyDescent="0.25">
      <c r="B33" s="6">
        <v>27</v>
      </c>
      <c r="C33" s="19">
        <f t="shared" si="0"/>
        <v>91</v>
      </c>
      <c r="D33" s="20">
        <f t="shared" ca="1" si="11"/>
        <v>0.23251777322989198</v>
      </c>
      <c r="E33" s="18" cm="1">
        <f t="array" aca="1" ref="E33" ca="1">$E32*(1-'Input clinical parameters'!$N$10-INDEX(rngLifeTables,$C32,2))+$D32*(rngAveProbHybr)</f>
        <v>1.3769264988593578E-2</v>
      </c>
      <c r="F33" s="18" cm="1">
        <f t="array" aca="1" ref="F33" ca="1">$E32*('Input clinical parameters'!$N$10)+$F32*(1-(INDEX(rngLifeTables,C32,2)))</f>
        <v>9.427025927182189E-3</v>
      </c>
      <c r="G33" s="21" cm="1">
        <f t="array" ref="G33">$G32+(1-$G32)*INDEX(rngLifeTables,rngInitialAge+$B33-1,4)</f>
        <v>0.74428593585433223</v>
      </c>
      <c r="H33" s="8">
        <v>0</v>
      </c>
      <c r="I33" s="8">
        <f t="shared" ca="1" si="1"/>
        <v>7.3549392312924073</v>
      </c>
      <c r="J33" s="8">
        <f t="shared" ca="1" si="2"/>
        <v>5.2773254808346746</v>
      </c>
      <c r="K33" s="8">
        <f t="shared" ca="1" si="3"/>
        <v>5.0051990106474102</v>
      </c>
      <c r="L33" s="8">
        <f t="shared" ca="1" si="9"/>
        <v>17.637463722774491</v>
      </c>
      <c r="M33" s="8">
        <f t="shared" ca="1" si="4"/>
        <v>7.2108595871021013</v>
      </c>
      <c r="N33" s="8">
        <f t="shared" ca="1" si="5"/>
        <v>0.1764549213363141</v>
      </c>
      <c r="O33" s="8">
        <f t="shared" ca="1" si="6"/>
        <v>7.8443606852934122E-3</v>
      </c>
      <c r="P33" s="8">
        <f t="shared" ca="1" si="7"/>
        <v>5.4031239003513769E-3</v>
      </c>
      <c r="Q33" s="8">
        <f t="shared" ca="1" si="10"/>
        <v>0.18970240592195889</v>
      </c>
      <c r="R33" s="8">
        <f t="shared" ca="1" si="8"/>
        <v>7.7557489780821456E-2</v>
      </c>
    </row>
    <row r="34" spans="2:18" x14ac:dyDescent="0.25">
      <c r="B34" s="6">
        <v>28</v>
      </c>
      <c r="C34" s="19">
        <f t="shared" si="0"/>
        <v>92</v>
      </c>
      <c r="D34" s="20">
        <f t="shared" ca="1" si="11"/>
        <v>0.19323298352303753</v>
      </c>
      <c r="E34" s="18" cm="1">
        <f t="array" aca="1" ref="E34" ca="1">$E33*(1-'Input clinical parameters'!$N$10-INDEX(rngLifeTables,$C33,2))+$D33*(rngAveProbHybr)</f>
        <v>1.1803373221744098E-2</v>
      </c>
      <c r="F34" s="18" cm="1">
        <f t="array" aca="1" ref="F34" ca="1">$E33*('Input clinical parameters'!$N$10)+$F33*(1-(INDEX(rngLifeTables,C33,2)))</f>
        <v>8.509179652944775E-3</v>
      </c>
      <c r="G34" s="21" cm="1">
        <f t="array" ref="G34">$G33+(1-$G33)*INDEX(rngLifeTables,rngInitialAge+$B34-1,4)</f>
        <v>0.78645446360227356</v>
      </c>
      <c r="H34" s="8">
        <v>0</v>
      </c>
      <c r="I34" s="8">
        <f t="shared" ca="1" si="1"/>
        <v>6.1122934025697067</v>
      </c>
      <c r="J34" s="8">
        <f t="shared" ca="1" si="2"/>
        <v>4.523861100393729</v>
      </c>
      <c r="K34" s="8">
        <f t="shared" ca="1" si="3"/>
        <v>4.5178763598744851</v>
      </c>
      <c r="L34" s="8">
        <f t="shared" ca="1" si="9"/>
        <v>15.154030862837921</v>
      </c>
      <c r="M34" s="8">
        <f t="shared" ca="1" si="4"/>
        <v>5.9860277111851916</v>
      </c>
      <c r="N34" s="8">
        <f t="shared" ca="1" si="5"/>
        <v>0.14664217033175786</v>
      </c>
      <c r="O34" s="8">
        <f t="shared" ca="1" si="6"/>
        <v>6.724390657830732E-3</v>
      </c>
      <c r="P34" s="8">
        <f t="shared" ca="1" si="7"/>
        <v>4.8770579725086402E-3</v>
      </c>
      <c r="Q34" s="8">
        <f t="shared" ca="1" si="10"/>
        <v>0.15824361896209724</v>
      </c>
      <c r="R34" s="8">
        <f t="shared" ca="1" si="8"/>
        <v>6.2508166757682809E-2</v>
      </c>
    </row>
    <row r="35" spans="2:18" x14ac:dyDescent="0.25">
      <c r="B35" s="6">
        <v>29</v>
      </c>
      <c r="C35" s="19">
        <f t="shared" si="0"/>
        <v>93</v>
      </c>
      <c r="D35" s="20">
        <f t="shared" ca="1" si="11"/>
        <v>0.15732289325566762</v>
      </c>
      <c r="E35" s="18" cm="1">
        <f t="array" aca="1" ref="E35" ca="1">$E34*(1-'Input clinical parameters'!$N$10-INDEX(rngLifeTables,$C34,2))+$D34*(rngAveProbHybr)</f>
        <v>9.866315690040978E-3</v>
      </c>
      <c r="F35" s="18" cm="1">
        <f t="array" aca="1" ref="F35" ca="1">$E34*('Input clinical parameters'!$N$10)+$F34*(1-(INDEX(rngLifeTables,C34,2)))</f>
        <v>7.4879434173538879E-3</v>
      </c>
      <c r="G35" s="21" cm="1">
        <f t="array" ref="G35">$G34+(1-$G34)*INDEX(rngLifeTables,rngInitialAge+$B35-1,4)</f>
        <v>0.82532284763693753</v>
      </c>
      <c r="H35" s="8">
        <v>0</v>
      </c>
      <c r="I35" s="8">
        <f t="shared" ca="1" si="1"/>
        <v>4.9763951525654093</v>
      </c>
      <c r="J35" s="8">
        <f t="shared" ca="1" si="2"/>
        <v>3.7814479738856788</v>
      </c>
      <c r="K35" s="8">
        <f t="shared" ca="1" si="3"/>
        <v>3.9756596909589841</v>
      </c>
      <c r="L35" s="8">
        <f t="shared" ca="1" si="9"/>
        <v>12.733502817410074</v>
      </c>
      <c r="M35" s="8">
        <f t="shared" ca="1" si="4"/>
        <v>4.8597966187277288</v>
      </c>
      <c r="N35" s="8">
        <f t="shared" ca="1" si="5"/>
        <v>0.11939043785002736</v>
      </c>
      <c r="O35" s="8">
        <f t="shared" ca="1" si="6"/>
        <v>5.6208475159541735E-3</v>
      </c>
      <c r="P35" s="8">
        <f t="shared" ca="1" si="7"/>
        <v>4.2917338252061914E-3</v>
      </c>
      <c r="Q35" s="8">
        <f t="shared" ca="1" si="10"/>
        <v>0.12930301919118772</v>
      </c>
      <c r="R35" s="8">
        <f t="shared" ca="1" si="8"/>
        <v>4.9349058500811734E-2</v>
      </c>
    </row>
    <row r="36" spans="2:18" x14ac:dyDescent="0.25">
      <c r="B36" s="6">
        <v>30</v>
      </c>
      <c r="C36" s="19">
        <f t="shared" si="0"/>
        <v>94</v>
      </c>
      <c r="D36" s="20">
        <f t="shared" ca="1" si="11"/>
        <v>0.12530620647401702</v>
      </c>
      <c r="E36" s="18" cm="1">
        <f t="array" aca="1" ref="E36" ca="1">$E35*(1-'Input clinical parameters'!$N$10-INDEX(rngLifeTables,$C35,2))+$D35*(rngAveProbHybr)</f>
        <v>8.0558437392212173E-3</v>
      </c>
      <c r="F36" s="18" cm="1">
        <f t="array" aca="1" ref="F36" ca="1">$E35*('Input clinical parameters'!$N$10)+$F35*(1-(INDEX(rngLifeTables,C35,2)))</f>
        <v>6.4331228858348468E-3</v>
      </c>
      <c r="G36" s="21" cm="1">
        <f t="array" ref="G36">$G35+(1-$G35)*INDEX(rngLifeTables,rngInitialAge+$B36-1,4)</f>
        <v>0.86020482690092692</v>
      </c>
      <c r="H36" s="8">
        <v>0</v>
      </c>
      <c r="I36" s="8">
        <f t="shared" ca="1" si="1"/>
        <v>3.9636519871922333</v>
      </c>
      <c r="J36" s="8">
        <f t="shared" ca="1" si="2"/>
        <v>3.0875511125562998</v>
      </c>
      <c r="K36" s="8">
        <f t="shared" ca="1" si="3"/>
        <v>3.4156117265690322</v>
      </c>
      <c r="L36" s="8">
        <f t="shared" ca="1" si="9"/>
        <v>10.466814826317565</v>
      </c>
      <c r="M36" s="8">
        <f t="shared" ca="1" si="4"/>
        <v>3.8596186556526519</v>
      </c>
      <c r="N36" s="8">
        <f t="shared" ca="1" si="5"/>
        <v>9.5093362108123261E-2</v>
      </c>
      <c r="O36" s="8">
        <f t="shared" ca="1" si="6"/>
        <v>4.5894202753133774E-3</v>
      </c>
      <c r="P36" s="8">
        <f t="shared" ca="1" si="7"/>
        <v>3.6871607532261669E-3</v>
      </c>
      <c r="Q36" s="8">
        <f t="shared" ca="1" si="10"/>
        <v>0.10336994313666281</v>
      </c>
      <c r="R36" s="8">
        <f t="shared" ca="1" si="8"/>
        <v>3.8117475811347924E-2</v>
      </c>
    </row>
    <row r="37" spans="2:18" x14ac:dyDescent="0.25">
      <c r="B37" s="6">
        <v>31</v>
      </c>
      <c r="C37" s="19">
        <f t="shared" si="0"/>
        <v>95</v>
      </c>
      <c r="D37" s="20">
        <f t="shared" ref="D37:D41" ca="1" si="12">1-SUM(E37:G37)</f>
        <v>9.704842150635129E-2</v>
      </c>
      <c r="E37" s="18" cm="1">
        <f t="array" aca="1" ref="E37" ca="1">$E36*(1-'Input clinical parameters'!$N$10-INDEX(rngLifeTables,$C36,2))+$D36*(rngAveProbHybr)</f>
        <v>6.4207739097229873E-3</v>
      </c>
      <c r="F37" s="18" cm="1">
        <f t="array" aca="1" ref="F37" ca="1">$E36*('Input clinical parameters'!$N$10)+$F36*(1-(INDEX(rngLifeTables,C36,2)))</f>
        <v>5.3925910627417332E-3</v>
      </c>
      <c r="G37" s="21" cm="1">
        <f t="array" ref="G37">$G36+(1-$G36)*INDEX(rngLifeTables,rngInitialAge+$B37-1,4)</f>
        <v>0.89113821352118394</v>
      </c>
      <c r="H37" s="8">
        <v>0</v>
      </c>
      <c r="I37" s="8">
        <f t="shared" ca="1" si="1"/>
        <v>3.0698093859962281</v>
      </c>
      <c r="J37" s="8">
        <f t="shared" ca="1" si="2"/>
        <v>2.4608803584308552</v>
      </c>
      <c r="K37" s="8">
        <f t="shared" ca="1" si="3"/>
        <v>2.8631502300459681</v>
      </c>
      <c r="L37" s="8">
        <f t="shared" ca="1" si="9"/>
        <v>8.3938399744730514</v>
      </c>
      <c r="M37" s="8">
        <f t="shared" ca="1" si="4"/>
        <v>2.9905439649553287</v>
      </c>
      <c r="N37" s="8">
        <f t="shared" ca="1" si="5"/>
        <v>7.3648871416747086E-2</v>
      </c>
      <c r="O37" s="8">
        <f t="shared" ca="1" si="6"/>
        <v>3.6579197559428516E-3</v>
      </c>
      <c r="P37" s="8">
        <f t="shared" ca="1" si="7"/>
        <v>3.0907772908428098E-3</v>
      </c>
      <c r="Q37" s="8">
        <f t="shared" ca="1" si="10"/>
        <v>8.0397568463532743E-2</v>
      </c>
      <c r="R37" s="8">
        <f t="shared" ca="1" si="8"/>
        <v>2.8643917908477232E-2</v>
      </c>
    </row>
    <row r="38" spans="2:18" x14ac:dyDescent="0.25">
      <c r="B38" s="6">
        <v>32</v>
      </c>
      <c r="C38" s="19">
        <f t="shared" si="0"/>
        <v>96</v>
      </c>
      <c r="D38" s="20">
        <f t="shared" ca="1" si="12"/>
        <v>7.2891325431378107E-2</v>
      </c>
      <c r="E38" s="18" cm="1">
        <f t="array" aca="1" ref="E38" ca="1">$E37*(1-'Input clinical parameters'!$N$10-INDEX(rngLifeTables,$C37,2))+$D37*(rngAveProbHybr)</f>
        <v>4.9596991216193454E-3</v>
      </c>
      <c r="F38" s="18" cm="1">
        <f t="array" aca="1" ref="F38" ca="1">$E37*('Input clinical parameters'!$N$10)+$F37*(1-(INDEX(rngLifeTables,C37,2)))</f>
        <v>4.3819714734490076E-3</v>
      </c>
      <c r="G38" s="21" cm="1">
        <f t="array" ref="G38">$G37+(1-$G37)*INDEX(rngLifeTables,rngInitialAge+$B38-1,4)</f>
        <v>0.9177670039735536</v>
      </c>
      <c r="H38" s="8">
        <v>0</v>
      </c>
      <c r="I38" s="8">
        <f t="shared" ca="1" si="1"/>
        <v>2.3056786652867509</v>
      </c>
      <c r="J38" s="8">
        <f t="shared" ca="1" si="2"/>
        <v>1.9008964221022364</v>
      </c>
      <c r="K38" s="8">
        <f t="shared" ca="1" si="3"/>
        <v>2.326570378930525</v>
      </c>
      <c r="L38" s="8">
        <f t="shared" ca="1" si="9"/>
        <v>6.5331454663195121</v>
      </c>
      <c r="M38" s="8">
        <f t="shared" ca="1" si="4"/>
        <v>2.2489069400714525</v>
      </c>
      <c r="N38" s="8">
        <f t="shared" ca="1" si="5"/>
        <v>5.5316343849451513E-2</v>
      </c>
      <c r="O38" s="8">
        <f t="shared" ca="1" si="6"/>
        <v>2.8255443433432659E-3</v>
      </c>
      <c r="P38" s="8">
        <f t="shared" ca="1" si="7"/>
        <v>2.5115381013837215E-3</v>
      </c>
      <c r="Q38" s="8">
        <f t="shared" ca="1" si="10"/>
        <v>6.0653426294178497E-2</v>
      </c>
      <c r="R38" s="8">
        <f t="shared" ca="1" si="8"/>
        <v>2.0878750065385324E-2</v>
      </c>
    </row>
    <row r="39" spans="2:18" x14ac:dyDescent="0.25">
      <c r="B39" s="6">
        <v>33</v>
      </c>
      <c r="C39" s="19">
        <f t="shared" si="0"/>
        <v>97</v>
      </c>
      <c r="D39" s="20">
        <f t="shared" ca="1" si="12"/>
        <v>5.2974313627854985E-2</v>
      </c>
      <c r="E39" s="18" cm="1">
        <f t="array" aca="1" ref="E39" ca="1">$E38*(1-'Input clinical parameters'!$N$10-INDEX(rngLifeTables,$C38,2))+$D38*(rngAveProbHybr)</f>
        <v>3.7101092161905794E-3</v>
      </c>
      <c r="F39" s="18" cm="1">
        <f t="array" aca="1" ref="F39" ca="1">$E38*('Input clinical parameters'!$N$10)+$F38*(1-(INDEX(rngLifeTables,C38,2)))</f>
        <v>3.4493189467517085E-3</v>
      </c>
      <c r="G39" s="21" cm="1">
        <f t="array" ref="G39">$G38+(1-$G38)*INDEX(rngLifeTables,rngInitialAge+$B39-1,4)</f>
        <v>0.93986625820920278</v>
      </c>
      <c r="H39" s="8">
        <v>0</v>
      </c>
      <c r="I39" s="8">
        <f t="shared" ca="1" si="1"/>
        <v>1.6756691419329728</v>
      </c>
      <c r="J39" s="8">
        <f t="shared" ca="1" si="2"/>
        <v>1.4219679786467667</v>
      </c>
      <c r="K39" s="8">
        <f t="shared" ca="1" si="3"/>
        <v>1.8313864747001412</v>
      </c>
      <c r="L39" s="8">
        <f t="shared" ca="1" si="9"/>
        <v>4.9290235952798813</v>
      </c>
      <c r="M39" s="8">
        <f t="shared" ca="1" si="4"/>
        <v>1.6393425212700998</v>
      </c>
      <c r="N39" s="8">
        <f t="shared" ca="1" si="5"/>
        <v>4.0201564870511498E-2</v>
      </c>
      <c r="O39" s="8">
        <f t="shared" ca="1" si="6"/>
        <v>2.1136520284662503E-3</v>
      </c>
      <c r="P39" s="8">
        <f t="shared" ca="1" si="7"/>
        <v>1.9769859322641926E-3</v>
      </c>
      <c r="Q39" s="8">
        <f t="shared" ca="1" si="10"/>
        <v>4.4292202831241939E-2</v>
      </c>
      <c r="R39" s="8">
        <f t="shared" ca="1" si="8"/>
        <v>1.4731130833195341E-2</v>
      </c>
    </row>
    <row r="40" spans="2:18" x14ac:dyDescent="0.25">
      <c r="B40" s="6">
        <v>34</v>
      </c>
      <c r="C40" s="19">
        <f t="shared" si="0"/>
        <v>98</v>
      </c>
      <c r="D40" s="20">
        <f t="shared" ca="1" si="12"/>
        <v>3.7667614083467305E-2</v>
      </c>
      <c r="E40" s="18" cm="1">
        <f t="array" aca="1" ref="E40" ca="1">$E39*(1-'Input clinical parameters'!$N$10-INDEX(rngLifeTables,$C39,2))+$D39*(rngAveProbHybr)</f>
        <v>2.6745424850851372E-3</v>
      </c>
      <c r="F40" s="18" cm="1">
        <f t="array" aca="1" ref="F40" ca="1">$E39*('Input clinical parameters'!$N$10)+$F39*(1-(INDEX(rngLifeTables,C39,2)))</f>
        <v>2.6182605060491139E-3</v>
      </c>
      <c r="G40" s="21" cm="1">
        <f t="array" ref="G40">$G39+(1-$G39)*INDEX(rngLifeTables,rngInitialAge+$B40-1,4)</f>
        <v>0.95703958292539848</v>
      </c>
      <c r="H40" s="8">
        <v>0</v>
      </c>
      <c r="I40" s="8">
        <f t="shared" ca="1" si="1"/>
        <v>1.191491767374538</v>
      </c>
      <c r="J40" s="8">
        <f t="shared" ca="1" si="2"/>
        <v>1.0250678752865199</v>
      </c>
      <c r="K40" s="8">
        <f t="shared" ca="1" si="3"/>
        <v>1.3901430839080522</v>
      </c>
      <c r="L40" s="8">
        <f t="shared" ca="1" si="9"/>
        <v>3.6067027265691101</v>
      </c>
      <c r="M40" s="8">
        <f t="shared" ca="1" si="4"/>
        <v>1.1589876414115119</v>
      </c>
      <c r="N40" s="8">
        <f t="shared" ca="1" si="5"/>
        <v>2.8585496014763932E-2</v>
      </c>
      <c r="O40" s="8">
        <f t="shared" ca="1" si="6"/>
        <v>1.5236888779850363E-3</v>
      </c>
      <c r="P40" s="8">
        <f t="shared" ca="1" si="7"/>
        <v>1.5006626720722983E-3</v>
      </c>
      <c r="Q40" s="8">
        <f t="shared" ca="1" si="10"/>
        <v>3.160984756482127E-2</v>
      </c>
      <c r="R40" s="8">
        <f t="shared" ca="1" si="8"/>
        <v>1.0157594193902199E-2</v>
      </c>
    </row>
    <row r="41" spans="2:18" x14ac:dyDescent="0.25">
      <c r="B41" s="6">
        <v>35</v>
      </c>
      <c r="C41" s="19">
        <f t="shared" si="0"/>
        <v>99</v>
      </c>
      <c r="D41" s="22">
        <f t="shared" ca="1" si="12"/>
        <v>2.5888355419505626E-2</v>
      </c>
      <c r="E41" s="23" cm="1">
        <f t="array" aca="1" ref="E41" ca="1">$E40*(1-'Input clinical parameters'!$N$10-INDEX(rngLifeTables,$C40,2))+$D40*(rngAveProbHybr)</f>
        <v>1.8796607251254322E-3</v>
      </c>
      <c r="F41" s="23" cm="1">
        <f t="array" aca="1" ref="F41" ca="1">$E40*('Input clinical parameters'!$N$10)+$F40*(1-(INDEX(rngLifeTables,C40,2)))</f>
        <v>1.9358472707582987E-3</v>
      </c>
      <c r="G41" s="21" cm="1">
        <f t="array" ref="G41">$G40+(1-$G40)*INDEX(rngLifeTables,rngInitialAge+$B41-1,4)</f>
        <v>0.97029613658461067</v>
      </c>
      <c r="H41" s="8">
        <v>0</v>
      </c>
      <c r="I41" s="8">
        <f t="shared" ca="1" si="1"/>
        <v>0.81889344742823722</v>
      </c>
      <c r="J41" s="8">
        <f t="shared" ca="1" si="2"/>
        <v>0.72041473878569251</v>
      </c>
      <c r="K41" s="8">
        <f t="shared" ca="1" si="3"/>
        <v>1.0278215970983473</v>
      </c>
      <c r="L41" s="8">
        <f t="shared" ca="1" si="9"/>
        <v>2.5671297833122768</v>
      </c>
      <c r="M41" s="8">
        <f t="shared" ca="1" si="4"/>
        <v>0.79703231962251397</v>
      </c>
      <c r="N41" s="8">
        <f t="shared" ca="1" si="5"/>
        <v>1.9646359311031533E-2</v>
      </c>
      <c r="O41" s="8">
        <f t="shared" ca="1" si="6"/>
        <v>1.0708441377283789E-3</v>
      </c>
      <c r="P41" s="8">
        <f t="shared" ca="1" si="7"/>
        <v>1.1095357896390775E-3</v>
      </c>
      <c r="Q41" s="8">
        <f t="shared" ca="1" si="10"/>
        <v>2.1826739238398989E-2</v>
      </c>
      <c r="R41" s="8">
        <f t="shared" ca="1" si="8"/>
        <v>6.7766798227593501E-3</v>
      </c>
    </row>
  </sheetData>
  <mergeCells count="1">
    <mergeCell ref="D5:G5"/>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27A9A-9308-40C5-A5C6-AD7B0EC80F29}">
  <sheetPr codeName="Sheet9">
    <tabColor theme="0"/>
  </sheetPr>
  <dimension ref="B1:R41"/>
  <sheetViews>
    <sheetView workbookViewId="0"/>
  </sheetViews>
  <sheetFormatPr defaultColWidth="8.5703125" defaultRowHeight="15" x14ac:dyDescent="0.25"/>
  <cols>
    <col min="1" max="1" width="25.5703125" style="6" customWidth="1"/>
    <col min="2" max="4" width="8.5703125" style="6"/>
    <col min="5" max="5" width="16.42578125" style="6" bestFit="1" customWidth="1"/>
    <col min="6" max="6" width="19.42578125" style="6" bestFit="1" customWidth="1"/>
    <col min="7" max="7" width="8.5703125" style="6"/>
    <col min="8" max="8" width="9.42578125" style="6" bestFit="1" customWidth="1"/>
    <col min="9" max="11" width="8.5703125" style="6"/>
    <col min="12" max="12" width="21.42578125" style="6" bestFit="1" customWidth="1"/>
    <col min="13" max="13" width="30.42578125" style="6" bestFit="1" customWidth="1"/>
    <col min="14" max="14" width="14" style="6" bestFit="1" customWidth="1"/>
    <col min="15" max="15" width="21.5703125" style="6" bestFit="1" customWidth="1"/>
    <col min="16" max="16" width="24.42578125" style="6" bestFit="1" customWidth="1"/>
    <col min="17" max="17" width="19" style="6" bestFit="1" customWidth="1"/>
    <col min="18" max="18" width="28" style="6" bestFit="1" customWidth="1"/>
    <col min="19" max="16384" width="8.5703125" style="6"/>
  </cols>
  <sheetData>
    <row r="1" spans="2:18" s="1" customFormat="1" ht="87" customHeight="1" x14ac:dyDescent="0.9">
      <c r="C1" s="2" t="s">
        <v>129</v>
      </c>
    </row>
    <row r="3" spans="2:18" x14ac:dyDescent="0.25">
      <c r="L3" s="4" t="s">
        <v>107</v>
      </c>
      <c r="M3" s="4" t="s">
        <v>108</v>
      </c>
      <c r="Q3" s="4" t="s">
        <v>109</v>
      </c>
      <c r="R3" s="4" t="s">
        <v>110</v>
      </c>
    </row>
    <row r="4" spans="2:18" x14ac:dyDescent="0.25">
      <c r="L4" s="8">
        <f ca="1">SUM(L7:OFFSET(L7,rngActiveCycles-1,0))</f>
        <v>2482.4932737445492</v>
      </c>
      <c r="M4" s="8">
        <f ca="1">SUM(M7:OFFSET(M7,rngActiveCycles-1,0))</f>
        <v>2137.2651310837928</v>
      </c>
      <c r="Q4" s="8">
        <f ca="1">SUM(Q7:OFFSET(Q7,rngActiveCycles-1,0))</f>
        <v>15.009444660070852</v>
      </c>
      <c r="R4" s="8">
        <f ca="1">SUM(R7:OFFSET(R7,rngActiveCycles-1,0))</f>
        <v>10.622441071113386</v>
      </c>
    </row>
    <row r="5" spans="2:18" x14ac:dyDescent="0.25">
      <c r="C5"/>
      <c r="D5" s="83" t="s">
        <v>130</v>
      </c>
      <c r="E5" s="84"/>
      <c r="F5" s="84"/>
      <c r="G5" s="85"/>
      <c r="H5" s="67"/>
      <c r="I5" s="67"/>
      <c r="J5" s="67"/>
      <c r="K5" s="67"/>
    </row>
    <row r="6" spans="2:18" x14ac:dyDescent="0.25">
      <c r="B6" s="6" t="s">
        <v>112</v>
      </c>
      <c r="C6" s="6" t="s">
        <v>113</v>
      </c>
      <c r="D6" s="13" t="s">
        <v>95</v>
      </c>
      <c r="E6" s="14" t="s">
        <v>114</v>
      </c>
      <c r="F6" s="14" t="s">
        <v>115</v>
      </c>
      <c r="G6" s="15" t="s">
        <v>116</v>
      </c>
      <c r="H6" s="6" t="s">
        <v>50</v>
      </c>
      <c r="I6" s="6" t="s">
        <v>117</v>
      </c>
      <c r="J6" s="6" t="s">
        <v>118</v>
      </c>
      <c r="K6" s="6" t="s">
        <v>119</v>
      </c>
      <c r="L6" t="s">
        <v>120</v>
      </c>
      <c r="M6" t="s">
        <v>121</v>
      </c>
      <c r="N6" s="6" t="s">
        <v>122</v>
      </c>
      <c r="O6" s="6" t="s">
        <v>123</v>
      </c>
      <c r="P6" s="6" t="s">
        <v>124</v>
      </c>
      <c r="Q6" t="s">
        <v>125</v>
      </c>
      <c r="R6" t="s">
        <v>126</v>
      </c>
    </row>
    <row r="7" spans="2:18" x14ac:dyDescent="0.25">
      <c r="B7" s="6">
        <v>1</v>
      </c>
      <c r="C7" s="19">
        <f t="shared" ref="C7:C41" si="0">rngInitialAge+$B7-1</f>
        <v>65</v>
      </c>
      <c r="D7" s="20">
        <f>1</f>
        <v>1</v>
      </c>
      <c r="E7" s="18">
        <f>0</f>
        <v>0</v>
      </c>
      <c r="F7" s="18">
        <f>0</f>
        <v>0</v>
      </c>
      <c r="G7" s="21">
        <f>0</f>
        <v>0</v>
      </c>
      <c r="H7" s="18">
        <f>rngCostRevHybr</f>
        <v>1446</v>
      </c>
      <c r="I7" s="18">
        <f t="shared" ref="I7:I41" ca="1" si="1">D7*rngAveProbRevHybr*rngTotCostRevision</f>
        <v>35.291105633230828</v>
      </c>
      <c r="J7" s="18">
        <f t="shared" ref="J7:J41" ca="1" si="2">E7*rngAveProbSecRem*rngTotCostRevision</f>
        <v>0</v>
      </c>
      <c r="K7" s="18">
        <f t="shared" ref="K7:K41" ca="1" si="3">F7*rngAveProbThirRem*rngTotCostRevision</f>
        <v>0</v>
      </c>
      <c r="L7" s="8">
        <f ca="1">SUM(H7:K7)</f>
        <v>1481.2911056332309</v>
      </c>
      <c r="M7" s="8">
        <f t="shared" ref="M7:M41" ca="1" si="4">$L7/(1+rngDiscountRate)^($B7-1)</f>
        <v>1481.2911056332309</v>
      </c>
      <c r="N7" s="8">
        <f t="shared" ref="N7:N41" ca="1" si="5">$D7*rngActiveUtilPostTHR</f>
        <v>0.75888788579551669</v>
      </c>
      <c r="O7" s="8">
        <f t="shared" ref="O7:O41" ca="1" si="6">$E7*rngActivUtilPost1stRev</f>
        <v>0</v>
      </c>
      <c r="P7" s="8">
        <f t="shared" ref="P7:P41" ca="1" si="7">$F7*rngActiveUtilPostSecRev</f>
        <v>0</v>
      </c>
      <c r="Q7" s="8">
        <f ca="1">SUM(N7:P7)</f>
        <v>0.75888788579551669</v>
      </c>
      <c r="R7" s="8">
        <f t="shared" ref="R7:R41" ca="1" si="8">$Q7/(1+rngDiscountRate)^($B7-1)</f>
        <v>0.75888788579551669</v>
      </c>
    </row>
    <row r="8" spans="2:18" x14ac:dyDescent="0.25">
      <c r="B8" s="6">
        <v>2</v>
      </c>
      <c r="C8" s="19">
        <f t="shared" si="0"/>
        <v>66</v>
      </c>
      <c r="D8" s="20">
        <f ca="1">1-SUM(E8:G8)</f>
        <v>0.98607442153390845</v>
      </c>
      <c r="E8" s="18" cm="1">
        <f t="array" aca="1" ref="E8" ca="1">$E7*(1-'Input clinical parameters'!$N$10-INDEX(rngLifeTables,$C7,2))+$D7*(rngAveProbRevHybr)</f>
        <v>3.919078466091519E-3</v>
      </c>
      <c r="F8" s="18" cm="1">
        <f t="array" aca="1" ref="F8" ca="1">$E7*('Input clinical parameters'!$N$10)+$F7*(1-(INDEX(rngLifeTables,C7,2)))</f>
        <v>0</v>
      </c>
      <c r="G8" s="21" cm="1">
        <f t="array" ref="G8">$G7+(1-$G7)*INDEX(rngLifeTables,rngInitialAge+$B8-1,4)</f>
        <v>1.00065E-2</v>
      </c>
      <c r="H8" s="18">
        <f>0</f>
        <v>0</v>
      </c>
      <c r="I8" s="18">
        <f t="shared" ca="1" si="1"/>
        <v>34.799656572580147</v>
      </c>
      <c r="J8" s="18">
        <f t="shared" ca="1" si="2"/>
        <v>1.5020593087305942</v>
      </c>
      <c r="K8" s="18">
        <f t="shared" ca="1" si="3"/>
        <v>0</v>
      </c>
      <c r="L8" s="8">
        <f t="shared" ref="L8:L41" ca="1" si="9">SUM(H8:K8)</f>
        <v>36.301715881310741</v>
      </c>
      <c r="M8" s="8">
        <f t="shared" ca="1" si="4"/>
        <v>35.074121624454826</v>
      </c>
      <c r="N8" s="8">
        <f t="shared" ca="1" si="5"/>
        <v>0.74831993299490496</v>
      </c>
      <c r="O8" s="8">
        <f t="shared" ca="1" si="6"/>
        <v>2.2327019682935483E-3</v>
      </c>
      <c r="P8" s="8">
        <f t="shared" ca="1" si="7"/>
        <v>0</v>
      </c>
      <c r="Q8" s="8">
        <f t="shared" ref="Q8:Q41" ca="1" si="10">SUM(N8:P8)</f>
        <v>0.75055263496319846</v>
      </c>
      <c r="R8" s="8">
        <f t="shared" ca="1" si="8"/>
        <v>0.72517162798376666</v>
      </c>
    </row>
    <row r="9" spans="2:18" x14ac:dyDescent="0.25">
      <c r="B9" s="6">
        <v>3</v>
      </c>
      <c r="C9" s="19">
        <f t="shared" si="0"/>
        <v>67</v>
      </c>
      <c r="D9" s="20">
        <f t="shared" ref="D9:D36" ca="1" si="11">1-SUM(E9:G9)</f>
        <v>0.97141513160581605</v>
      </c>
      <c r="E9" s="18" cm="1">
        <f t="array" aca="1" ref="E9" ca="1">$E8*(1-'Input clinical parameters'!$N$10-INDEX(rngLifeTables,$C8,2))+$D8*(rngAveProbRevHybr)</f>
        <v>7.5696508422412982E-3</v>
      </c>
      <c r="F9" s="18" cm="1">
        <f t="array" aca="1" ref="F9" ca="1">$E8*('Input clinical parameters'!$N$10)+$F8*(1-(INDEX(rngLifeTables,C8,2)))</f>
        <v>1.6680373669266283E-4</v>
      </c>
      <c r="G9" s="21" cm="1">
        <f t="array" ref="G9">$G8+(1-$G8)*INDEX(rngLifeTables,rngInitialAge+$B9-1,4)</f>
        <v>2.0848413815249999E-2</v>
      </c>
      <c r="H9" s="18">
        <f>0</f>
        <v>0</v>
      </c>
      <c r="I9" s="18">
        <f t="shared" ca="1" si="1"/>
        <v>34.282314023219683</v>
      </c>
      <c r="J9" s="18">
        <f t="shared" ca="1" si="2"/>
        <v>2.901208692248574</v>
      </c>
      <c r="K9" s="18">
        <f t="shared" ca="1" si="3"/>
        <v>8.8563021287452956E-2</v>
      </c>
      <c r="L9" s="8">
        <f t="shared" ca="1" si="9"/>
        <v>37.272085736755713</v>
      </c>
      <c r="M9" s="8">
        <f t="shared" ca="1" si="4"/>
        <v>34.79389086023545</v>
      </c>
      <c r="N9" s="8">
        <f t="shared" ca="1" si="5"/>
        <v>0.7371951754541114</v>
      </c>
      <c r="O9" s="8">
        <f t="shared" ca="1" si="6"/>
        <v>4.3124358139279961E-3</v>
      </c>
      <c r="P9" s="8">
        <f t="shared" ca="1" si="7"/>
        <v>9.5603986172703611E-5</v>
      </c>
      <c r="Q9" s="8">
        <f t="shared" ca="1" si="10"/>
        <v>0.74160321525421213</v>
      </c>
      <c r="R9" s="8">
        <f t="shared" ca="1" si="8"/>
        <v>0.69229453686593589</v>
      </c>
    </row>
    <row r="10" spans="2:18" x14ac:dyDescent="0.25">
      <c r="B10" s="6">
        <v>4</v>
      </c>
      <c r="C10" s="19">
        <f t="shared" si="0"/>
        <v>68</v>
      </c>
      <c r="D10" s="20">
        <f t="shared" ca="1" si="11"/>
        <v>0.95605097975736031</v>
      </c>
      <c r="E10" s="18" cm="1">
        <f t="array" aca="1" ref="E10" ca="1">$E9*(1-'Input clinical parameters'!$N$10-INDEX(rngLifeTables,$C9,2))+$D9*(rngAveProbRevHybr)</f>
        <v>1.0953620197692585E-2</v>
      </c>
      <c r="F10" s="18" cm="1">
        <f t="array" aca="1" ref="F10" ca="1">$E9*('Input clinical parameters'!$N$10)+$F9*(1-(INDEX(rngLifeTables,C9,2)))</f>
        <v>4.8675956561599888E-4</v>
      </c>
      <c r="G10" s="21" cm="1">
        <f t="array" ref="G10">$G9+(1-$G9)*INDEX(rngLifeTables,rngInitialAge+$B10-1,4)</f>
        <v>3.2508640479331094E-2</v>
      </c>
      <c r="H10" s="18">
        <f>0</f>
        <v>0</v>
      </c>
      <c r="I10" s="18">
        <f t="shared" ca="1" si="1"/>
        <v>33.740096117370832</v>
      </c>
      <c r="J10" s="18">
        <f t="shared" ca="1" si="2"/>
        <v>4.1981775370402561</v>
      </c>
      <c r="K10" s="18">
        <f t="shared" ca="1" si="3"/>
        <v>0.25844083967345133</v>
      </c>
      <c r="L10" s="8">
        <f t="shared" ca="1" si="9"/>
        <v>38.196714494084546</v>
      </c>
      <c r="M10" s="8">
        <f t="shared" ca="1" si="4"/>
        <v>34.451248018423584</v>
      </c>
      <c r="N10" s="8">
        <f t="shared" ca="1" si="5"/>
        <v>0.72553550674079548</v>
      </c>
      <c r="O10" s="8">
        <f t="shared" ca="1" si="6"/>
        <v>6.2402857168915625E-3</v>
      </c>
      <c r="P10" s="8">
        <f t="shared" ca="1" si="7"/>
        <v>2.7898748375359482E-4</v>
      </c>
      <c r="Q10" s="8">
        <f t="shared" ca="1" si="10"/>
        <v>0.73205477994144064</v>
      </c>
      <c r="R10" s="8">
        <f t="shared" ca="1" si="8"/>
        <v>0.6602714689175917</v>
      </c>
    </row>
    <row r="11" spans="2:18" x14ac:dyDescent="0.25">
      <c r="B11" s="6">
        <v>5</v>
      </c>
      <c r="C11" s="19">
        <f t="shared" si="0"/>
        <v>69</v>
      </c>
      <c r="D11" s="20">
        <f t="shared" ca="1" si="11"/>
        <v>0.93985805584139848</v>
      </c>
      <c r="E11" s="18" cm="1">
        <f t="array" aca="1" ref="E11" ca="1">$E10*(1-'Input clinical parameters'!$N$10-INDEX(rngLifeTables,$C10,2))+$D10*(rngAveProbRevHybr)</f>
        <v>1.40761138336351E-2</v>
      </c>
      <c r="F11" s="18" cm="1">
        <f t="array" aca="1" ref="F11" ca="1">$E10*('Input clinical parameters'!$N$10)+$F10*(1-(INDEX(rngLifeTables,C10,2)))</f>
        <v>9.4593997428336744E-4</v>
      </c>
      <c r="G11" s="21" cm="1">
        <f t="array" ref="G11">$G10+(1-$G10)*INDEX(rngLifeTables,rngInitialAge+$B11-1,4)</f>
        <v>4.5119890350683013E-2</v>
      </c>
      <c r="H11" s="18">
        <f>0</f>
        <v>0</v>
      </c>
      <c r="I11" s="18">
        <f t="shared" ca="1" si="1"/>
        <v>33.168629928941748</v>
      </c>
      <c r="J11" s="18">
        <f t="shared" ca="1" si="2"/>
        <v>5.3949309761202802</v>
      </c>
      <c r="K11" s="18">
        <f t="shared" ca="1" si="3"/>
        <v>0.5022387611943443</v>
      </c>
      <c r="L11" s="8">
        <f t="shared" ca="1" si="9"/>
        <v>39.065799666256368</v>
      </c>
      <c r="M11" s="8">
        <f t="shared" ca="1" si="4"/>
        <v>34.043587487988596</v>
      </c>
      <c r="N11" s="8">
        <f t="shared" ca="1" si="5"/>
        <v>0.71324689294536359</v>
      </c>
      <c r="O11" s="8">
        <f t="shared" ca="1" si="6"/>
        <v>8.0191727045526382E-3</v>
      </c>
      <c r="P11" s="8">
        <f t="shared" ca="1" si="7"/>
        <v>5.4216790351779127E-4</v>
      </c>
      <c r="Q11" s="8">
        <f t="shared" ca="1" si="10"/>
        <v>0.72180823355343404</v>
      </c>
      <c r="R11" s="8">
        <f t="shared" ca="1" si="8"/>
        <v>0.62901417501897594</v>
      </c>
    </row>
    <row r="12" spans="2:18" x14ac:dyDescent="0.25">
      <c r="B12" s="6">
        <v>6</v>
      </c>
      <c r="C12" s="19">
        <f t="shared" si="0"/>
        <v>70</v>
      </c>
      <c r="D12" s="20">
        <f t="shared" ca="1" si="11"/>
        <v>0.92276350153334163</v>
      </c>
      <c r="E12" s="18" cm="1">
        <f t="array" aca="1" ref="E12" ca="1">$E11*(1-'Input clinical parameters'!$N$10-INDEX(rngLifeTables,$C11,2))+$D11*(rngAveProbRevHybr)</f>
        <v>1.6938826003596245E-2</v>
      </c>
      <c r="F12" s="18" cm="1">
        <f t="array" aca="1" ref="F12" ca="1">$E11*('Input clinical parameters'!$N$10)+$F11*(1-(INDEX(rngLifeTables,C11,2)))</f>
        <v>1.5301581452162524E-3</v>
      </c>
      <c r="G12" s="21" cm="1">
        <f t="array" ref="G12">$G11+(1-$G11)*INDEX(rngLifeTables,rngInitialAge+$B12-1,4)</f>
        <v>5.8767514317845874E-2</v>
      </c>
      <c r="H12" s="18">
        <f>0</f>
        <v>0</v>
      </c>
      <c r="I12" s="18">
        <f t="shared" ca="1" si="1"/>
        <v>32.565344207103117</v>
      </c>
      <c r="J12" s="18">
        <f t="shared" ca="1" si="2"/>
        <v>6.4921183634896478</v>
      </c>
      <c r="K12" s="18">
        <f t="shared" ca="1" si="3"/>
        <v>0.81242441611271998</v>
      </c>
      <c r="L12" s="8">
        <f t="shared" ca="1" si="9"/>
        <v>39.869886986705481</v>
      </c>
      <c r="M12" s="8">
        <f t="shared" ca="1" si="4"/>
        <v>33.569375008487874</v>
      </c>
      <c r="N12" s="8">
        <f t="shared" ca="1" si="5"/>
        <v>0.70027404276790561</v>
      </c>
      <c r="O12" s="8">
        <f t="shared" ca="1" si="6"/>
        <v>9.650061994428083E-3</v>
      </c>
      <c r="P12" s="8">
        <f t="shared" ca="1" si="7"/>
        <v>8.7701403492442995E-4</v>
      </c>
      <c r="Q12" s="8">
        <f t="shared" ca="1" si="10"/>
        <v>0.71080111879725816</v>
      </c>
      <c r="R12" s="8">
        <f t="shared" ca="1" si="8"/>
        <v>0.59847546900030946</v>
      </c>
    </row>
    <row r="13" spans="2:18" x14ac:dyDescent="0.25">
      <c r="B13" s="6">
        <v>7</v>
      </c>
      <c r="C13" s="19">
        <f t="shared" si="0"/>
        <v>71</v>
      </c>
      <c r="D13" s="20">
        <f t="shared" ca="1" si="11"/>
        <v>0.90500768640332951</v>
      </c>
      <c r="E13" s="18" cm="1">
        <f t="array" aca="1" ref="E13" ca="1">$E12*(1-'Input clinical parameters'!$N$10-INDEX(rngLifeTables,$C12,2))+$D12*(rngAveProbRevHybr)</f>
        <v>1.9541403246621708E-2</v>
      </c>
      <c r="F13" s="18" cm="1">
        <f t="array" aca="1" ref="F13" ca="1">$E12*('Input clinical parameters'!$N$10)+$F12*(1-(INDEX(rngLifeTables,C12,2)))</f>
        <v>2.2246532033964976E-3</v>
      </c>
      <c r="G13" s="21" cm="1">
        <f t="array" ref="G13">$G12+(1-$G12)*INDEX(rngLifeTables,rngInitialAge+$B13-1,4)</f>
        <v>7.322625714665229E-2</v>
      </c>
      <c r="H13" s="18">
        <f>0</f>
        <v>0</v>
      </c>
      <c r="I13" s="18">
        <f t="shared" ca="1" si="1"/>
        <v>31.938721859745741</v>
      </c>
      <c r="J13" s="18">
        <f t="shared" ca="1" si="2"/>
        <v>7.4896042287000615</v>
      </c>
      <c r="K13" s="18">
        <f t="shared" ca="1" si="3"/>
        <v>1.1811606437367708</v>
      </c>
      <c r="L13" s="8">
        <f t="shared" ca="1" si="9"/>
        <v>40.609486732182575</v>
      </c>
      <c r="M13" s="8">
        <f t="shared" ca="1" si="4"/>
        <v>33.03584362163766</v>
      </c>
      <c r="N13" s="8">
        <f t="shared" ca="1" si="5"/>
        <v>0.68679936976331468</v>
      </c>
      <c r="O13" s="8">
        <f t="shared" ca="1" si="6"/>
        <v>1.1132752219544706E-2</v>
      </c>
      <c r="P13" s="8">
        <f t="shared" ca="1" si="7"/>
        <v>1.2750656448929237E-3</v>
      </c>
      <c r="Q13" s="8">
        <f t="shared" ca="1" si="10"/>
        <v>0.69920718762775225</v>
      </c>
      <c r="R13" s="8">
        <f t="shared" ca="1" si="8"/>
        <v>0.56880549763978827</v>
      </c>
    </row>
    <row r="14" spans="2:18" x14ac:dyDescent="0.25">
      <c r="B14" s="6">
        <v>8</v>
      </c>
      <c r="C14" s="19">
        <f t="shared" si="0"/>
        <v>72</v>
      </c>
      <c r="D14" s="20">
        <f t="shared" ca="1" si="11"/>
        <v>0.88628308146687917</v>
      </c>
      <c r="E14" s="18" cm="1">
        <f t="array" aca="1" ref="E14" ca="1">$E13*(1-'Input clinical parameters'!$N$10-INDEX(rngLifeTables,$C13,2))+$D13*(rngAveProbRevHybr)</f>
        <v>2.1899144481091894E-2</v>
      </c>
      <c r="F14" s="18" cm="1">
        <f t="array" aca="1" ref="F14" ca="1">$E13*('Input clinical parameters'!$N$10)+$F13*(1-(INDEX(rngLifeTables,C13,2)))</f>
        <v>3.0156939961118734E-3</v>
      </c>
      <c r="G14" s="21" cm="1">
        <f t="array" ref="G14">$G13+(1-$G13)*INDEX(rngLifeTables,rngInitialAge+$B14-1,4)</f>
        <v>8.8802080055917082E-2</v>
      </c>
      <c r="H14" s="18">
        <f>0</f>
        <v>0</v>
      </c>
      <c r="I14" s="18">
        <f t="shared" ca="1" si="1"/>
        <v>31.277909848992955</v>
      </c>
      <c r="J14" s="18">
        <f t="shared" ca="1" si="2"/>
        <v>8.3932521651869774</v>
      </c>
      <c r="K14" s="18">
        <f t="shared" ca="1" si="3"/>
        <v>1.6011570056502691</v>
      </c>
      <c r="L14" s="8">
        <f t="shared" ca="1" si="9"/>
        <v>41.272319019830206</v>
      </c>
      <c r="M14" s="8">
        <f t="shared" ca="1" si="4"/>
        <v>32.439669676045405</v>
      </c>
      <c r="N14" s="8">
        <f t="shared" ca="1" si="5"/>
        <v>0.67258949391073564</v>
      </c>
      <c r="O14" s="8">
        <f t="shared" ca="1" si="6"/>
        <v>1.2475959185282839E-2</v>
      </c>
      <c r="P14" s="8">
        <f t="shared" ca="1" si="7"/>
        <v>1.7284526883027964E-3</v>
      </c>
      <c r="Q14" s="8">
        <f t="shared" ca="1" si="10"/>
        <v>0.68679390578432131</v>
      </c>
      <c r="R14" s="8">
        <f t="shared" ca="1" si="8"/>
        <v>0.53981380179921112</v>
      </c>
    </row>
    <row r="15" spans="2:18" x14ac:dyDescent="0.25">
      <c r="B15" s="6">
        <v>9</v>
      </c>
      <c r="C15" s="19">
        <f t="shared" si="0"/>
        <v>73</v>
      </c>
      <c r="D15" s="20">
        <f t="shared" ca="1" si="11"/>
        <v>0.86619935566313511</v>
      </c>
      <c r="E15" s="18" cm="1">
        <f t="array" aca="1" ref="E15" ca="1">$E14*(1-'Input clinical parameters'!$N$10-INDEX(rngLifeTables,$C14,2))+$D14*(rngAveProbRevHybr)</f>
        <v>2.3996459432135887E-2</v>
      </c>
      <c r="F15" s="18" cm="1">
        <f t="array" aca="1" ref="F15" ca="1">$E14*('Input clinical parameters'!$N$10)+$F14*(1-(INDEX(rngLifeTables,C14,2)))</f>
        <v>3.8866187195421807E-3</v>
      </c>
      <c r="G15" s="21" cm="1">
        <f t="array" ref="G15">$G14+(1-$G14)*INDEX(rngLifeTables,rngInitialAge+$B15-1,4)</f>
        <v>0.10591756618518676</v>
      </c>
      <c r="H15" s="18">
        <f>0</f>
        <v>0</v>
      </c>
      <c r="I15" s="18">
        <f t="shared" ca="1" si="1"/>
        <v>30.569132960144181</v>
      </c>
      <c r="J15" s="18">
        <f t="shared" ca="1" si="2"/>
        <v>9.1970869117510716</v>
      </c>
      <c r="K15" s="18">
        <f t="shared" ca="1" si="3"/>
        <v>2.0635670592274451</v>
      </c>
      <c r="L15" s="8">
        <f t="shared" ca="1" si="9"/>
        <v>41.829786931122698</v>
      </c>
      <c r="M15" s="8">
        <f t="shared" ca="1" si="4"/>
        <v>31.766023589558067</v>
      </c>
      <c r="N15" s="8">
        <f t="shared" ca="1" si="5"/>
        <v>0.65734819769663544</v>
      </c>
      <c r="O15" s="8">
        <f t="shared" ca="1" si="6"/>
        <v>1.3670801100248993E-2</v>
      </c>
      <c r="P15" s="8">
        <f t="shared" ca="1" si="7"/>
        <v>2.2276254098930275E-3</v>
      </c>
      <c r="Q15" s="8">
        <f t="shared" ca="1" si="10"/>
        <v>0.6732466242067775</v>
      </c>
      <c r="R15" s="8">
        <f t="shared" ca="1" si="8"/>
        <v>0.51127126660620614</v>
      </c>
    </row>
    <row r="16" spans="2:18" x14ac:dyDescent="0.25">
      <c r="B16" s="6">
        <v>10</v>
      </c>
      <c r="C16" s="19">
        <f t="shared" si="0"/>
        <v>74</v>
      </c>
      <c r="D16" s="20">
        <f t="shared" ca="1" si="11"/>
        <v>0.84427279500299612</v>
      </c>
      <c r="E16" s="18" cm="1">
        <f t="array" aca="1" ref="E16" ca="1">$E15*(1-'Input clinical parameters'!$N$10-INDEX(rngLifeTables,$C15,2))+$D15*(rngAveProbRevHybr)</f>
        <v>2.5834080910471423E-2</v>
      </c>
      <c r="F16" s="18" cm="1">
        <f t="array" aca="1" ref="F16" ca="1">$E15*('Input clinical parameters'!$N$10)+$F15*(1-(INDEX(rngLifeTables,C15,2)))</f>
        <v>4.8211828805140239E-3</v>
      </c>
      <c r="G16" s="21" cm="1">
        <f t="array" ref="G16">$G15+(1-$G15)*INDEX(rngLifeTables,rngInitialAge+$B16-1,4)</f>
        <v>0.12507194120601842</v>
      </c>
      <c r="H16" s="18">
        <f>0</f>
        <v>0</v>
      </c>
      <c r="I16" s="18">
        <f t="shared" ca="1" si="1"/>
        <v>29.795320391713769</v>
      </c>
      <c r="J16" s="18">
        <f t="shared" ca="1" si="2"/>
        <v>9.9013893316538599</v>
      </c>
      <c r="K16" s="18">
        <f t="shared" ca="1" si="3"/>
        <v>2.5597659293711055</v>
      </c>
      <c r="L16" s="8">
        <f t="shared" ca="1" si="9"/>
        <v>42.256475652738736</v>
      </c>
      <c r="M16" s="8">
        <f t="shared" ca="1" si="4"/>
        <v>31.004884961990754</v>
      </c>
      <c r="N16" s="8">
        <f t="shared" ca="1" si="5"/>
        <v>0.6407083964344954</v>
      </c>
      <c r="O16" s="8">
        <f t="shared" ca="1" si="6"/>
        <v>1.4717695447263692E-2</v>
      </c>
      <c r="P16" s="8">
        <f t="shared" ca="1" si="7"/>
        <v>2.7632732370617974E-3</v>
      </c>
      <c r="Q16" s="8">
        <f t="shared" ca="1" si="10"/>
        <v>0.65818936511882087</v>
      </c>
      <c r="R16" s="8">
        <f t="shared" ca="1" si="8"/>
        <v>0.48293392275349734</v>
      </c>
    </row>
    <row r="17" spans="2:18" x14ac:dyDescent="0.25">
      <c r="B17" s="6">
        <v>11</v>
      </c>
      <c r="C17" s="19">
        <f t="shared" si="0"/>
        <v>75</v>
      </c>
      <c r="D17" s="20">
        <f t="shared" ca="1" si="11"/>
        <v>0.82105805894907946</v>
      </c>
      <c r="E17" s="18" cm="1">
        <f t="array" aca="1" ref="E17" ca="1">$E16*(1-'Input clinical parameters'!$N$10-INDEX(rngLifeTables,$C16,2))+$D16*(rngAveProbRevHybr)</f>
        <v>2.7384533559763623E-2</v>
      </c>
      <c r="F17" s="18" cm="1">
        <f t="array" aca="1" ref="F17" ca="1">$E16*('Input clinical parameters'!$N$10)+$F16*(1-(INDEX(rngLifeTables,C16,2)))</f>
        <v>5.7977923349548377E-3</v>
      </c>
      <c r="G17" s="21" cm="1">
        <f t="array" ref="G17">$G16+(1-$G16)*INDEX(rngLifeTables,rngInitialAge+$B17-1,4)</f>
        <v>0.14575961515620212</v>
      </c>
      <c r="H17" s="18">
        <f>0</f>
        <v>0</v>
      </c>
      <c r="I17" s="18">
        <f t="shared" ca="1" si="1"/>
        <v>28.976046689387424</v>
      </c>
      <c r="J17" s="18">
        <f t="shared" ca="1" si="2"/>
        <v>10.495628986400538</v>
      </c>
      <c r="K17" s="18">
        <f t="shared" ca="1" si="3"/>
        <v>3.078288389467613</v>
      </c>
      <c r="L17" s="8">
        <f t="shared" ca="1" si="9"/>
        <v>42.54996406525558</v>
      </c>
      <c r="M17" s="8">
        <f t="shared" ca="1" si="4"/>
        <v>30.164470048534422</v>
      </c>
      <c r="N17" s="8">
        <f t="shared" ca="1" si="5"/>
        <v>0.6230910144712376</v>
      </c>
      <c r="O17" s="8">
        <f t="shared" ca="1" si="6"/>
        <v>1.5600989495028186E-2</v>
      </c>
      <c r="P17" s="8">
        <f t="shared" ca="1" si="7"/>
        <v>3.3230194311804702E-3</v>
      </c>
      <c r="Q17" s="8">
        <f t="shared" ca="1" si="10"/>
        <v>0.64201502339744632</v>
      </c>
      <c r="R17" s="8">
        <f t="shared" ca="1" si="8"/>
        <v>0.45513652877076927</v>
      </c>
    </row>
    <row r="18" spans="2:18" x14ac:dyDescent="0.25">
      <c r="B18" s="6">
        <v>12</v>
      </c>
      <c r="C18" s="19">
        <f t="shared" si="0"/>
        <v>76</v>
      </c>
      <c r="D18" s="20">
        <f t="shared" ca="1" si="11"/>
        <v>0.79620485069459768</v>
      </c>
      <c r="E18" s="18" cm="1">
        <f t="array" aca="1" ref="E18" ca="1">$E17*(1-'Input clinical parameters'!$N$10-INDEX(rngLifeTables,$C17,2))+$D17*(rngAveProbRevHybr)</f>
        <v>2.8666649329185011E-2</v>
      </c>
      <c r="F18" s="18" cm="1">
        <f t="array" aca="1" ref="F18" ca="1">$E17*('Input clinical parameters'!$N$10)+$F17*(1-(INDEX(rngLifeTables,C17,2)))</f>
        <v>6.8002809726345178E-3</v>
      </c>
      <c r="G18" s="21" cm="1">
        <f t="array" ref="G18">$G17+(1-$G17)*INDEX(rngLifeTables,rngInitialAge+$B18-1,4)</f>
        <v>0.16832821900358283</v>
      </c>
      <c r="H18" s="18">
        <f>0</f>
        <v>0</v>
      </c>
      <c r="I18" s="18">
        <f t="shared" ca="1" si="1"/>
        <v>28.098949491553828</v>
      </c>
      <c r="J18" s="18">
        <f t="shared" ca="1" si="2"/>
        <v>10.987023568823965</v>
      </c>
      <c r="K18" s="18">
        <f t="shared" ca="1" si="3"/>
        <v>3.610551181174968</v>
      </c>
      <c r="L18" s="8">
        <f t="shared" ca="1" si="9"/>
        <v>42.696524241552765</v>
      </c>
      <c r="M18" s="8">
        <f t="shared" ca="1" si="4"/>
        <v>29.244801270388518</v>
      </c>
      <c r="N18" s="8">
        <f t="shared" ca="1" si="5"/>
        <v>0.60423021580375824</v>
      </c>
      <c r="O18" s="8">
        <f t="shared" ca="1" si="6"/>
        <v>1.6331411819239056E-2</v>
      </c>
      <c r="P18" s="8">
        <f t="shared" ca="1" si="7"/>
        <v>3.8975983450306438E-3</v>
      </c>
      <c r="Q18" s="8">
        <f t="shared" ca="1" si="10"/>
        <v>0.62445922596802794</v>
      </c>
      <c r="R18" s="8">
        <f t="shared" ca="1" si="8"/>
        <v>0.42772067022548493</v>
      </c>
    </row>
    <row r="19" spans="2:18" x14ac:dyDescent="0.25">
      <c r="B19" s="6">
        <v>13</v>
      </c>
      <c r="C19" s="19">
        <f t="shared" si="0"/>
        <v>77</v>
      </c>
      <c r="D19" s="20">
        <f t="shared" ca="1" si="11"/>
        <v>0.76952581889994087</v>
      </c>
      <c r="E19" s="18" cm="1">
        <f t="array" aca="1" ref="E19" ca="1">$E18*(1-'Input clinical parameters'!$N$10-INDEX(rngLifeTables,$C18,2))+$D18*(rngAveProbRevHybr)</f>
        <v>2.9666739155503778E-2</v>
      </c>
      <c r="F19" s="18" cm="1">
        <f t="array" aca="1" ref="F19" ca="1">$E18*('Input clinical parameters'!$N$10)+$F18*(1-(INDEX(rngLifeTables,C18,2)))</f>
        <v>7.8068478859328232E-3</v>
      </c>
      <c r="G19" s="21" cm="1">
        <f t="array" ref="G19">$G18+(1-$G18)*INDEX(rngLifeTables,rngInitialAge+$B19-1,4)</f>
        <v>0.19300059405862255</v>
      </c>
      <c r="H19" s="18">
        <f>0</f>
        <v>0</v>
      </c>
      <c r="I19" s="18">
        <f t="shared" ca="1" si="1"/>
        <v>27.157416962296267</v>
      </c>
      <c r="J19" s="18">
        <f t="shared" ca="1" si="2"/>
        <v>11.37032649224999</v>
      </c>
      <c r="K19" s="18">
        <f t="shared" ca="1" si="3"/>
        <v>4.1449792985374296</v>
      </c>
      <c r="L19" s="8">
        <f t="shared" ca="1" si="9"/>
        <v>42.672722753083683</v>
      </c>
      <c r="M19" s="8">
        <f t="shared" ca="1" si="4"/>
        <v>28.240095210513282</v>
      </c>
      <c r="N19" s="8">
        <f t="shared" ca="1" si="5"/>
        <v>0.58398382177003982</v>
      </c>
      <c r="O19" s="8">
        <f t="shared" ca="1" si="6"/>
        <v>1.6901163750212542E-2</v>
      </c>
      <c r="P19" s="8">
        <f t="shared" ca="1" si="7"/>
        <v>4.4745147329301547E-3</v>
      </c>
      <c r="Q19" s="8">
        <f t="shared" ca="1" si="10"/>
        <v>0.60535950025318253</v>
      </c>
      <c r="R19" s="8">
        <f t="shared" ca="1" si="8"/>
        <v>0.40061680672820993</v>
      </c>
    </row>
    <row r="20" spans="2:18" x14ac:dyDescent="0.25">
      <c r="B20" s="6">
        <v>14</v>
      </c>
      <c r="C20" s="19">
        <f t="shared" si="0"/>
        <v>78</v>
      </c>
      <c r="D20" s="20">
        <f t="shared" ca="1" si="11"/>
        <v>0.74113598049024954</v>
      </c>
      <c r="E20" s="18" cm="1">
        <f t="array" aca="1" ref="E20" ca="1">$E19*(1-'Input clinical parameters'!$N$10-INDEX(rngLifeTables,$C19,2))+$D19*(rngAveProbRevHybr)</f>
        <v>3.0378148537086872E-2</v>
      </c>
      <c r="F20" s="18" cm="1">
        <f t="array" aca="1" ref="F20" ca="1">$E19*('Input clinical parameters'!$N$10)+$F19*(1-(INDEX(rngLifeTables,C19,2)))</f>
        <v>8.795385561341882E-3</v>
      </c>
      <c r="G20" s="21" cm="1">
        <f t="array" ref="G20">$G19+(1-$G19)*INDEX(rngLifeTables,rngInitialAge+$B20-1,4)</f>
        <v>0.21969048541132172</v>
      </c>
      <c r="H20" s="18">
        <f>0</f>
        <v>0</v>
      </c>
      <c r="I20" s="18">
        <f t="shared" ca="1" si="1"/>
        <v>26.155508176069496</v>
      </c>
      <c r="J20" s="18">
        <f t="shared" ca="1" si="2"/>
        <v>11.642987295847234</v>
      </c>
      <c r="K20" s="18">
        <f t="shared" ca="1" si="3"/>
        <v>4.6698349458183381</v>
      </c>
      <c r="L20" s="8">
        <f t="shared" ca="1" si="9"/>
        <v>42.468330417735068</v>
      </c>
      <c r="M20" s="8">
        <f t="shared" ca="1" si="4"/>
        <v>27.154426837373201</v>
      </c>
      <c r="N20" s="8">
        <f t="shared" ca="1" si="5"/>
        <v>0.56243911732123275</v>
      </c>
      <c r="O20" s="8">
        <f t="shared" ca="1" si="6"/>
        <v>1.7306454213331834E-2</v>
      </c>
      <c r="P20" s="8">
        <f t="shared" ca="1" si="7"/>
        <v>5.0410976172520824E-3</v>
      </c>
      <c r="Q20" s="8">
        <f t="shared" ca="1" si="10"/>
        <v>0.58478666915181676</v>
      </c>
      <c r="R20" s="8">
        <f t="shared" ca="1" si="8"/>
        <v>0.37391502483749084</v>
      </c>
    </row>
    <row r="21" spans="2:18" x14ac:dyDescent="0.25">
      <c r="B21" s="6">
        <v>15</v>
      </c>
      <c r="C21" s="19">
        <f t="shared" si="0"/>
        <v>79</v>
      </c>
      <c r="D21" s="20">
        <f t="shared" ca="1" si="11"/>
        <v>0.71069332551318243</v>
      </c>
      <c r="E21" s="18" cm="1">
        <f t="array" aca="1" ref="E21" ca="1">$E20*(1-'Input clinical parameters'!$N$10-INDEX(rngLifeTables,$C20,2))+$D20*(rngAveProbRevHybr)</f>
        <v>3.0809937935465992E-2</v>
      </c>
      <c r="F21" s="18" cm="1">
        <f t="array" aca="1" ref="F21" ca="1">$E20*('Input clinical parameters'!$N$10)+$F20*(1-(INDEX(rngLifeTables,C20,2)))</f>
        <v>9.7467445072329465E-3</v>
      </c>
      <c r="G21" s="21" cm="1">
        <f t="array" ref="G21">$G20+(1-$G20)*INDEX(rngLifeTables,rngInitialAge+$B21-1,4)</f>
        <v>0.24874999204411868</v>
      </c>
      <c r="H21" s="18">
        <f>0</f>
        <v>0</v>
      </c>
      <c r="I21" s="18">
        <f t="shared" ca="1" si="1"/>
        <v>25.08115322351782</v>
      </c>
      <c r="J21" s="18">
        <f t="shared" ca="1" si="2"/>
        <v>11.808478569078453</v>
      </c>
      <c r="K21" s="18">
        <f t="shared" ca="1" si="3"/>
        <v>5.1749508637680668</v>
      </c>
      <c r="L21" s="8">
        <f t="shared" ca="1" si="9"/>
        <v>42.064582656364344</v>
      </c>
      <c r="M21" s="8">
        <f t="shared" ca="1" si="4"/>
        <v>25.986733180689853</v>
      </c>
      <c r="N21" s="8">
        <f t="shared" ca="1" si="5"/>
        <v>0.53933655524768398</v>
      </c>
      <c r="O21" s="8">
        <f t="shared" ca="1" si="6"/>
        <v>1.755244496038896E-2</v>
      </c>
      <c r="P21" s="8">
        <f t="shared" ca="1" si="7"/>
        <v>5.5863714181371912E-3</v>
      </c>
      <c r="Q21" s="8">
        <f t="shared" ca="1" si="10"/>
        <v>0.5624753716262102</v>
      </c>
      <c r="R21" s="8">
        <f t="shared" ca="1" si="8"/>
        <v>0.3474870420697771</v>
      </c>
    </row>
    <row r="22" spans="2:18" x14ac:dyDescent="0.25">
      <c r="B22" s="6">
        <v>16</v>
      </c>
      <c r="C22" s="19">
        <f t="shared" si="0"/>
        <v>80</v>
      </c>
      <c r="D22" s="20">
        <f t="shared" ca="1" si="11"/>
        <v>0.67865401715325913</v>
      </c>
      <c r="E22" s="18" cm="1">
        <f t="array" aca="1" ref="E22" ca="1">$E21*(1-'Input clinical parameters'!$N$10-INDEX(rngLifeTables,$C21,2))+$D21*(rngAveProbRevHybr)</f>
        <v>3.0942989592816182E-2</v>
      </c>
      <c r="F22" s="18" cm="1">
        <f t="array" aca="1" ref="F22" ca="1">$E21*('Input clinical parameters'!$N$10)+$F21*(1-(INDEX(rngLifeTables,C21,2)))</f>
        <v>1.0633888381307735E-2</v>
      </c>
      <c r="G22" s="21" cm="1">
        <f t="array" ref="G22">$G21+(1-$G21)*INDEX(rngLifeTables,rngInitialAge+$B22-1,4)</f>
        <v>0.27976910487261702</v>
      </c>
      <c r="H22" s="18">
        <f>0</f>
        <v>0</v>
      </c>
      <c r="I22" s="18">
        <f t="shared" ca="1" si="1"/>
        <v>23.950450607772112</v>
      </c>
      <c r="J22" s="18">
        <f t="shared" ca="1" si="2"/>
        <v>11.859473077658475</v>
      </c>
      <c r="K22" s="18">
        <f t="shared" ca="1" si="3"/>
        <v>5.6459723370428616</v>
      </c>
      <c r="L22" s="8">
        <f t="shared" ca="1" si="9"/>
        <v>41.455896022473453</v>
      </c>
      <c r="M22" s="8">
        <f t="shared" ca="1" si="4"/>
        <v>24.744635422499769</v>
      </c>
      <c r="N22" s="8">
        <f t="shared" ca="1" si="5"/>
        <v>0.51502231226407114</v>
      </c>
      <c r="O22" s="8">
        <f t="shared" ca="1" si="6"/>
        <v>1.7628244590281738E-2</v>
      </c>
      <c r="P22" s="8">
        <f t="shared" ca="1" si="7"/>
        <v>6.0948401871943033E-3</v>
      </c>
      <c r="Q22" s="8">
        <f t="shared" ca="1" si="10"/>
        <v>0.53874539704154722</v>
      </c>
      <c r="R22" s="8">
        <f t="shared" ca="1" si="8"/>
        <v>0.32157207332139526</v>
      </c>
    </row>
    <row r="23" spans="2:18" x14ac:dyDescent="0.25">
      <c r="B23" s="6">
        <v>17</v>
      </c>
      <c r="C23" s="19">
        <f t="shared" si="0"/>
        <v>81</v>
      </c>
      <c r="D23" s="20">
        <f t="shared" ca="1" si="11"/>
        <v>0.64470325251235916</v>
      </c>
      <c r="E23" s="18" cm="1">
        <f t="array" aca="1" ref="E23" ca="1">$E22*(1-'Input clinical parameters'!$N$10-INDEX(rngLifeTables,$C22,2))+$D22*(rngAveProbRevHybr)</f>
        <v>3.0797366197278235E-2</v>
      </c>
      <c r="F23" s="18" cm="1">
        <f t="array" aca="1" ref="F23" ca="1">$E22*('Input clinical parameters'!$N$10)+$F22*(1-(INDEX(rngLifeTables,C22,2)))</f>
        <v>1.143940386772014E-2</v>
      </c>
      <c r="G23" s="21" cm="1">
        <f t="array" ref="G23">$G22+(1-$G22)*INDEX(rngLifeTables,rngInitialAge+$B23-1,4)</f>
        <v>0.31305997742264247</v>
      </c>
      <c r="H23" s="18">
        <f>0</f>
        <v>0</v>
      </c>
      <c r="I23" s="18">
        <f t="shared" ca="1" si="1"/>
        <v>22.752290586501154</v>
      </c>
      <c r="J23" s="18">
        <f t="shared" ca="1" si="2"/>
        <v>11.803660217893288</v>
      </c>
      <c r="K23" s="18">
        <f t="shared" ca="1" si="3"/>
        <v>6.0736539141166244</v>
      </c>
      <c r="L23" s="8">
        <f t="shared" ca="1" si="9"/>
        <v>40.629604718511068</v>
      </c>
      <c r="M23" s="8">
        <f t="shared" ca="1" si="4"/>
        <v>23.431333231800359</v>
      </c>
      <c r="N23" s="8">
        <f t="shared" ca="1" si="5"/>
        <v>0.48925748826459736</v>
      </c>
      <c r="O23" s="8">
        <f t="shared" ca="1" si="6"/>
        <v>1.7545282831628452E-2</v>
      </c>
      <c r="P23" s="8">
        <f t="shared" ca="1" si="7"/>
        <v>6.556523438132276E-3</v>
      </c>
      <c r="Q23" s="8">
        <f t="shared" ca="1" si="10"/>
        <v>0.51335929453435813</v>
      </c>
      <c r="R23" s="8">
        <f t="shared" ca="1" si="8"/>
        <v>0.29605733999169714</v>
      </c>
    </row>
    <row r="24" spans="2:18" x14ac:dyDescent="0.25">
      <c r="B24" s="6">
        <v>18</v>
      </c>
      <c r="C24" s="19">
        <f t="shared" si="0"/>
        <v>82</v>
      </c>
      <c r="D24" s="20">
        <f t="shared" ca="1" si="11"/>
        <v>0.60883707767937512</v>
      </c>
      <c r="E24" s="18" cm="1">
        <f t="array" aca="1" ref="E24" ca="1">$E23*(1-'Input clinical parameters'!$N$10-INDEX(rngLifeTables,$C23,2))+$D23*(rngAveProbRevHybr)</f>
        <v>3.0350708545444013E-2</v>
      </c>
      <c r="F24" s="18" cm="1">
        <f t="array" aca="1" ref="F24" ca="1">$E23*('Input clinical parameters'!$N$10)+$F23*(1-(INDEX(rngLifeTables,C23,2)))</f>
        <v>1.2132678831845971E-2</v>
      </c>
      <c r="G24" s="21" cm="1">
        <f t="array" ref="G24">$G23+(1-$G23)*INDEX(rngLifeTables,rngInitialAge+$B24-1,4)</f>
        <v>0.34867953494333492</v>
      </c>
      <c r="H24" s="18">
        <f>0</f>
        <v>0</v>
      </c>
      <c r="I24" s="18">
        <f t="shared" ca="1" si="1"/>
        <v>21.486533621810391</v>
      </c>
      <c r="J24" s="18">
        <f t="shared" ca="1" si="2"/>
        <v>11.632470411524743</v>
      </c>
      <c r="K24" s="18">
        <f t="shared" ca="1" si="3"/>
        <v>6.4417423432089622</v>
      </c>
      <c r="L24" s="8">
        <f t="shared" ca="1" si="9"/>
        <v>39.560746376544095</v>
      </c>
      <c r="M24" s="8">
        <f t="shared" ca="1" si="4"/>
        <v>22.043397398263128</v>
      </c>
      <c r="N24" s="8">
        <f t="shared" ca="1" si="5"/>
        <v>0.46203908267402177</v>
      </c>
      <c r="O24" s="8">
        <f t="shared" ca="1" si="6"/>
        <v>1.7290821629324892E-2</v>
      </c>
      <c r="P24" s="8">
        <f t="shared" ca="1" si="7"/>
        <v>6.9538757480885494E-3</v>
      </c>
      <c r="Q24" s="8">
        <f t="shared" ca="1" si="10"/>
        <v>0.48628378005143519</v>
      </c>
      <c r="R24" s="8">
        <f t="shared" ca="1" si="8"/>
        <v>0.27095916012239241</v>
      </c>
    </row>
    <row r="25" spans="2:18" x14ac:dyDescent="0.25">
      <c r="B25" s="6">
        <v>19</v>
      </c>
      <c r="C25" s="19">
        <f t="shared" si="0"/>
        <v>83</v>
      </c>
      <c r="D25" s="20">
        <f t="shared" ca="1" si="11"/>
        <v>0.57139902991197844</v>
      </c>
      <c r="E25" s="18" cm="1">
        <f t="array" aca="1" ref="E25" ca="1">$E24*(1-'Input clinical parameters'!$N$10-INDEX(rngLifeTables,$C24,2))+$D24*(rngAveProbRevHybr)</f>
        <v>2.962180518293682E-2</v>
      </c>
      <c r="F25" s="18" cm="1">
        <f t="array" aca="1" ref="F25" ca="1">$E24*('Input clinical parameters'!$N$10)+$F24*(1-(INDEX(rngLifeTables,C24,2)))</f>
        <v>1.269564291170331E-2</v>
      </c>
      <c r="G25" s="21" cm="1">
        <f t="array" ref="G25">$G24+(1-$G24)*INDEX(rngLifeTables,rngInitialAge+$B25-1,4)</f>
        <v>0.38628352199338151</v>
      </c>
      <c r="H25" s="18">
        <f>0</f>
        <v>0</v>
      </c>
      <c r="I25" s="18">
        <f t="shared" ca="1" si="1"/>
        <v>20.165303523349252</v>
      </c>
      <c r="J25" s="18">
        <f t="shared" ca="1" si="2"/>
        <v>11.353104716172679</v>
      </c>
      <c r="K25" s="18">
        <f t="shared" ca="1" si="3"/>
        <v>6.7406433197520732</v>
      </c>
      <c r="L25" s="8">
        <f t="shared" ca="1" si="9"/>
        <v>38.259051559274006</v>
      </c>
      <c r="M25" s="8">
        <f t="shared" ca="1" si="4"/>
        <v>20.597186595565059</v>
      </c>
      <c r="N25" s="8">
        <f t="shared" ca="1" si="5"/>
        <v>0.43362780175551052</v>
      </c>
      <c r="O25" s="8">
        <f t="shared" ca="1" si="6"/>
        <v>1.6875564832032793E-2</v>
      </c>
      <c r="P25" s="8">
        <f t="shared" ca="1" si="7"/>
        <v>7.2765400431071712E-3</v>
      </c>
      <c r="Q25" s="8">
        <f t="shared" ca="1" si="10"/>
        <v>0.45777990663065049</v>
      </c>
      <c r="R25" s="8">
        <f t="shared" ca="1" si="8"/>
        <v>0.2464509121969144</v>
      </c>
    </row>
    <row r="26" spans="2:18" x14ac:dyDescent="0.25">
      <c r="B26" s="6">
        <v>20</v>
      </c>
      <c r="C26" s="19">
        <f t="shared" si="0"/>
        <v>84</v>
      </c>
      <c r="D26" s="20">
        <f t="shared" ca="1" si="11"/>
        <v>0.53157180034760476</v>
      </c>
      <c r="E26" s="18" cm="1">
        <f t="array" aca="1" ref="E26" ca="1">$E25*(1-'Input clinical parameters'!$N$10-INDEX(rngLifeTables,$C25,2))+$D25*(rngAveProbRevHybr)</f>
        <v>2.8630194650171262E-2</v>
      </c>
      <c r="F26" s="18" cm="1">
        <f t="array" aca="1" ref="F26" ca="1">$E25*('Input clinical parameters'!$N$10)+$F25*(1-(INDEX(rngLifeTables,C25,2)))</f>
        <v>1.311199297047178E-2</v>
      </c>
      <c r="G26" s="21" cm="1">
        <f t="array" ref="G26">$G25+(1-$G25)*INDEX(rngLifeTables,rngInitialAge+$B26-1,4)</f>
        <v>0.42668601203175222</v>
      </c>
      <c r="H26" s="18">
        <f>0</f>
        <v>0</v>
      </c>
      <c r="I26" s="18">
        <f t="shared" ca="1" si="1"/>
        <v>18.759756557714006</v>
      </c>
      <c r="J26" s="18">
        <f t="shared" ca="1" si="2"/>
        <v>10.973051638832475</v>
      </c>
      <c r="K26" s="18">
        <f t="shared" ca="1" si="3"/>
        <v>6.9617008323045866</v>
      </c>
      <c r="L26" s="8">
        <f t="shared" ca="1" si="9"/>
        <v>36.694509028851066</v>
      </c>
      <c r="M26" s="8">
        <f t="shared" ca="1" si="4"/>
        <v>19.086857677305925</v>
      </c>
      <c r="N26" s="8">
        <f t="shared" ca="1" si="5"/>
        <v>0.40340339971431027</v>
      </c>
      <c r="O26" s="8">
        <f t="shared" ca="1" si="6"/>
        <v>1.6310643561014134E-2</v>
      </c>
      <c r="P26" s="8">
        <f t="shared" ca="1" si="7"/>
        <v>7.5151721388308154E-3</v>
      </c>
      <c r="Q26" s="8">
        <f t="shared" ca="1" si="10"/>
        <v>0.42722921541415521</v>
      </c>
      <c r="R26" s="8">
        <f t="shared" ca="1" si="8"/>
        <v>0.22222570749715187</v>
      </c>
    </row>
    <row r="27" spans="2:18" x14ac:dyDescent="0.25">
      <c r="B27" s="6">
        <v>21</v>
      </c>
      <c r="C27" s="19">
        <f t="shared" si="0"/>
        <v>85</v>
      </c>
      <c r="D27" s="20">
        <f t="shared" ca="1" si="11"/>
        <v>0.49001269429402761</v>
      </c>
      <c r="E27" s="18" cm="1">
        <f t="array" aca="1" ref="E27" ca="1">$E26*(1-'Input clinical parameters'!$N$10-INDEX(rngLifeTables,$C26,2))+$D26*(rngAveProbRevHybr)</f>
        <v>2.7336306337144681E-2</v>
      </c>
      <c r="F27" s="18" cm="1">
        <f t="array" aca="1" ref="F27" ca="1">$E26*('Input clinical parameters'!$N$10)+$F26*(1-(INDEX(rngLifeTables,C26,2)))</f>
        <v>1.3341958901576155E-2</v>
      </c>
      <c r="G27" s="21" cm="1">
        <f t="array" ref="G27">$G26+(1-$G26)*INDEX(rngLifeTables,rngInitialAge+$B27-1,4)</f>
        <v>0.46930904046725158</v>
      </c>
      <c r="H27" s="18">
        <f>0</f>
        <v>0</v>
      </c>
      <c r="I27" s="18">
        <f t="shared" ca="1" si="1"/>
        <v>17.293089755954572</v>
      </c>
      <c r="J27" s="18">
        <f t="shared" ca="1" si="2"/>
        <v>10.477145011329416</v>
      </c>
      <c r="K27" s="18">
        <f t="shared" ca="1" si="3"/>
        <v>7.0837992819892657</v>
      </c>
      <c r="L27" s="8">
        <f t="shared" ca="1" si="9"/>
        <v>34.854034049273253</v>
      </c>
      <c r="M27" s="8">
        <f t="shared" ca="1" si="4"/>
        <v>17.516448447984576</v>
      </c>
      <c r="N27" s="8">
        <f t="shared" ca="1" si="5"/>
        <v>0.37186469758575946</v>
      </c>
      <c r="O27" s="8">
        <f t="shared" ca="1" si="6"/>
        <v>1.557351440980132E-2</v>
      </c>
      <c r="P27" s="8">
        <f t="shared" ca="1" si="7"/>
        <v>7.6469776974676966E-3</v>
      </c>
      <c r="Q27" s="8">
        <f t="shared" ca="1" si="10"/>
        <v>0.39508518969302847</v>
      </c>
      <c r="R27" s="8">
        <f t="shared" ca="1" si="8"/>
        <v>0.19855633778393122</v>
      </c>
    </row>
    <row r="28" spans="2:18" x14ac:dyDescent="0.25">
      <c r="B28" s="6">
        <v>22</v>
      </c>
      <c r="C28" s="19">
        <f t="shared" si="0"/>
        <v>86</v>
      </c>
      <c r="D28" s="20">
        <f t="shared" ca="1" si="11"/>
        <v>0.44719385381458121</v>
      </c>
      <c r="E28" s="18" cm="1">
        <f t="array" aca="1" ref="E28" ca="1">$E27*(1-'Input clinical parameters'!$N$10-INDEX(rngLifeTables,$C27,2))+$D27*(rngAveProbRevHybr)</f>
        <v>2.5776328586396152E-2</v>
      </c>
      <c r="F28" s="18" cm="1">
        <f t="array" aca="1" ref="F28" ca="1">$E27*('Input clinical parameters'!$N$10)+$F27*(1-(INDEX(rngLifeTables,C27,2)))</f>
        <v>1.3374648480336109E-2</v>
      </c>
      <c r="G28" s="21" cm="1">
        <f t="array" ref="G28">$G27+(1-$G27)*INDEX(rngLifeTables,rngInitialAge+$B28-1,4)</f>
        <v>0.51365516911868658</v>
      </c>
      <c r="H28" s="18">
        <f>0</f>
        <v>0</v>
      </c>
      <c r="I28" s="18">
        <f t="shared" ca="1" si="1"/>
        <v>15.781965533501971</v>
      </c>
      <c r="J28" s="18">
        <f t="shared" ca="1" si="2"/>
        <v>9.8792546852749634</v>
      </c>
      <c r="K28" s="18">
        <f t="shared" ca="1" si="3"/>
        <v>7.1011555350145201</v>
      </c>
      <c r="L28" s="8">
        <f t="shared" ca="1" si="9"/>
        <v>32.762375753791453</v>
      </c>
      <c r="M28" s="8">
        <f t="shared" ca="1" si="4"/>
        <v>15.908456373707176</v>
      </c>
      <c r="N28" s="8">
        <f t="shared" ca="1" si="5"/>
        <v>0.33936999826209691</v>
      </c>
      <c r="O28" s="8">
        <f t="shared" ca="1" si="6"/>
        <v>1.4684793904528065E-2</v>
      </c>
      <c r="P28" s="8">
        <f t="shared" ca="1" si="7"/>
        <v>7.665713812723414E-3</v>
      </c>
      <c r="Q28" s="8">
        <f t="shared" ca="1" si="10"/>
        <v>0.36172050597934835</v>
      </c>
      <c r="R28" s="8">
        <f t="shared" ca="1" si="8"/>
        <v>0.17564095266143251</v>
      </c>
    </row>
    <row r="29" spans="2:18" x14ac:dyDescent="0.25">
      <c r="B29" s="6">
        <v>23</v>
      </c>
      <c r="C29" s="19">
        <f t="shared" si="0"/>
        <v>87</v>
      </c>
      <c r="D29" s="20">
        <f t="shared" ca="1" si="11"/>
        <v>0.40295758330926668</v>
      </c>
      <c r="E29" s="18" cm="1">
        <f t="array" aca="1" ref="E29" ca="1">$E28*(1-'Input clinical parameters'!$N$10-INDEX(rngLifeTables,$C28,2))+$D28*(rngAveProbRevHybr)</f>
        <v>2.3991734455076769E-2</v>
      </c>
      <c r="F29" s="18" cm="1">
        <f t="array" aca="1" ref="F29" ca="1">$E28*('Input clinical parameters'!$N$10)+$F28*(1-(INDEX(rngLifeTables,C28,2)))</f>
        <v>1.3205642321263554E-2</v>
      </c>
      <c r="G29" s="21" cm="1">
        <f t="array" ref="G29">$G28+(1-$G28)*INDEX(rngLifeTables,rngInitialAge+$B29-1,4)</f>
        <v>0.55984503991439305</v>
      </c>
      <c r="H29" s="18">
        <f>0</f>
        <v>0</v>
      </c>
      <c r="I29" s="18">
        <f t="shared" ca="1" si="1"/>
        <v>14.22081863827874</v>
      </c>
      <c r="J29" s="18">
        <f t="shared" ca="1" si="2"/>
        <v>9.1952759769008026</v>
      </c>
      <c r="K29" s="18">
        <f t="shared" ca="1" si="3"/>
        <v>7.0114231563494576</v>
      </c>
      <c r="L29" s="8">
        <f t="shared" ca="1" si="9"/>
        <v>30.427517771529001</v>
      </c>
      <c r="M29" s="8">
        <f t="shared" ca="1" si="4"/>
        <v>14.275089154854349</v>
      </c>
      <c r="N29" s="8">
        <f t="shared" ca="1" si="5"/>
        <v>0.30579962846284015</v>
      </c>
      <c r="O29" s="8">
        <f t="shared" ca="1" si="6"/>
        <v>1.3668109277242307E-2</v>
      </c>
      <c r="P29" s="8">
        <f t="shared" ca="1" si="7"/>
        <v>7.5688475025588826E-3</v>
      </c>
      <c r="Q29" s="8">
        <f t="shared" ca="1" si="10"/>
        <v>0.32703658524264134</v>
      </c>
      <c r="R29" s="8">
        <f t="shared" ca="1" si="8"/>
        <v>0.15342942024689632</v>
      </c>
    </row>
    <row r="30" spans="2:18" x14ac:dyDescent="0.25">
      <c r="B30" s="6">
        <v>24</v>
      </c>
      <c r="C30" s="19">
        <f t="shared" si="0"/>
        <v>88</v>
      </c>
      <c r="D30" s="20">
        <f t="shared" ca="1" si="11"/>
        <v>0.35868624281181694</v>
      </c>
      <c r="E30" s="18" cm="1">
        <f t="array" aca="1" ref="E30" ca="1">$E29*(1-'Input clinical parameters'!$N$10-INDEX(rngLifeTables,$C29,2))+$D29*(rngAveProbRevHybr)</f>
        <v>2.1986232334715694E-2</v>
      </c>
      <c r="F30" s="18" cm="1">
        <f t="array" aca="1" ref="F30" ca="1">$E29*('Input clinical parameters'!$N$10)+$F29*(1-(INDEX(rngLifeTables,C29,2)))</f>
        <v>1.2815715528437965E-2</v>
      </c>
      <c r="G30" s="21" cm="1">
        <f t="array" ref="G30">$G29+(1-$G29)*INDEX(rngLifeTables,rngInitialAge+$B30-1,4)</f>
        <v>0.60651180932502935</v>
      </c>
      <c r="H30" s="18">
        <f>0</f>
        <v>0</v>
      </c>
      <c r="I30" s="18">
        <f t="shared" ca="1" si="1"/>
        <v>12.658434084258513</v>
      </c>
      <c r="J30" s="18">
        <f t="shared" ca="1" si="2"/>
        <v>8.4266301958502545</v>
      </c>
      <c r="K30" s="18">
        <f t="shared" ca="1" si="3"/>
        <v>6.8043948514788752</v>
      </c>
      <c r="L30" s="8">
        <f t="shared" ca="1" si="9"/>
        <v>27.889459131587643</v>
      </c>
      <c r="M30" s="8">
        <f t="shared" ca="1" si="4"/>
        <v>12.641891152685961</v>
      </c>
      <c r="N30" s="8">
        <f t="shared" ca="1" si="5"/>
        <v>0.27220264447139708</v>
      </c>
      <c r="O30" s="8">
        <f t="shared" ca="1" si="6"/>
        <v>1.2525573201404908E-2</v>
      </c>
      <c r="P30" s="8">
        <f t="shared" ca="1" si="7"/>
        <v>7.3453599689531444E-3</v>
      </c>
      <c r="Q30" s="8">
        <f t="shared" ca="1" si="10"/>
        <v>0.29207357764175512</v>
      </c>
      <c r="R30" s="8">
        <f t="shared" ca="1" si="8"/>
        <v>0.13239275669353748</v>
      </c>
    </row>
    <row r="31" spans="2:18" x14ac:dyDescent="0.25">
      <c r="B31" s="6">
        <v>25</v>
      </c>
      <c r="C31" s="19">
        <f t="shared" si="0"/>
        <v>89</v>
      </c>
      <c r="D31" s="20">
        <f t="shared" ca="1" si="11"/>
        <v>0.31422965541562042</v>
      </c>
      <c r="E31" s="18" cm="1">
        <f t="array" aca="1" ref="E31" ca="1">$E30*(1-'Input clinical parameters'!$N$10-INDEX(rngLifeTables,$C30,2))+$D30*(rngAveProbRevHybr)</f>
        <v>1.9848936937268614E-2</v>
      </c>
      <c r="F31" s="18" cm="1">
        <f t="array" aca="1" ref="F31" ca="1">$E30*('Input clinical parameters'!$N$10)+$F30*(1-(INDEX(rngLifeTables,C30,2)))</f>
        <v>1.2231741468820034E-2</v>
      </c>
      <c r="G31" s="21" cm="1">
        <f t="array" ref="G31">$G30+(1-$G30)*INDEX(rngLifeTables,rngInitialAge+$B31-1,4)</f>
        <v>0.65368966617829094</v>
      </c>
      <c r="H31" s="18">
        <f>0</f>
        <v>0</v>
      </c>
      <c r="I31" s="18">
        <f t="shared" ca="1" si="1"/>
        <v>11.089511962366384</v>
      </c>
      <c r="J31" s="18">
        <f t="shared" ca="1" si="2"/>
        <v>7.6074722037307181</v>
      </c>
      <c r="K31" s="18">
        <f t="shared" ca="1" si="3"/>
        <v>6.4943388053810898</v>
      </c>
      <c r="L31" s="8">
        <f t="shared" ca="1" si="9"/>
        <v>25.191322971478193</v>
      </c>
      <c r="M31" s="8">
        <f t="shared" ca="1" si="4"/>
        <v>11.032719607597716</v>
      </c>
      <c r="N31" s="8">
        <f t="shared" ca="1" si="5"/>
        <v>0.23846507885261392</v>
      </c>
      <c r="O31" s="8">
        <f t="shared" ca="1" si="6"/>
        <v>1.1307954395863646E-2</v>
      </c>
      <c r="P31" s="8">
        <f t="shared" ca="1" si="7"/>
        <v>7.0106537505678929E-3</v>
      </c>
      <c r="Q31" s="8">
        <f t="shared" ca="1" si="10"/>
        <v>0.25678368699904547</v>
      </c>
      <c r="R31" s="8">
        <f t="shared" ca="1" si="8"/>
        <v>0.11246024758894851</v>
      </c>
    </row>
    <row r="32" spans="2:18" x14ac:dyDescent="0.25">
      <c r="B32" s="6">
        <v>26</v>
      </c>
      <c r="C32" s="19">
        <f t="shared" si="0"/>
        <v>90</v>
      </c>
      <c r="D32" s="20">
        <f t="shared" ca="1" si="11"/>
        <v>0.27073351515176192</v>
      </c>
      <c r="E32" s="18" cm="1">
        <f t="array" aca="1" ref="E32" ca="1">$E31*(1-'Input clinical parameters'!$N$10-INDEX(rngLifeTables,$C31,2))+$D31*(rngAveProbRevHybr)</f>
        <v>1.7588583188418792E-2</v>
      </c>
      <c r="F32" s="18" cm="1">
        <f t="array" aca="1" ref="F32" ca="1">$E31*('Input clinical parameters'!$N$10)+$F31*(1-(INDEX(rngLifeTables,C31,2)))</f>
        <v>1.1445338702058997E-2</v>
      </c>
      <c r="G32" s="21" cm="1">
        <f t="array" ref="G32">$G31+(1-$G31)*INDEX(rngLifeTables,rngInitialAge+$B32-1,4)</f>
        <v>0.70023256295776026</v>
      </c>
      <c r="H32" s="18">
        <f>0</f>
        <v>0</v>
      </c>
      <c r="I32" s="18">
        <f t="shared" ca="1" si="1"/>
        <v>9.5544850816767291</v>
      </c>
      <c r="J32" s="18">
        <f t="shared" ca="1" si="2"/>
        <v>6.7411498223699864</v>
      </c>
      <c r="K32" s="18">
        <f t="shared" ca="1" si="3"/>
        <v>6.0768049637891997</v>
      </c>
      <c r="L32" s="8">
        <f t="shared" ca="1" si="9"/>
        <v>22.372439867835915</v>
      </c>
      <c r="M32" s="8">
        <f t="shared" ca="1" si="4"/>
        <v>9.466830572698635</v>
      </c>
      <c r="N32" s="8">
        <f t="shared" ca="1" si="5"/>
        <v>0.20545638492750909</v>
      </c>
      <c r="O32" s="8">
        <f t="shared" ca="1" si="6"/>
        <v>1.0020229154391319E-2</v>
      </c>
      <c r="P32" s="8">
        <f t="shared" ca="1" si="7"/>
        <v>6.5599250035367415E-3</v>
      </c>
      <c r="Q32" s="8">
        <f t="shared" ca="1" si="10"/>
        <v>0.22203653908543716</v>
      </c>
      <c r="R32" s="8">
        <f t="shared" ca="1" si="8"/>
        <v>9.3954093021930932E-2</v>
      </c>
    </row>
    <row r="33" spans="2:18" x14ac:dyDescent="0.25">
      <c r="B33" s="6">
        <v>27</v>
      </c>
      <c r="C33" s="19">
        <f t="shared" si="0"/>
        <v>91</v>
      </c>
      <c r="D33" s="20">
        <f t="shared" ca="1" si="11"/>
        <v>0.22996987859511941</v>
      </c>
      <c r="E33" s="18" cm="1">
        <f t="array" aca="1" ref="E33" ca="1">$E32*(1-'Input clinical parameters'!$N$10-INDEX(rngLifeTables,$C32,2))+$D32*(rngAveProbRevHybr)</f>
        <v>1.5265337384104408E-2</v>
      </c>
      <c r="F33" s="18" cm="1">
        <f t="array" aca="1" ref="F33" ca="1">$E32*('Input clinical parameters'!$N$10)+$F32*(1-(INDEX(rngLifeTables,C32,2)))</f>
        <v>1.0478848166443927E-2</v>
      </c>
      <c r="G33" s="21" cm="1">
        <f t="array" ref="G33">$G32+(1-$G32)*INDEX(rngLifeTables,rngInitialAge+$B33-1,4)</f>
        <v>0.74428593585433223</v>
      </c>
      <c r="H33" s="18">
        <f>0</f>
        <v>0</v>
      </c>
      <c r="I33" s="18">
        <f t="shared" ca="1" si="1"/>
        <v>8.1158912779616283</v>
      </c>
      <c r="J33" s="18">
        <f t="shared" ca="1" si="2"/>
        <v>5.8507228975118233</v>
      </c>
      <c r="K33" s="18">
        <f t="shared" ca="1" si="3"/>
        <v>5.5636550573365087</v>
      </c>
      <c r="L33" s="8">
        <f t="shared" ca="1" si="9"/>
        <v>19.53026923280996</v>
      </c>
      <c r="M33" s="8">
        <f t="shared" ca="1" si="4"/>
        <v>7.9847097830877578</v>
      </c>
      <c r="N33" s="8">
        <f t="shared" ca="1" si="5"/>
        <v>0.17452135496370183</v>
      </c>
      <c r="O33" s="8">
        <f t="shared" ca="1" si="6"/>
        <v>8.6966742613208727E-3</v>
      </c>
      <c r="P33" s="8">
        <f t="shared" ca="1" si="7"/>
        <v>6.0059784934939813E-3</v>
      </c>
      <c r="Q33" s="8">
        <f t="shared" ca="1" si="10"/>
        <v>0.18922400771851669</v>
      </c>
      <c r="R33" s="8">
        <f t="shared" ca="1" si="8"/>
        <v>7.7361902573614943E-2</v>
      </c>
    </row>
    <row r="34" spans="2:18" x14ac:dyDescent="0.25">
      <c r="B34" s="6">
        <v>28</v>
      </c>
      <c r="C34" s="19">
        <f t="shared" si="0"/>
        <v>92</v>
      </c>
      <c r="D34" s="20">
        <f t="shared" ca="1" si="11"/>
        <v>0.19100705076900526</v>
      </c>
      <c r="E34" s="18" cm="1">
        <f t="array" aca="1" ref="E34" ca="1">$E33*(1-'Input clinical parameters'!$N$10-INDEX(rngLifeTables,$C33,2))+$D33*(rngAveProbRevHybr)</f>
        <v>1.3081605135960158E-2</v>
      </c>
      <c r="F34" s="18" cm="1">
        <f t="array" aca="1" ref="F34" ca="1">$E33*('Input clinical parameters'!$N$10)+$F33*(1-(INDEX(rngLifeTables,C33,2)))</f>
        <v>9.4568804927610169E-3</v>
      </c>
      <c r="G34" s="21" cm="1">
        <f t="array" ref="G34">$G33+(1-$G33)*INDEX(rngLifeTables,rngInitialAge+$B34-1,4)</f>
        <v>0.78645446360227356</v>
      </c>
      <c r="H34" s="18">
        <f>0</f>
        <v>0</v>
      </c>
      <c r="I34" s="18">
        <f t="shared" ca="1" si="1"/>
        <v>6.7408500053808487</v>
      </c>
      <c r="J34" s="18">
        <f t="shared" ca="1" si="2"/>
        <v>5.0137671234745955</v>
      </c>
      <c r="K34" s="18">
        <f t="shared" ca="1" si="3"/>
        <v>5.0210500376046605</v>
      </c>
      <c r="L34" s="8">
        <f t="shared" ca="1" si="9"/>
        <v>16.775667166460103</v>
      </c>
      <c r="M34" s="8">
        <f t="shared" ca="1" si="4"/>
        <v>6.6265939036924992</v>
      </c>
      <c r="N34" s="8">
        <f t="shared" ca="1" si="5"/>
        <v>0.14495293693012731</v>
      </c>
      <c r="O34" s="8">
        <f t="shared" ca="1" si="6"/>
        <v>7.4526003467916217E-3</v>
      </c>
      <c r="P34" s="8">
        <f t="shared" ca="1" si="7"/>
        <v>5.4202351205877037E-3</v>
      </c>
      <c r="Q34" s="8">
        <f t="shared" ca="1" si="10"/>
        <v>0.15782577239750664</v>
      </c>
      <c r="R34" s="8">
        <f t="shared" ca="1" si="8"/>
        <v>6.234311224926177E-2</v>
      </c>
    </row>
    <row r="35" spans="2:18" x14ac:dyDescent="0.25">
      <c r="B35" s="6">
        <v>29</v>
      </c>
      <c r="C35" s="19">
        <f t="shared" si="0"/>
        <v>93</v>
      </c>
      <c r="D35" s="20">
        <f t="shared" ca="1" si="11"/>
        <v>0.1554257236590515</v>
      </c>
      <c r="E35" s="18" cm="1">
        <f t="array" aca="1" ref="E35" ca="1">$E34*(1-'Input clinical parameters'!$N$10-INDEX(rngLifeTables,$C34,2))+$D34*(rngAveProbRevHybr)</f>
        <v>1.0931070940393767E-2</v>
      </c>
      <c r="F35" s="18" cm="1">
        <f t="array" aca="1" ref="F35" ca="1">$E34*('Input clinical parameters'!$N$10)+$F34*(1-(INDEX(rngLifeTables,C34,2)))</f>
        <v>8.3203577636171977E-3</v>
      </c>
      <c r="G35" s="21" cm="1">
        <f t="array" ref="G35">$G34+(1-$G34)*INDEX(rngLifeTables,rngInitialAge+$B35-1,4)</f>
        <v>0.82532284763693753</v>
      </c>
      <c r="H35" s="18">
        <f>0</f>
        <v>0</v>
      </c>
      <c r="I35" s="18">
        <f t="shared" ca="1" si="1"/>
        <v>5.4851456317729301</v>
      </c>
      <c r="J35" s="18">
        <f t="shared" ca="1" si="2"/>
        <v>4.1895351171133006</v>
      </c>
      <c r="K35" s="18">
        <f t="shared" ca="1" si="3"/>
        <v>4.4176229882436875</v>
      </c>
      <c r="L35" s="8">
        <f t="shared" ca="1" si="9"/>
        <v>14.092303737129919</v>
      </c>
      <c r="M35" s="8">
        <f t="shared" ca="1" si="4"/>
        <v>5.3783888874748573</v>
      </c>
      <c r="N35" s="8">
        <f t="shared" ca="1" si="5"/>
        <v>0.11795069882585581</v>
      </c>
      <c r="O35" s="8">
        <f t="shared" ca="1" si="6"/>
        <v>6.2274393879419819E-3</v>
      </c>
      <c r="P35" s="8">
        <f t="shared" ca="1" si="7"/>
        <v>4.7688342261207597E-3</v>
      </c>
      <c r="Q35" s="8">
        <f t="shared" ca="1" si="10"/>
        <v>0.12894697243991854</v>
      </c>
      <c r="R35" s="8">
        <f t="shared" ca="1" si="8"/>
        <v>4.921317171280544E-2</v>
      </c>
    </row>
    <row r="36" spans="2:18" x14ac:dyDescent="0.25">
      <c r="B36" s="6">
        <v>30</v>
      </c>
      <c r="C36" s="19">
        <f t="shared" si="0"/>
        <v>94</v>
      </c>
      <c r="D36" s="20">
        <f t="shared" ca="1" si="11"/>
        <v>0.12372618767164822</v>
      </c>
      <c r="E36" s="18" cm="1">
        <f t="array" aca="1" ref="E36" ca="1">$E35*(1-'Input clinical parameters'!$N$10-INDEX(rngLifeTables,$C35,2))+$D35*(rngAveProbRevHybr)</f>
        <v>8.9220741098591395E-3</v>
      </c>
      <c r="F36" s="18" cm="1">
        <f t="array" aca="1" ref="F36" ca="1">$E35*('Input clinical parameters'!$N$10)+$F35*(1-(INDEX(rngLifeTables,C35,2)))</f>
        <v>7.1469113175657477E-3</v>
      </c>
      <c r="G36" s="21" cm="1">
        <f t="array" ref="G36">$G35+(1-$G35)*INDEX(rngLifeTables,rngInitialAge+$B36-1,4)</f>
        <v>0.86020482690092692</v>
      </c>
      <c r="H36" s="18">
        <f>0</f>
        <v>0</v>
      </c>
      <c r="I36" s="18">
        <f t="shared" ca="1" si="1"/>
        <v>4.3664339587170788</v>
      </c>
      <c r="J36" s="18">
        <f t="shared" ca="1" si="2"/>
        <v>3.4195499237511813</v>
      </c>
      <c r="K36" s="18">
        <f t="shared" ca="1" si="3"/>
        <v>3.7945916063219425</v>
      </c>
      <c r="L36" s="8">
        <f t="shared" ca="1" si="9"/>
        <v>11.580575488790203</v>
      </c>
      <c r="M36" s="8">
        <f t="shared" ca="1" si="4"/>
        <v>4.2703158450213694</v>
      </c>
      <c r="N36" s="8">
        <f t="shared" ca="1" si="5"/>
        <v>9.3894304979676449E-2</v>
      </c>
      <c r="O36" s="8">
        <f t="shared" ca="1" si="6"/>
        <v>5.0829123730737327E-3</v>
      </c>
      <c r="P36" s="8">
        <f t="shared" ca="1" si="7"/>
        <v>4.096270409343592E-3</v>
      </c>
      <c r="Q36" s="8">
        <f t="shared" ca="1" si="10"/>
        <v>0.10307348776209377</v>
      </c>
      <c r="R36" s="8">
        <f t="shared" ca="1" si="8"/>
        <v>3.8008158438943646E-2</v>
      </c>
    </row>
    <row r="37" spans="2:18" x14ac:dyDescent="0.25">
      <c r="B37" s="6">
        <v>31</v>
      </c>
      <c r="C37" s="19">
        <f t="shared" si="0"/>
        <v>95</v>
      </c>
      <c r="D37" s="20">
        <f t="shared" ref="D37:D41" ca="1" si="12">1-SUM(E37:G37)</f>
        <v>9.5763447315850736E-2</v>
      </c>
      <c r="E37" s="18" cm="1">
        <f t="array" aca="1" ref="E37" ca="1">$E36*(1-'Input clinical parameters'!$N$10-INDEX(rngLifeTables,$C36,2))+$D36*(rngAveProbRevHybr)</f>
        <v>7.108587108869884E-3</v>
      </c>
      <c r="F37" s="18" cm="1">
        <f t="array" aca="1" ref="F37" ca="1">$E36*('Input clinical parameters'!$N$10)+$F36*(1-(INDEX(rngLifeTables,C36,2)))</f>
        <v>5.989752054095401E-3</v>
      </c>
      <c r="G37" s="21" cm="1">
        <f t="array" ref="G37">$G36+(1-$G36)*INDEX(rngLifeTables,rngInitialAge+$B37-1,4)</f>
        <v>0.89113821352118394</v>
      </c>
      <c r="H37" s="18">
        <f>0</f>
        <v>0</v>
      </c>
      <c r="I37" s="18">
        <f t="shared" ca="1" si="1"/>
        <v>3.3795979350260237</v>
      </c>
      <c r="J37" s="18">
        <f t="shared" ca="1" si="2"/>
        <v>2.7244974886784945</v>
      </c>
      <c r="K37" s="18">
        <f t="shared" ca="1" si="3"/>
        <v>3.1802077650743046</v>
      </c>
      <c r="L37" s="8">
        <f t="shared" ca="1" si="9"/>
        <v>9.2843031887788214</v>
      </c>
      <c r="M37" s="8">
        <f t="shared" ca="1" si="4"/>
        <v>3.3077967836480058</v>
      </c>
      <c r="N37" s="8">
        <f t="shared" ca="1" si="5"/>
        <v>7.2673720070016309E-2</v>
      </c>
      <c r="O37" s="8">
        <f t="shared" ca="1" si="6"/>
        <v>4.0497674560694297E-3</v>
      </c>
      <c r="P37" s="8">
        <f t="shared" ca="1" si="7"/>
        <v>3.4330416327109092E-3</v>
      </c>
      <c r="Q37" s="8">
        <f t="shared" ca="1" si="10"/>
        <v>8.0156529158796647E-2</v>
      </c>
      <c r="R37" s="8">
        <f t="shared" ca="1" si="8"/>
        <v>2.8558040808093172E-2</v>
      </c>
    </row>
    <row r="38" spans="2:18" x14ac:dyDescent="0.25">
      <c r="B38" s="6">
        <v>32</v>
      </c>
      <c r="C38" s="19">
        <f t="shared" si="0"/>
        <v>96</v>
      </c>
      <c r="D38" s="20">
        <f t="shared" ca="1" si="12"/>
        <v>7.187788357722058E-2</v>
      </c>
      <c r="E38" s="18" cm="1">
        <f t="array" aca="1" ref="E38" ca="1">$E37*(1-'Input clinical parameters'!$N$10-INDEX(rngLifeTables,$C37,2))+$D37*(rngAveProbRevHybr)</f>
        <v>5.4888809650409324E-3</v>
      </c>
      <c r="F38" s="18" cm="1">
        <f t="array" aca="1" ref="F38" ca="1">$E37*('Input clinical parameters'!$N$10)+$F37*(1-(INDEX(rngLifeTables,C37,2)))</f>
        <v>4.8662314841848402E-3</v>
      </c>
      <c r="G38" s="21" cm="1">
        <f t="array" ref="G38">$G37+(1-$G37)*INDEX(rngLifeTables,rngInitialAge+$B38-1,4)</f>
        <v>0.9177670039735536</v>
      </c>
      <c r="H38" s="18">
        <f>0</f>
        <v>0</v>
      </c>
      <c r="I38" s="18">
        <f t="shared" ca="1" si="1"/>
        <v>2.5366499820167587</v>
      </c>
      <c r="J38" s="18">
        <f t="shared" ca="1" si="2"/>
        <v>2.1037151512498884</v>
      </c>
      <c r="K38" s="18">
        <f t="shared" ca="1" si="3"/>
        <v>2.5836841012596614</v>
      </c>
      <c r="L38" s="8">
        <f t="shared" ca="1" si="9"/>
        <v>7.2240492345263085</v>
      </c>
      <c r="M38" s="8">
        <f t="shared" ca="1" si="4"/>
        <v>2.4867369849176932</v>
      </c>
      <c r="N38" s="8">
        <f t="shared" ca="1" si="5"/>
        <v>5.4547255103373216E-2</v>
      </c>
      <c r="O38" s="8">
        <f t="shared" ca="1" si="6"/>
        <v>3.127019640052723E-3</v>
      </c>
      <c r="P38" s="8">
        <f t="shared" ca="1" si="7"/>
        <v>2.7890929588968048E-3</v>
      </c>
      <c r="Q38" s="8">
        <f t="shared" ca="1" si="10"/>
        <v>6.0463367702322739E-2</v>
      </c>
      <c r="R38" s="8">
        <f t="shared" ca="1" si="8"/>
        <v>2.0813326130092877E-2</v>
      </c>
    </row>
    <row r="39" spans="2:18" x14ac:dyDescent="0.25">
      <c r="B39" s="6">
        <v>33</v>
      </c>
      <c r="C39" s="19">
        <f t="shared" si="0"/>
        <v>97</v>
      </c>
      <c r="D39" s="20">
        <f t="shared" ca="1" si="12"/>
        <v>5.2199742886453016E-2</v>
      </c>
      <c r="E39" s="18" cm="1">
        <f t="array" aca="1" ref="E39" ca="1">$E38*(1-'Input clinical parameters'!$N$10-INDEX(rngLifeTables,$C38,2))+$D38*(rngAveProbRevHybr)</f>
        <v>4.1042945940937513E-3</v>
      </c>
      <c r="F39" s="18" cm="1">
        <f t="array" aca="1" ref="F39" ca="1">$E38*('Input clinical parameters'!$N$10)+$F38*(1-(INDEX(rngLifeTables,C38,2)))</f>
        <v>3.8297043102504219E-3</v>
      </c>
      <c r="G39" s="21" cm="1">
        <f t="array" ref="G39">$G38+(1-$G38)*INDEX(rngLifeTables,rngInitialAge+$B39-1,4)</f>
        <v>0.93986625820920278</v>
      </c>
      <c r="H39" s="18">
        <f>0</f>
        <v>0</v>
      </c>
      <c r="I39" s="18">
        <f t="shared" ca="1" si="1"/>
        <v>1.8421866402333029</v>
      </c>
      <c r="J39" s="18">
        <f t="shared" ca="1" si="2"/>
        <v>1.5730468155130863</v>
      </c>
      <c r="K39" s="18">
        <f t="shared" ca="1" si="3"/>
        <v>2.0333488390507828</v>
      </c>
      <c r="L39" s="8">
        <f t="shared" ca="1" si="9"/>
        <v>5.4485822947971716</v>
      </c>
      <c r="M39" s="8">
        <f t="shared" ca="1" si="4"/>
        <v>1.8121423977466753</v>
      </c>
      <c r="N39" s="8">
        <f t="shared" ca="1" si="5"/>
        <v>3.9613752518169891E-2</v>
      </c>
      <c r="O39" s="8">
        <f t="shared" ca="1" si="6"/>
        <v>2.3382197365975619E-3</v>
      </c>
      <c r="P39" s="8">
        <f t="shared" ca="1" si="7"/>
        <v>2.1950047713699085E-3</v>
      </c>
      <c r="Q39" s="8">
        <f t="shared" ca="1" si="10"/>
        <v>4.414697702613736E-2</v>
      </c>
      <c r="R39" s="8">
        <f t="shared" ca="1" si="8"/>
        <v>1.4682830224993424E-2</v>
      </c>
    </row>
    <row r="40" spans="2:18" x14ac:dyDescent="0.25">
      <c r="B40" s="6">
        <v>34</v>
      </c>
      <c r="C40" s="19">
        <f t="shared" si="0"/>
        <v>98</v>
      </c>
      <c r="D40" s="20">
        <f t="shared" ca="1" si="12"/>
        <v>3.7096631843835715E-2</v>
      </c>
      <c r="E40" s="18" cm="1">
        <f t="array" aca="1" ref="E40" ca="1">$E39*(1-'Input clinical parameters'!$N$10-INDEX(rngLifeTables,$C39,2))+$D39*(rngAveProbRevHybr)</f>
        <v>2.9574238604190514E-3</v>
      </c>
      <c r="F40" s="18" cm="1">
        <f t="array" aca="1" ref="F40" ca="1">$E39*('Input clinical parameters'!$N$10)+$F39*(1-(INDEX(rngLifeTables,C39,2)))</f>
        <v>2.9063613703467985E-3</v>
      </c>
      <c r="G40" s="21" cm="1">
        <f t="array" ref="G40">$G39+(1-$G39)*INDEX(rngLifeTables,rngInitialAge+$B40-1,4)</f>
        <v>0.95703958292539848</v>
      </c>
      <c r="H40" s="18">
        <f>0</f>
        <v>0</v>
      </c>
      <c r="I40" s="18">
        <f t="shared" ca="1" si="1"/>
        <v>1.3091811530378807</v>
      </c>
      <c r="J40" s="18">
        <f t="shared" ca="1" si="2"/>
        <v>1.13348739450849</v>
      </c>
      <c r="K40" s="18">
        <f t="shared" ca="1" si="3"/>
        <v>1.5431077805247784</v>
      </c>
      <c r="L40" s="8">
        <f t="shared" ca="1" si="9"/>
        <v>3.9857763280711493</v>
      </c>
      <c r="M40" s="8">
        <f t="shared" ca="1" si="4"/>
        <v>1.280800181183577</v>
      </c>
      <c r="N40" s="8">
        <f t="shared" ca="1" si="5"/>
        <v>2.8152184510103127E-2</v>
      </c>
      <c r="O40" s="8">
        <f t="shared" ca="1" si="6"/>
        <v>1.6848466116120178E-3</v>
      </c>
      <c r="P40" s="8">
        <f t="shared" ca="1" si="7"/>
        <v>1.6657884156124989E-3</v>
      </c>
      <c r="Q40" s="8">
        <f t="shared" ca="1" si="10"/>
        <v>3.1502819537327642E-2</v>
      </c>
      <c r="R40" s="8">
        <f t="shared" ca="1" si="8"/>
        <v>1.0123201517112958E-2</v>
      </c>
    </row>
    <row r="41" spans="2:18" x14ac:dyDescent="0.25">
      <c r="B41" s="6">
        <v>35</v>
      </c>
      <c r="C41" s="19">
        <f t="shared" si="0"/>
        <v>99</v>
      </c>
      <c r="D41" s="22">
        <f t="shared" ca="1" si="12"/>
        <v>2.5477946891483638E-2</v>
      </c>
      <c r="E41" s="23" cm="1">
        <f t="array" aca="1" ref="E41" ca="1">$E40*(1-'Input clinical parameters'!$N$10-INDEX(rngLifeTables,$C40,2))+$D40*(rngAveProbRevHybr)</f>
        <v>2.0775436157421372E-3</v>
      </c>
      <c r="F41" s="23" cm="1">
        <f t="array" aca="1" ref="F41" ca="1">$E40*('Input clinical parameters'!$N$10)+$F40*(1-(INDEX(rngLifeTables,C40,2)))</f>
        <v>2.1483729081635187E-3</v>
      </c>
      <c r="G41" s="21" cm="1">
        <f t="array" ref="G41">$G40+(1-$G40)*INDEX(rngLifeTables,rngInitialAge+$B41-1,4)</f>
        <v>0.97029613658461067</v>
      </c>
      <c r="H41" s="18">
        <f>0</f>
        <v>0</v>
      </c>
      <c r="I41" s="18">
        <f t="shared" ca="1" si="1"/>
        <v>0.89914491506519401</v>
      </c>
      <c r="J41" s="18">
        <f t="shared" ca="1" si="2"/>
        <v>0.79625701662244308</v>
      </c>
      <c r="K41" s="18">
        <f t="shared" ca="1" si="3"/>
        <v>1.1406602715959548</v>
      </c>
      <c r="L41" s="8">
        <f t="shared" ca="1" si="9"/>
        <v>2.8360622032835918</v>
      </c>
      <c r="M41" s="8">
        <f t="shared" ca="1" si="4"/>
        <v>0.88052939558057786</v>
      </c>
      <c r="N41" s="8">
        <f t="shared" ca="1" si="5"/>
        <v>1.9334905250888476E-2</v>
      </c>
      <c r="O41" s="8">
        <f t="shared" ca="1" si="6"/>
        <v>1.1835781702807184E-3</v>
      </c>
      <c r="P41" s="8">
        <f t="shared" ca="1" si="7"/>
        <v>1.2313453995596892E-3</v>
      </c>
      <c r="Q41" s="8">
        <f t="shared" ca="1" si="10"/>
        <v>2.1749828820728883E-2</v>
      </c>
      <c r="R41" s="8">
        <f t="shared" ca="1" si="8"/>
        <v>6.7528009799376031E-3</v>
      </c>
    </row>
  </sheetData>
  <mergeCells count="1">
    <mergeCell ref="D5:G5"/>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AAE19-AB02-4538-ABA0-ABD82AC70F67}">
  <sheetPr codeName="Sheet10">
    <tabColor theme="3" tint="-0.249977111117893"/>
  </sheetPr>
  <dimension ref="C1:N35"/>
  <sheetViews>
    <sheetView workbookViewId="0"/>
  </sheetViews>
  <sheetFormatPr defaultColWidth="8.5703125" defaultRowHeight="15" x14ac:dyDescent="0.25"/>
  <cols>
    <col min="1" max="1" width="25.5703125" style="6" customWidth="1"/>
    <col min="2" max="2" width="8.5703125" style="6" customWidth="1"/>
    <col min="3" max="3" width="66.5703125" style="6" bestFit="1" customWidth="1"/>
    <col min="4" max="4" width="14.42578125" style="6" bestFit="1" customWidth="1"/>
    <col min="5" max="5" width="28.85546875" style="6" bestFit="1" customWidth="1"/>
    <col min="6" max="6" width="17.85546875" style="6" customWidth="1"/>
    <col min="7" max="7" width="16.140625" style="6" bestFit="1" customWidth="1"/>
    <col min="8" max="9" width="11.42578125" style="6" bestFit="1" customWidth="1"/>
    <col min="10" max="10" width="12" style="6" bestFit="1" customWidth="1"/>
    <col min="11" max="12" width="11.42578125" style="6" bestFit="1" customWidth="1"/>
    <col min="13" max="14" width="12" style="6" bestFit="1" customWidth="1"/>
    <col min="15" max="16384" width="8.5703125" style="6"/>
  </cols>
  <sheetData>
    <row r="1" spans="3:7" s="1" customFormat="1" ht="87" customHeight="1" x14ac:dyDescent="0.9">
      <c r="C1" s="2" t="s">
        <v>131</v>
      </c>
    </row>
    <row r="4" spans="3:7" x14ac:dyDescent="0.25">
      <c r="D4" s="83" t="s">
        <v>132</v>
      </c>
      <c r="E4" s="85"/>
      <c r="F4" s="83" t="s">
        <v>133</v>
      </c>
      <c r="G4" s="85"/>
    </row>
    <row r="5" spans="3:7" x14ac:dyDescent="0.25">
      <c r="C5" s="36" t="s">
        <v>134</v>
      </c>
      <c r="D5" s="29" t="s">
        <v>107</v>
      </c>
      <c r="E5" s="29" t="s">
        <v>109</v>
      </c>
      <c r="F5" s="29" t="s">
        <v>107</v>
      </c>
      <c r="G5" s="29" t="s">
        <v>109</v>
      </c>
    </row>
    <row r="6" spans="3:7" x14ac:dyDescent="0.25">
      <c r="C6" s="6" t="s">
        <v>56</v>
      </c>
      <c r="D6" s="46">
        <f ca="1">rngTotCostsCem</f>
        <v>1971.9547297127733</v>
      </c>
      <c r="E6" s="8">
        <f ca="1">rngTotQALYsCem</f>
        <v>14.981310387206312</v>
      </c>
      <c r="F6" s="46">
        <f ca="1">rngTotDisCostsCem</f>
        <v>1567.760747060157</v>
      </c>
      <c r="G6" s="8">
        <f ca="1">rngTotDisQALYsCem</f>
        <v>10.605817310140777</v>
      </c>
    </row>
    <row r="7" spans="3:7" x14ac:dyDescent="0.25">
      <c r="C7" s="6" t="s">
        <v>57</v>
      </c>
      <c r="D7" s="46">
        <f ca="1">rngTotCostsUncem</f>
        <v>3164.0917490517259</v>
      </c>
      <c r="E7" s="8">
        <f ca="1">rngTotQALYsUncem</f>
        <v>15.049806934831532</v>
      </c>
      <c r="F7" s="46">
        <f ca="1">rngTotDisCostsUncem</f>
        <v>2904.1963105253312</v>
      </c>
      <c r="G7" s="8">
        <f ca="1">rngTotDisQALYsUncem</f>
        <v>10.646255081900213</v>
      </c>
    </row>
    <row r="8" spans="3:7" x14ac:dyDescent="0.25">
      <c r="C8" s="6" t="s">
        <v>34</v>
      </c>
      <c r="D8" s="46">
        <f ca="1">rngTotCostsHybr</f>
        <v>2529.7503243676024</v>
      </c>
      <c r="E8" s="8">
        <f ca="1">rngTotQALYsHybr</f>
        <v>15.025670028263077</v>
      </c>
      <c r="F8" s="46">
        <f ca="1">rngTotDisCostsHybr</f>
        <v>2218.7211894522179</v>
      </c>
      <c r="G8" s="8">
        <f ca="1">rngTotDisQALYsHybr</f>
        <v>10.632019062581188</v>
      </c>
    </row>
    <row r="9" spans="3:7" x14ac:dyDescent="0.25">
      <c r="C9" s="6" t="s">
        <v>36</v>
      </c>
      <c r="D9" s="46">
        <f ca="1">rngTotCostsRevHybr</f>
        <v>2482.4932737445492</v>
      </c>
      <c r="E9" s="8">
        <f ca="1">rngTotQALYsRevHybr</f>
        <v>15.009444660070852</v>
      </c>
      <c r="F9" s="46">
        <f ca="1">rngTotDisCostsRevHybr</f>
        <v>2137.2651310837928</v>
      </c>
      <c r="G9" s="8">
        <f ca="1">rngTotDisQALYsRevHybr</f>
        <v>10.622441071113386</v>
      </c>
    </row>
    <row r="11" spans="3:7" x14ac:dyDescent="0.25">
      <c r="C11" s="36" t="s">
        <v>135</v>
      </c>
    </row>
    <row r="12" spans="3:7" x14ac:dyDescent="0.25">
      <c r="C12" s="6" t="s">
        <v>136</v>
      </c>
      <c r="D12" s="6" t="s">
        <v>137</v>
      </c>
    </row>
    <row r="13" spans="3:7" x14ac:dyDescent="0.25">
      <c r="C13" s="19" t="str">
        <f>rngActiveIntervention&amp;" Vs "&amp;rngActiveComparator</f>
        <v>Cemented Vs Reverse hybrid</v>
      </c>
      <c r="D13" s="19" cm="1">
        <f t="array" aca="1" ref="D13" ca="1">_xlfn.IFS(C13="Cemented Vs Uncemented",rngCemVsUncemICER,C13="Cemented Vs Hybrid",G17,C13="Cemented Vs Reverse hybrid",G18,C13="Uncemented Vs Cemented",G20,C13="Uncemented Vs Hybrid",G21,C13="Uncemented Vs Reverse hybrid",G22,C13="Hybrid Vs Cemented",G24,C13="Hybrid Vs Uncemented",G25,C13="Hybrid Vs Reverse Hybrid",G26,C13="Reverse Hybrid Vs Cemented",G28,C13="Reverse hybrid Vs Uncemented",G29,"Reverse hybrid Vs Hybrid",G30)</f>
        <v>34258.45601136981</v>
      </c>
    </row>
    <row r="15" spans="3:7" x14ac:dyDescent="0.25">
      <c r="C15" s="36" t="s">
        <v>33</v>
      </c>
      <c r="D15" s="36" t="s">
        <v>35</v>
      </c>
      <c r="E15" s="4" t="s">
        <v>138</v>
      </c>
      <c r="F15" s="4" t="s">
        <v>139</v>
      </c>
      <c r="G15" s="4" t="s">
        <v>137</v>
      </c>
    </row>
    <row r="16" spans="3:7" x14ac:dyDescent="0.25">
      <c r="C16" s="6" t="s">
        <v>140</v>
      </c>
      <c r="D16" s="6" t="s">
        <v>57</v>
      </c>
      <c r="E16" s="8">
        <f ca="1">$F$7-$F$6</f>
        <v>1336.4355634651743</v>
      </c>
      <c r="F16" s="8">
        <f ca="1">$G$7-$G$6</f>
        <v>4.0437771759435748E-2</v>
      </c>
      <c r="G16" s="46">
        <f ca="1">E16/F16</f>
        <v>33049.189045717641</v>
      </c>
    </row>
    <row r="17" spans="3:7" x14ac:dyDescent="0.25">
      <c r="D17" s="6" t="s">
        <v>34</v>
      </c>
      <c r="E17" s="8">
        <f ca="1">$F$8-$F$6</f>
        <v>650.96044239206094</v>
      </c>
      <c r="F17" s="8">
        <f ca="1">$G$8-$G$6</f>
        <v>2.6201752440410786E-2</v>
      </c>
      <c r="G17" s="46">
        <f ca="1">E17/F17</f>
        <v>24844.156659845739</v>
      </c>
    </row>
    <row r="18" spans="3:7" x14ac:dyDescent="0.25">
      <c r="D18" s="6" t="s">
        <v>36</v>
      </c>
      <c r="E18" s="8">
        <f ca="1">$F$9-$F$6</f>
        <v>569.50438402363579</v>
      </c>
      <c r="F18" s="8">
        <f ca="1">$G$9-$G$6</f>
        <v>1.6623760972608537E-2</v>
      </c>
      <c r="G18" s="46">
        <f ca="1">E18/F18</f>
        <v>34258.45601136981</v>
      </c>
    </row>
    <row r="20" spans="3:7" x14ac:dyDescent="0.25">
      <c r="C20" s="6" t="s">
        <v>141</v>
      </c>
      <c r="D20" s="6" t="s">
        <v>56</v>
      </c>
      <c r="E20" s="8">
        <f ca="1">$F$6-$F$7</f>
        <v>-1336.4355634651743</v>
      </c>
      <c r="F20" s="8">
        <f ca="1">$G$6-$G$7</f>
        <v>-4.0437771759435748E-2</v>
      </c>
      <c r="G20" s="46">
        <f ca="1">E20/F20</f>
        <v>33049.189045717641</v>
      </c>
    </row>
    <row r="21" spans="3:7" x14ac:dyDescent="0.25">
      <c r="D21" s="6" t="s">
        <v>34</v>
      </c>
      <c r="E21" s="8">
        <f ca="1">$F$8-$F$7</f>
        <v>-685.47512107311331</v>
      </c>
      <c r="F21" s="8">
        <f ca="1">$G$8-$G$7</f>
        <v>-1.4236019319024962E-2</v>
      </c>
      <c r="G21" s="46">
        <f ca="1">E21/F21</f>
        <v>48150.757997149318</v>
      </c>
    </row>
    <row r="22" spans="3:7" x14ac:dyDescent="0.25">
      <c r="D22" s="6" t="s">
        <v>36</v>
      </c>
      <c r="E22" s="8">
        <f ca="1">$F$9-$F$7</f>
        <v>-766.93117944153846</v>
      </c>
      <c r="F22" s="8">
        <f ca="1">$G$9-$G$7</f>
        <v>-2.3814010786827211E-2</v>
      </c>
      <c r="G22" s="46">
        <f ca="1">E22/F22</f>
        <v>32205.040398561028</v>
      </c>
    </row>
    <row r="24" spans="3:7" x14ac:dyDescent="0.25">
      <c r="C24" s="6" t="s">
        <v>142</v>
      </c>
      <c r="D24" s="6" t="s">
        <v>56</v>
      </c>
      <c r="E24" s="8">
        <f ca="1">$F$6-$F$8</f>
        <v>-650.96044239206094</v>
      </c>
      <c r="F24" s="8">
        <f ca="1">$G$6-$G$8</f>
        <v>-2.6201752440410786E-2</v>
      </c>
      <c r="G24" s="46">
        <f ca="1">E24/F24</f>
        <v>24844.156659845739</v>
      </c>
    </row>
    <row r="25" spans="3:7" x14ac:dyDescent="0.25">
      <c r="D25" s="6" t="s">
        <v>57</v>
      </c>
      <c r="E25" s="8">
        <f ca="1">$F$7-$F$8</f>
        <v>685.47512107311331</v>
      </c>
      <c r="F25" s="8">
        <f ca="1">$G$7-$G$8</f>
        <v>1.4236019319024962E-2</v>
      </c>
      <c r="G25" s="46">
        <f ca="1">E25/F25</f>
        <v>48150.757997149318</v>
      </c>
    </row>
    <row r="26" spans="3:7" x14ac:dyDescent="0.25">
      <c r="D26" s="6" t="s">
        <v>36</v>
      </c>
      <c r="E26" s="8">
        <f ca="1">$F$9-$F$8</f>
        <v>-81.456058368425147</v>
      </c>
      <c r="F26" s="8">
        <f ca="1">$G$9-$G$8</f>
        <v>-9.5779914678022493E-3</v>
      </c>
      <c r="G26" s="46">
        <f ca="1">E26/F26</f>
        <v>8504.5031249245749</v>
      </c>
    </row>
    <row r="28" spans="3:7" x14ac:dyDescent="0.25">
      <c r="C28" s="6" t="s">
        <v>143</v>
      </c>
      <c r="D28" s="6" t="s">
        <v>56</v>
      </c>
      <c r="E28" s="8">
        <f ca="1">$F$6-$F$9</f>
        <v>-569.50438402363579</v>
      </c>
      <c r="F28" s="8">
        <f ca="1">$G$6-$G$9</f>
        <v>-1.6623760972608537E-2</v>
      </c>
      <c r="G28" s="46">
        <f ca="1">E28/F28</f>
        <v>34258.45601136981</v>
      </c>
    </row>
    <row r="29" spans="3:7" x14ac:dyDescent="0.25">
      <c r="D29" s="6" t="s">
        <v>57</v>
      </c>
      <c r="E29" s="8">
        <f ca="1">$F$7-$F$9</f>
        <v>766.93117944153846</v>
      </c>
      <c r="F29" s="8">
        <f ca="1">$G$7-$G$9</f>
        <v>2.3814010786827211E-2</v>
      </c>
      <c r="G29" s="46">
        <f t="shared" ref="G29:G30" ca="1" si="0">E29/F29</f>
        <v>32205.040398561028</v>
      </c>
    </row>
    <row r="30" spans="3:7" x14ac:dyDescent="0.25">
      <c r="D30" s="6" t="s">
        <v>34</v>
      </c>
      <c r="E30" s="8">
        <f ca="1">$F$8-$F$9</f>
        <v>81.456058368425147</v>
      </c>
      <c r="F30" s="8">
        <f ca="1">$G$8-$G$9</f>
        <v>9.5779914678022493E-3</v>
      </c>
      <c r="G30" s="46">
        <f t="shared" ca="1" si="0"/>
        <v>8504.5031249245749</v>
      </c>
    </row>
    <row r="35" spans="3:14" x14ac:dyDescent="0.25">
      <c r="C35" s="80"/>
      <c r="D35" s="80"/>
      <c r="E35" s="80"/>
      <c r="F35" s="80"/>
      <c r="G35" s="80"/>
      <c r="H35" s="80"/>
      <c r="I35" s="80"/>
      <c r="J35" s="80"/>
      <c r="K35" s="80"/>
      <c r="L35" s="80"/>
      <c r="M35" s="80"/>
      <c r="N35" s="80"/>
    </row>
  </sheetData>
  <mergeCells count="3">
    <mergeCell ref="F4:G4"/>
    <mergeCell ref="C35:N35"/>
    <mergeCell ref="D4:E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1B252F9-6F95-4E40-98D1-54F67F475BE0}">
          <x14:formula1>
            <xm:f>'Dropdown lists'!$H$3:$H$6</xm:f>
          </x14:formula1>
          <xm:sqref>D33:D34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C95DF-C367-43E8-8CB1-D65ADC66284B}">
  <sheetPr codeName="Sheet14">
    <tabColor theme="3" tint="-0.249977111117893"/>
  </sheetPr>
  <dimension ref="B1:K9"/>
  <sheetViews>
    <sheetView workbookViewId="0"/>
  </sheetViews>
  <sheetFormatPr defaultColWidth="8.5703125" defaultRowHeight="15" x14ac:dyDescent="0.25"/>
  <cols>
    <col min="1" max="1" width="25.5703125" style="6" customWidth="1"/>
    <col min="2" max="2" width="15.42578125" style="6" bestFit="1" customWidth="1"/>
    <col min="3" max="3" width="23" style="6" customWidth="1"/>
    <col min="4" max="4" width="27.42578125" style="6" bestFit="1" customWidth="1"/>
    <col min="5" max="5" width="17.42578125" style="6" bestFit="1" customWidth="1"/>
    <col min="6" max="6" width="21.42578125" style="6" bestFit="1" customWidth="1"/>
    <col min="7" max="8" width="15.42578125" style="6" bestFit="1" customWidth="1"/>
    <col min="9" max="9" width="8.42578125" style="6" bestFit="1" customWidth="1"/>
    <col min="10" max="10" width="15.42578125" style="6" bestFit="1" customWidth="1"/>
    <col min="11" max="11" width="9" style="6" bestFit="1" customWidth="1"/>
    <col min="12" max="12" width="15.42578125" style="6" bestFit="1" customWidth="1"/>
    <col min="13" max="16384" width="8.5703125" style="6"/>
  </cols>
  <sheetData>
    <row r="1" spans="2:11" s="1" customFormat="1" ht="87" customHeight="1" x14ac:dyDescent="0.9">
      <c r="C1" s="2" t="s">
        <v>144</v>
      </c>
    </row>
    <row r="3" spans="2:11" x14ac:dyDescent="0.25">
      <c r="B3" s="6" t="s">
        <v>15</v>
      </c>
      <c r="C3" s="19" t="str">
        <f>IF(rngPSAonOff="PSA","PSA","Base case")</f>
        <v>PSA</v>
      </c>
      <c r="D3" s="6" t="s">
        <v>181</v>
      </c>
    </row>
    <row r="4" spans="2:11" x14ac:dyDescent="0.25">
      <c r="G4" s="86" t="s">
        <v>137</v>
      </c>
      <c r="H4" s="87"/>
      <c r="I4" s="87"/>
      <c r="J4" s="88"/>
    </row>
    <row r="5" spans="2:11" x14ac:dyDescent="0.25">
      <c r="B5" s="36" t="s">
        <v>145</v>
      </c>
      <c r="C5" s="36" t="s">
        <v>146</v>
      </c>
      <c r="D5" s="36" t="s">
        <v>147</v>
      </c>
      <c r="E5" s="36" t="s">
        <v>148</v>
      </c>
      <c r="F5" s="36" t="s">
        <v>149</v>
      </c>
      <c r="G5" s="42" t="str">
        <f>"vs "&amp;B6</f>
        <v>vs Cemented</v>
      </c>
      <c r="H5" s="42" t="str">
        <f>"vs "&amp;B7</f>
        <v>vs Reverse hybrid</v>
      </c>
      <c r="I5" s="42" t="str">
        <f>"vs "&amp;B8</f>
        <v>vs Hybrid</v>
      </c>
      <c r="J5" s="42" t="str">
        <f>"vs "&amp;B9</f>
        <v>vs Uncemented</v>
      </c>
      <c r="K5" s="6" t="s">
        <v>183</v>
      </c>
    </row>
    <row r="6" spans="2:11" x14ac:dyDescent="0.25">
      <c r="B6" s="48" t="s">
        <v>56</v>
      </c>
      <c r="C6" s="8">
        <f>IF(rngPSAonOff="PSA",rngPSATotDisCostCem,rngTotDisCostsCem)</f>
        <v>1570.3807707573867</v>
      </c>
      <c r="D6" s="8">
        <f>IF(rngPSAonOff="PSA",rngPSATotDisQALYcem,rngTotDisQALYsCem)</f>
        <v>10.649153902471113</v>
      </c>
      <c r="G6" s="37"/>
      <c r="J6" s="38"/>
    </row>
    <row r="7" spans="2:11" x14ac:dyDescent="0.25">
      <c r="B7" s="48" t="s">
        <v>36</v>
      </c>
      <c r="C7" s="8">
        <f>IF(rngPSAonOff="PSA",rngPSATotDisCostRevHybr,rngTotDisCostsRevHybr)</f>
        <v>2147.2358367892102</v>
      </c>
      <c r="D7" s="8">
        <f>IF(rngPSAonOff="PSA",rngPSATotDisQALYRevHybr,rngTotDisQALYsRevHybr)</f>
        <v>10.66470092969319</v>
      </c>
      <c r="E7" s="19" t="str">
        <f>IF(D7&lt;D6,"Yes","No")</f>
        <v>No</v>
      </c>
      <c r="F7" s="19" t="str">
        <f>IF($E7="Yes","N/A",IF(AND(G7=MIN($G$7:$G$9)),"No","Yes "&amp;"by "&amp;INDEX($B$7:$B$9,MATCH(MIN($G$7:$G$9),$G$7:$G$9,0))))</f>
        <v>Yes by Hybrid</v>
      </c>
      <c r="G7" s="44">
        <f>(C7-C6)/(D7-D6)</f>
        <v>37103.882162931368</v>
      </c>
      <c r="J7" s="38"/>
    </row>
    <row r="8" spans="2:11" x14ac:dyDescent="0.25">
      <c r="B8" s="48" t="s">
        <v>34</v>
      </c>
      <c r="C8" s="8">
        <f>IF(rngPSAonOff="PSA",rngPSATotDisCostHybr,rngTotDisCostsHybr)</f>
        <v>2242.1928377946624</v>
      </c>
      <c r="D8" s="8">
        <f>IF(rngPSAonOff="PSA",rngPSATotDisQALYhybr,rngTotDisQALYsHybr)</f>
        <v>10.672392768689727</v>
      </c>
      <c r="E8" s="19" t="str">
        <f>IF(D8&lt;D7,"Yes","No")</f>
        <v>No</v>
      </c>
      <c r="F8" s="19" t="str">
        <f>IF($E8="Yes","N/A",IF($G$8&lt;&gt;MIN($G$8:$G$9),"Yes by "&amp;INDEX($B$8:$B$9,MATCH(MIN($G$8:$G$9),$G$8:$G$9,0)),IF($H$8&lt;&gt;MIN($H$8:$H$9),"Yes by "&amp;INDEX($B$8:$B$9,MATCH(MIN($H$8:$H$9),$H$8:$H$9,0)), "No")))</f>
        <v>No</v>
      </c>
      <c r="G8" s="44">
        <f>(C8-C6)/(D8-D6)</f>
        <v>28908.986381579849</v>
      </c>
      <c r="H8" s="46">
        <f>(C8-C7)/(D8-D7)</f>
        <v>12345.162327006283</v>
      </c>
      <c r="J8" s="38"/>
    </row>
    <row r="9" spans="2:11" x14ac:dyDescent="0.25">
      <c r="B9" s="48" t="s">
        <v>57</v>
      </c>
      <c r="C9" s="8">
        <f>IF(rngPSAonOff="PSA",rngPSATotDisCostUncem,rngTotDisCostsUncem)</f>
        <v>2917.3511481802484</v>
      </c>
      <c r="D9" s="8">
        <f>IF(rngPSAonOff="PSA",rngPSATotDisQALYuncem,rngTotDisQALYsUncem)</f>
        <v>10.687990463811499</v>
      </c>
      <c r="E9" s="19" t="str">
        <f>IF(D9&lt;D8,"Yes","No")</f>
        <v>No</v>
      </c>
      <c r="F9" s="19" t="str">
        <f>IF($E9="Yes","N/A",IF(AND(G9=MIN(G9),H9=MIN(H9),I9=MIN(I9)),"No","Yes"))</f>
        <v>No</v>
      </c>
      <c r="G9" s="45">
        <f>(C9-C6)/(D9-D6)</f>
        <v>34683.049449647486</v>
      </c>
      <c r="H9" s="47">
        <f>(C9-C7)/(D9-D7)</f>
        <v>33067.012310290083</v>
      </c>
      <c r="I9" s="47">
        <f>(C9-C8)/(D9-D8)</f>
        <v>43285.774283611732</v>
      </c>
      <c r="J9" s="39"/>
    </row>
  </sheetData>
  <sortState xmlns:xlrd2="http://schemas.microsoft.com/office/spreadsheetml/2017/richdata2" ref="B6:D9">
    <sortCondition ref="C6"/>
  </sortState>
  <mergeCells count="1">
    <mergeCell ref="G4:J4"/>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E9631-74F6-4733-B806-B5CCF9DE8B49}">
  <sheetPr codeName="Sheet16">
    <tabColor theme="3" tint="-0.249977111117893"/>
  </sheetPr>
  <dimension ref="B1:N33"/>
  <sheetViews>
    <sheetView workbookViewId="0">
      <selection activeCell="C4" sqref="C4"/>
    </sheetView>
  </sheetViews>
  <sheetFormatPr defaultColWidth="8.5703125" defaultRowHeight="15" x14ac:dyDescent="0.25"/>
  <cols>
    <col min="1" max="1" width="25.5703125" style="6" customWidth="1"/>
    <col min="2" max="2" width="8.5703125" style="6" customWidth="1"/>
    <col min="3" max="3" width="66.5703125" style="6" customWidth="1"/>
    <col min="4" max="4" width="19.140625" style="6" bestFit="1" customWidth="1"/>
    <col min="5" max="5" width="18.85546875" style="6" bestFit="1" customWidth="1"/>
    <col min="6" max="6" width="17.85546875" style="6" customWidth="1"/>
    <col min="7" max="7" width="16.140625" style="6" bestFit="1" customWidth="1"/>
    <col min="8" max="9" width="11.42578125" style="6" bestFit="1" customWidth="1"/>
    <col min="10" max="10" width="12" style="6" bestFit="1" customWidth="1"/>
    <col min="11" max="12" width="11.42578125" style="6" bestFit="1" customWidth="1"/>
    <col min="13" max="14" width="12" style="6" bestFit="1" customWidth="1"/>
    <col min="15" max="16384" width="8.5703125" style="6"/>
  </cols>
  <sheetData>
    <row r="1" spans="2:7" s="1" customFormat="1" ht="87" customHeight="1" x14ac:dyDescent="0.9">
      <c r="C1" s="2" t="s">
        <v>10</v>
      </c>
    </row>
    <row r="3" spans="2:7" x14ac:dyDescent="0.25">
      <c r="C3" s="36" t="s">
        <v>32</v>
      </c>
    </row>
    <row r="4" spans="2:7" x14ac:dyDescent="0.25">
      <c r="C4" s="19" t="str">
        <f>rngActiveIntervention&amp;" Vs "&amp;rngActiveComparator</f>
        <v>Cemented Vs Reverse hybrid</v>
      </c>
      <c r="F4" s="80"/>
      <c r="G4" s="80"/>
    </row>
    <row r="6" spans="2:7" x14ac:dyDescent="0.25">
      <c r="C6" s="36" t="s">
        <v>52</v>
      </c>
    </row>
    <row r="7" spans="2:7" x14ac:dyDescent="0.25">
      <c r="D7" s="89" t="s">
        <v>150</v>
      </c>
      <c r="E7" s="89"/>
    </row>
    <row r="8" spans="2:7" x14ac:dyDescent="0.25">
      <c r="B8" s="36"/>
      <c r="C8" s="36" t="s">
        <v>151</v>
      </c>
      <c r="D8" s="36" t="s">
        <v>71</v>
      </c>
      <c r="E8" s="36" t="s">
        <v>72</v>
      </c>
      <c r="F8" s="36" t="s">
        <v>152</v>
      </c>
      <c r="G8" s="36"/>
    </row>
    <row r="9" spans="2:7" x14ac:dyDescent="0.25">
      <c r="C9" s="19" t="s">
        <v>56</v>
      </c>
      <c r="D9" s="65">
        <v>29456.885296312357</v>
      </c>
      <c r="E9" s="65">
        <v>-13193.628017947471</v>
      </c>
      <c r="F9" s="19">
        <f ca="1">ABS(OFFSET($F9,,-2)-OFFSET($F9,,-1))</f>
        <v>42650.513314259828</v>
      </c>
    </row>
    <row r="10" spans="2:7" x14ac:dyDescent="0.25">
      <c r="C10" s="19" t="s">
        <v>36</v>
      </c>
      <c r="D10" s="65">
        <v>-11423.500903866487</v>
      </c>
      <c r="E10" s="65">
        <v>25498.240047634477</v>
      </c>
      <c r="F10" s="19">
        <f ca="1">ABS(OFFSET($F10,,-2)-OFFSET($F10,,-1))</f>
        <v>36921.740951500964</v>
      </c>
    </row>
    <row r="11" spans="2:7" x14ac:dyDescent="0.25">
      <c r="C11" s="19" t="s">
        <v>57</v>
      </c>
      <c r="D11" s="65">
        <v>0</v>
      </c>
      <c r="E11" s="65">
        <v>0</v>
      </c>
      <c r="F11" s="19">
        <f ca="1">ABS(OFFSET($F11,,-2)-OFFSET($F11,,-1))</f>
        <v>0</v>
      </c>
    </row>
    <row r="12" spans="2:7" x14ac:dyDescent="0.25">
      <c r="C12" s="19" t="s">
        <v>34</v>
      </c>
      <c r="D12" s="65">
        <v>0</v>
      </c>
      <c r="E12" s="65">
        <v>0</v>
      </c>
      <c r="F12" s="19">
        <f ca="1">ABS(OFFSET($F12,,-2)-OFFSET($F12,,-1))</f>
        <v>0</v>
      </c>
    </row>
    <row r="13" spans="2:7" x14ac:dyDescent="0.25">
      <c r="F13" s="66"/>
    </row>
    <row r="14" spans="2:7" x14ac:dyDescent="0.25">
      <c r="C14" s="36" t="s">
        <v>153</v>
      </c>
      <c r="D14" s="36" t="s">
        <v>71</v>
      </c>
      <c r="E14" s="36" t="s">
        <v>72</v>
      </c>
      <c r="F14" s="36" t="s">
        <v>152</v>
      </c>
      <c r="G14" s="36"/>
    </row>
    <row r="15" spans="2:7" x14ac:dyDescent="0.25">
      <c r="C15" s="19" t="s">
        <v>85</v>
      </c>
      <c r="D15" s="65">
        <v>224.79820500876667</v>
      </c>
      <c r="E15" s="65">
        <v>-240.22757367570739</v>
      </c>
      <c r="F15" s="19">
        <f ca="1">ABS(OFFSET($F15,,-2)-OFFSET($F15,,-1))</f>
        <v>465.02577868447406</v>
      </c>
    </row>
    <row r="16" spans="2:7" x14ac:dyDescent="0.25">
      <c r="C16" s="19" t="s">
        <v>86</v>
      </c>
      <c r="D16" s="65">
        <v>62.910180663639039</v>
      </c>
      <c r="E16" s="65">
        <v>-69.377500579874322</v>
      </c>
      <c r="F16" s="19">
        <f ca="1">ABS(OFFSET($F16,,-2)-OFFSET($F16,,-1))</f>
        <v>132.28768124351336</v>
      </c>
    </row>
    <row r="17" spans="3:7" x14ac:dyDescent="0.25">
      <c r="F17" s="66"/>
    </row>
    <row r="18" spans="3:7" x14ac:dyDescent="0.25">
      <c r="C18" s="36" t="s">
        <v>91</v>
      </c>
      <c r="D18" s="36" t="s">
        <v>71</v>
      </c>
      <c r="E18" s="36" t="s">
        <v>72</v>
      </c>
      <c r="F18" s="36" t="s">
        <v>152</v>
      </c>
      <c r="G18" s="36"/>
    </row>
    <row r="19" spans="3:7" x14ac:dyDescent="0.25">
      <c r="C19" s="19" t="s">
        <v>154</v>
      </c>
      <c r="D19" s="65">
        <v>-2494.0898493152345</v>
      </c>
      <c r="E19" s="65">
        <v>2878.4392201064693</v>
      </c>
      <c r="F19" s="19">
        <f ca="1">ABS(OFFSET($F19,,-2)-OFFSET($F19,,-1))</f>
        <v>5372.5290694217038</v>
      </c>
    </row>
    <row r="20" spans="3:7" x14ac:dyDescent="0.25">
      <c r="C20" s="19" t="s">
        <v>95</v>
      </c>
      <c r="D20" s="65">
        <v>1634.7373616886398</v>
      </c>
      <c r="E20" s="65">
        <v>-1503.1797665835329</v>
      </c>
      <c r="F20" s="19">
        <f ca="1">ABS(OFFSET($F20,,-2)-OFFSET($F20,,-1))</f>
        <v>3137.9171282721727</v>
      </c>
    </row>
    <row r="21" spans="3:7" x14ac:dyDescent="0.25">
      <c r="C21" s="19" t="s">
        <v>155</v>
      </c>
      <c r="D21" s="65">
        <v>-832.46203570595389</v>
      </c>
      <c r="E21" s="65">
        <v>871.2937020695972</v>
      </c>
      <c r="F21" s="19">
        <f ca="1">ABS(OFFSET($F21,,-2)-OFFSET($F21,,-1))</f>
        <v>1703.7557377755511</v>
      </c>
    </row>
    <row r="33" spans="3:14" x14ac:dyDescent="0.25">
      <c r="C33" s="80"/>
      <c r="D33" s="80"/>
      <c r="E33" s="80"/>
      <c r="F33" s="80"/>
      <c r="G33" s="80"/>
      <c r="H33" s="80"/>
      <c r="I33" s="80"/>
      <c r="J33" s="80"/>
      <c r="K33" s="80"/>
      <c r="L33" s="80"/>
      <c r="M33" s="80"/>
      <c r="N33" s="80"/>
    </row>
  </sheetData>
  <sortState xmlns:xlrd2="http://schemas.microsoft.com/office/spreadsheetml/2017/richdata2" ref="C19:F21">
    <sortCondition descending="1" ref="F19"/>
  </sortState>
  <mergeCells count="3">
    <mergeCell ref="F4:G4"/>
    <mergeCell ref="C33:N33"/>
    <mergeCell ref="D7:E7"/>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66785D7-BB8D-4F45-8CE4-B3FB18156C0D}">
          <x14:formula1>
            <xm:f>'Dropdown lists'!$H$3:$H$6</xm:f>
          </x14:formula1>
          <xm:sqref>D31:D32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88797-F7EC-4994-A4AB-262270D7E7B8}">
  <sheetPr codeName="Sheet15">
    <tabColor theme="3" tint="-0.249977111117893"/>
  </sheetPr>
  <dimension ref="B1:DK1025"/>
  <sheetViews>
    <sheetView zoomScaleNormal="100" workbookViewId="0"/>
  </sheetViews>
  <sheetFormatPr defaultColWidth="8.5703125" defaultRowHeight="15" x14ac:dyDescent="0.25"/>
  <cols>
    <col min="1" max="1" width="25.5703125" style="6" customWidth="1"/>
    <col min="2" max="2" width="11.42578125" style="6" customWidth="1"/>
    <col min="3" max="3" width="8.5703125" style="48"/>
    <col min="4" max="4" width="17.140625" style="48" customWidth="1"/>
    <col min="5" max="5" width="11.42578125" style="48" customWidth="1"/>
    <col min="6" max="6" width="22.42578125" style="48" customWidth="1"/>
    <col min="7" max="7" width="13.5703125" style="48" bestFit="1" customWidth="1"/>
    <col min="8" max="8" width="12" style="48" customWidth="1"/>
    <col min="9" max="9" width="28.5703125" style="48" bestFit="1" customWidth="1"/>
    <col min="10" max="10" width="21.140625" style="48" bestFit="1" customWidth="1"/>
    <col min="11" max="11" width="10.140625" style="48" bestFit="1" customWidth="1"/>
    <col min="12" max="12" width="19.85546875" style="48" bestFit="1" customWidth="1"/>
    <col min="13" max="13" width="10.85546875" style="48" bestFit="1" customWidth="1"/>
    <col min="14" max="14" width="21.140625" style="48" bestFit="1" customWidth="1"/>
    <col min="15" max="15" width="10.140625" style="48" bestFit="1" customWidth="1"/>
    <col min="16" max="16" width="19.85546875" style="48" bestFit="1" customWidth="1"/>
    <col min="17" max="17" width="10.85546875" style="48" bestFit="1" customWidth="1"/>
    <col min="18" max="18" width="21.140625" style="48" bestFit="1" customWidth="1"/>
    <col min="19" max="19" width="21.140625" style="6" customWidth="1"/>
    <col min="20" max="20" width="8.5703125" style="6"/>
    <col min="21" max="21" width="26.85546875" style="48" bestFit="1" customWidth="1"/>
    <col min="22" max="22" width="27.85546875" style="48" bestFit="1" customWidth="1"/>
    <col min="23" max="23" width="11.42578125" style="48" customWidth="1"/>
    <col min="24" max="24" width="26.85546875" style="48" bestFit="1" customWidth="1"/>
    <col min="25" max="25" width="27.85546875" style="48" bestFit="1" customWidth="1"/>
    <col min="26" max="26" width="8.42578125" style="48" customWidth="1"/>
    <col min="27" max="27" width="26.85546875" style="48" bestFit="1" customWidth="1"/>
    <col min="28" max="28" width="27.85546875" style="48" bestFit="1" customWidth="1"/>
    <col min="29" max="29" width="15.42578125" style="48" customWidth="1"/>
    <col min="30" max="30" width="26.85546875" style="48" bestFit="1" customWidth="1"/>
    <col min="31" max="31" width="27.85546875" style="48" bestFit="1" customWidth="1"/>
    <col min="32" max="32" width="11.42578125" style="48" customWidth="1"/>
    <col min="33" max="33" width="26.85546875" style="48" bestFit="1" customWidth="1"/>
    <col min="34" max="34" width="27.85546875" style="48" bestFit="1" customWidth="1"/>
    <col min="35" max="35" width="10.140625" style="48" customWidth="1"/>
    <col min="36" max="36" width="26.85546875" style="48" bestFit="1" customWidth="1"/>
    <col min="37" max="37" width="27.85546875" style="48" bestFit="1" customWidth="1"/>
    <col min="38" max="38" width="15.42578125" style="48" customWidth="1"/>
    <col min="39" max="39" width="26.85546875" style="48" bestFit="1" customWidth="1"/>
    <col min="40" max="40" width="27.85546875" style="48" bestFit="1" customWidth="1"/>
    <col min="41" max="41" width="11.42578125" style="48" customWidth="1"/>
    <col min="42" max="42" width="26.85546875" style="48" bestFit="1" customWidth="1"/>
    <col min="43" max="43" width="27.85546875" style="48" bestFit="1" customWidth="1"/>
    <col min="44" max="44" width="9.42578125" style="48" bestFit="1" customWidth="1"/>
    <col min="45" max="45" width="26.85546875" style="48" bestFit="1" customWidth="1"/>
    <col min="46" max="46" width="27.85546875" style="48" bestFit="1" customWidth="1"/>
    <col min="47" max="47" width="15.42578125" style="48" customWidth="1"/>
    <col min="48" max="48" width="26.85546875" style="48" bestFit="1" customWidth="1"/>
    <col min="49" max="49" width="27.85546875" style="48" bestFit="1" customWidth="1"/>
    <col min="50" max="50" width="13.42578125" style="48" customWidth="1"/>
    <col min="51" max="51" width="26.85546875" style="48" bestFit="1" customWidth="1"/>
    <col min="52" max="52" width="27.85546875" style="48" bestFit="1" customWidth="1"/>
    <col min="53" max="53" width="13.85546875" style="48" customWidth="1"/>
    <col min="54" max="54" width="26.85546875" style="48" bestFit="1" customWidth="1"/>
    <col min="55" max="55" width="27.85546875" style="48" bestFit="1" customWidth="1"/>
    <col min="56" max="56" width="19.85546875" style="48" bestFit="1" customWidth="1"/>
    <col min="57" max="57" width="10.5703125" style="6" bestFit="1" customWidth="1"/>
    <col min="58" max="58" width="16.140625" style="6" customWidth="1"/>
    <col min="59" max="59" width="11.85546875" style="6" bestFit="1" customWidth="1"/>
    <col min="60" max="60" width="10.42578125" style="6" bestFit="1" customWidth="1"/>
    <col min="61" max="61" width="13.42578125" style="6" bestFit="1" customWidth="1"/>
    <col min="62" max="66" width="8.5703125" style="6"/>
    <col min="67" max="67" width="15.85546875" style="6" bestFit="1" customWidth="1"/>
    <col min="68" max="68" width="9.42578125" style="6" bestFit="1" customWidth="1"/>
    <col min="69" max="69" width="11.42578125" style="6" bestFit="1" customWidth="1"/>
    <col min="70" max="72" width="8.5703125" style="6"/>
    <col min="73" max="73" width="13.85546875" style="6" bestFit="1" customWidth="1"/>
    <col min="74" max="74" width="26.5703125" style="6" bestFit="1" customWidth="1"/>
    <col min="75" max="75" width="27.5703125" style="6" bestFit="1" customWidth="1"/>
    <col min="76" max="76" width="9.42578125" style="6" bestFit="1" customWidth="1"/>
    <col min="77" max="77" width="15.42578125" style="6" bestFit="1" customWidth="1"/>
    <col min="78" max="79" width="11.42578125" style="6" bestFit="1" customWidth="1"/>
    <col min="80" max="80" width="15.42578125" style="6" bestFit="1" customWidth="1"/>
    <col min="81" max="81" width="15.42578125" style="6" customWidth="1"/>
    <col min="82" max="82" width="11.42578125" style="6" bestFit="1" customWidth="1"/>
    <col min="83" max="83" width="11.42578125" style="6" customWidth="1"/>
    <col min="84" max="84" width="13.85546875" style="6" bestFit="1" customWidth="1"/>
    <col min="85" max="85" width="13.85546875" style="6" customWidth="1"/>
    <col min="86" max="86" width="15.42578125" style="6" bestFit="1" customWidth="1"/>
    <col min="87" max="87" width="15.42578125" style="6" customWidth="1"/>
    <col min="88" max="88" width="13.42578125" style="6" bestFit="1" customWidth="1"/>
    <col min="89" max="89" width="13.42578125" style="6" customWidth="1"/>
    <col min="90" max="90" width="13.85546875" style="6" bestFit="1" customWidth="1"/>
    <col min="91" max="91" width="13.85546875" style="6" customWidth="1"/>
    <col min="92" max="92" width="13.42578125" style="6" bestFit="1" customWidth="1"/>
    <col min="93" max="93" width="13.42578125" style="6" customWidth="1"/>
    <col min="94" max="94" width="15" style="6" bestFit="1" customWidth="1"/>
    <col min="95" max="16384" width="8.5703125" style="6"/>
  </cols>
  <sheetData>
    <row r="1" spans="4:10" s="1" customFormat="1" ht="87" customHeight="1" x14ac:dyDescent="0.9">
      <c r="D1" s="2" t="s">
        <v>13</v>
      </c>
    </row>
    <row r="2" spans="4:10" s="6" customFormat="1" x14ac:dyDescent="0.25"/>
    <row r="3" spans="4:10" s="6" customFormat="1" x14ac:dyDescent="0.25">
      <c r="F3" s="36"/>
      <c r="G3" s="36"/>
      <c r="H3" s="4"/>
      <c r="I3" s="4"/>
      <c r="J3" s="4"/>
    </row>
    <row r="4" spans="4:10" s="6" customFormat="1" x14ac:dyDescent="0.25"/>
    <row r="5" spans="4:10" s="6" customFormat="1" x14ac:dyDescent="0.25"/>
    <row r="6" spans="4:10" s="6" customFormat="1" x14ac:dyDescent="0.25"/>
    <row r="7" spans="4:10" s="6" customFormat="1" x14ac:dyDescent="0.25"/>
    <row r="8" spans="4:10" s="6" customFormat="1" x14ac:dyDescent="0.25"/>
    <row r="9" spans="4:10" s="6" customFormat="1" x14ac:dyDescent="0.25"/>
    <row r="10" spans="4:10" s="6" customFormat="1" x14ac:dyDescent="0.25"/>
    <row r="11" spans="4:10" s="6" customFormat="1" x14ac:dyDescent="0.25"/>
    <row r="12" spans="4:10" s="6" customFormat="1" x14ac:dyDescent="0.25"/>
    <row r="13" spans="4:10" s="6" customFormat="1" x14ac:dyDescent="0.25"/>
    <row r="14" spans="4:10" s="6" customFormat="1" x14ac:dyDescent="0.25"/>
    <row r="15" spans="4:10" s="6" customFormat="1" x14ac:dyDescent="0.25"/>
    <row r="16" spans="4:10" s="6" customFormat="1" x14ac:dyDescent="0.25"/>
    <row r="17" spans="2:115" x14ac:dyDescent="0.25">
      <c r="C17" s="6"/>
      <c r="D17" s="6"/>
      <c r="E17" s="6"/>
      <c r="F17" s="6"/>
      <c r="G17" s="6"/>
      <c r="H17" s="6"/>
      <c r="I17" s="6"/>
      <c r="J17" s="6"/>
      <c r="K17" s="6"/>
      <c r="L17" s="6"/>
      <c r="M17" s="6"/>
      <c r="N17" s="6"/>
      <c r="O17" s="6"/>
      <c r="P17" s="6"/>
      <c r="Q17" s="6"/>
      <c r="R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row>
    <row r="18" spans="2:115" x14ac:dyDescent="0.25">
      <c r="C18" s="6"/>
      <c r="D18" s="6"/>
      <c r="E18" s="6"/>
      <c r="F18" s="6"/>
      <c r="G18" s="6"/>
      <c r="H18" s="6"/>
      <c r="I18" s="6"/>
      <c r="J18" s="6"/>
      <c r="K18" s="6"/>
      <c r="L18" s="6"/>
      <c r="M18" s="6"/>
      <c r="N18" s="6"/>
      <c r="O18" s="6"/>
      <c r="P18" s="6"/>
      <c r="Q18" s="6"/>
      <c r="R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row>
    <row r="19" spans="2:115" ht="18.75" x14ac:dyDescent="0.25">
      <c r="C19" s="6"/>
      <c r="D19" s="6"/>
      <c r="E19" s="68" t="s">
        <v>156</v>
      </c>
      <c r="F19" s="6"/>
      <c r="G19" s="6"/>
      <c r="H19" s="6"/>
      <c r="I19" s="6"/>
      <c r="J19" s="6"/>
      <c r="K19" s="6"/>
      <c r="L19" s="6"/>
      <c r="M19" s="6"/>
      <c r="N19" s="6"/>
      <c r="O19" s="6"/>
      <c r="P19" s="6"/>
      <c r="Q19" s="6"/>
      <c r="R19" s="6"/>
      <c r="U19" s="36" t="s">
        <v>56</v>
      </c>
      <c r="V19" s="36"/>
      <c r="W19" s="36"/>
      <c r="X19" s="36" t="s">
        <v>56</v>
      </c>
      <c r="Y19" s="6"/>
      <c r="Z19" s="6"/>
      <c r="AA19" s="40" t="s">
        <v>56</v>
      </c>
      <c r="AB19" s="6"/>
      <c r="AC19" s="6"/>
      <c r="AD19" s="40" t="s">
        <v>57</v>
      </c>
      <c r="AE19" s="36"/>
      <c r="AF19" s="36"/>
      <c r="AG19" s="40" t="s">
        <v>57</v>
      </c>
      <c r="AH19" s="6"/>
      <c r="AI19" s="6"/>
      <c r="AJ19" s="40" t="s">
        <v>57</v>
      </c>
      <c r="AK19" s="6"/>
      <c r="AL19" s="6"/>
      <c r="AM19" s="36" t="s">
        <v>34</v>
      </c>
      <c r="AN19" s="36"/>
      <c r="AO19" s="36"/>
      <c r="AP19" s="36" t="s">
        <v>34</v>
      </c>
      <c r="AQ19" s="6"/>
      <c r="AR19" s="6"/>
      <c r="AS19" s="36" t="s">
        <v>34</v>
      </c>
      <c r="AT19" s="6"/>
      <c r="AU19" s="6"/>
      <c r="AV19" s="36" t="s">
        <v>36</v>
      </c>
      <c r="AW19" s="36"/>
      <c r="AX19" s="36"/>
      <c r="AY19" s="36" t="s">
        <v>36</v>
      </c>
      <c r="AZ19" s="6"/>
      <c r="BA19" s="6"/>
      <c r="BB19" s="36" t="s">
        <v>36</v>
      </c>
      <c r="BC19" s="6"/>
      <c r="BD19" s="6"/>
    </row>
    <row r="20" spans="2:115" x14ac:dyDescent="0.25">
      <c r="C20" s="6"/>
      <c r="D20" s="6"/>
      <c r="E20" s="6"/>
      <c r="F20" s="6"/>
      <c r="G20" s="6"/>
      <c r="H20" s="6"/>
      <c r="I20" s="6"/>
      <c r="J20" s="6"/>
      <c r="K20" s="6"/>
      <c r="L20" s="6"/>
      <c r="M20" s="6"/>
      <c r="N20" s="6"/>
      <c r="O20" s="6"/>
      <c r="P20" s="6"/>
      <c r="Q20" s="6"/>
      <c r="R20" s="6"/>
      <c r="U20" s="36" t="s">
        <v>157</v>
      </c>
      <c r="V20" s="36"/>
      <c r="W20" s="36"/>
      <c r="X20" s="36" t="s">
        <v>158</v>
      </c>
      <c r="Y20" s="36"/>
      <c r="Z20" s="36"/>
      <c r="AA20" s="36" t="s">
        <v>159</v>
      </c>
      <c r="AB20" s="36"/>
      <c r="AC20" s="36"/>
      <c r="AD20" s="36" t="s">
        <v>160</v>
      </c>
      <c r="AE20" s="36"/>
      <c r="AF20" s="36"/>
      <c r="AG20" s="36" t="s">
        <v>158</v>
      </c>
      <c r="AH20" s="36"/>
      <c r="AI20" s="36"/>
      <c r="AJ20" s="36" t="s">
        <v>159</v>
      </c>
      <c r="AK20" s="36"/>
      <c r="AL20" s="36"/>
      <c r="AM20" s="36" t="s">
        <v>160</v>
      </c>
      <c r="AN20" s="36"/>
      <c r="AO20" s="36"/>
      <c r="AP20" s="36" t="s">
        <v>157</v>
      </c>
      <c r="AQ20" s="36"/>
      <c r="AR20" s="36"/>
      <c r="AS20" s="36" t="s">
        <v>159</v>
      </c>
      <c r="AT20" s="36"/>
      <c r="AU20" s="36"/>
      <c r="AV20" s="36" t="s">
        <v>160</v>
      </c>
      <c r="AW20" s="36"/>
      <c r="AX20" s="36"/>
      <c r="AY20" s="36" t="s">
        <v>157</v>
      </c>
      <c r="AZ20" s="36"/>
      <c r="BA20" s="36"/>
      <c r="BB20" s="36" t="s">
        <v>158</v>
      </c>
      <c r="BC20" s="6"/>
      <c r="BD20" s="6"/>
      <c r="BF20" s="36" t="s">
        <v>161</v>
      </c>
      <c r="BO20" s="36" t="s">
        <v>6</v>
      </c>
      <c r="BP20" s="36"/>
      <c r="BQ20" s="36"/>
      <c r="BR20" s="36"/>
      <c r="BS20" s="36"/>
      <c r="BU20" s="36" t="s">
        <v>162</v>
      </c>
      <c r="BV20" s="36"/>
      <c r="BW20" s="36"/>
      <c r="CX20" s="36"/>
      <c r="CY20" s="36"/>
    </row>
    <row r="21" spans="2:115" x14ac:dyDescent="0.25">
      <c r="C21" s="36" t="s">
        <v>163</v>
      </c>
      <c r="D21" s="36" t="s">
        <v>108</v>
      </c>
      <c r="E21" s="36" t="s">
        <v>109</v>
      </c>
      <c r="F21" s="36" t="s">
        <v>110</v>
      </c>
      <c r="G21" s="36" t="s">
        <v>163</v>
      </c>
      <c r="H21" s="36" t="s">
        <v>108</v>
      </c>
      <c r="I21" s="36" t="s">
        <v>109</v>
      </c>
      <c r="J21" s="36" t="s">
        <v>110</v>
      </c>
      <c r="K21" s="36" t="s">
        <v>163</v>
      </c>
      <c r="L21" s="36" t="s">
        <v>108</v>
      </c>
      <c r="M21" s="36" t="s">
        <v>109</v>
      </c>
      <c r="N21" s="36" t="s">
        <v>110</v>
      </c>
      <c r="O21" s="36" t="s">
        <v>163</v>
      </c>
      <c r="P21" s="36" t="s">
        <v>108</v>
      </c>
      <c r="Q21" s="36" t="s">
        <v>109</v>
      </c>
      <c r="R21" s="36" t="s">
        <v>110</v>
      </c>
      <c r="U21" s="6" t="s">
        <v>138</v>
      </c>
      <c r="V21" s="6" t="s">
        <v>139</v>
      </c>
      <c r="W21" s="6" t="s">
        <v>164</v>
      </c>
      <c r="X21" s="6" t="s">
        <v>138</v>
      </c>
      <c r="Y21" s="6" t="s">
        <v>139</v>
      </c>
      <c r="Z21" s="6" t="s">
        <v>164</v>
      </c>
      <c r="AA21" s="6" t="s">
        <v>138</v>
      </c>
      <c r="AB21" s="6" t="s">
        <v>139</v>
      </c>
      <c r="AC21" s="6" t="s">
        <v>164</v>
      </c>
      <c r="AD21" s="6" t="s">
        <v>138</v>
      </c>
      <c r="AE21" s="6" t="s">
        <v>139</v>
      </c>
      <c r="AF21" s="6" t="s">
        <v>164</v>
      </c>
      <c r="AG21" s="6" t="s">
        <v>138</v>
      </c>
      <c r="AH21" s="6" t="s">
        <v>139</v>
      </c>
      <c r="AI21" s="6" t="s">
        <v>164</v>
      </c>
      <c r="AJ21" s="6" t="s">
        <v>138</v>
      </c>
      <c r="AK21" s="6" t="s">
        <v>139</v>
      </c>
      <c r="AL21" s="6" t="s">
        <v>164</v>
      </c>
      <c r="AM21" s="6" t="s">
        <v>138</v>
      </c>
      <c r="AN21" s="6" t="s">
        <v>139</v>
      </c>
      <c r="AO21" s="6" t="s">
        <v>164</v>
      </c>
      <c r="AP21" s="6" t="s">
        <v>138</v>
      </c>
      <c r="AQ21" s="6" t="s">
        <v>139</v>
      </c>
      <c r="AR21" s="6" t="s">
        <v>164</v>
      </c>
      <c r="AS21" s="6" t="s">
        <v>138</v>
      </c>
      <c r="AT21" s="6" t="s">
        <v>139</v>
      </c>
      <c r="AU21" s="6" t="s">
        <v>164</v>
      </c>
      <c r="AV21" s="6" t="s">
        <v>138</v>
      </c>
      <c r="AW21" s="6" t="s">
        <v>139</v>
      </c>
      <c r="AX21" s="6" t="s">
        <v>164</v>
      </c>
      <c r="AY21" s="6" t="s">
        <v>138</v>
      </c>
      <c r="AZ21" s="6" t="s">
        <v>139</v>
      </c>
      <c r="BA21" s="6" t="s">
        <v>164</v>
      </c>
      <c r="BB21" s="6" t="s">
        <v>138</v>
      </c>
      <c r="BC21" s="6" t="s">
        <v>139</v>
      </c>
      <c r="BD21" s="6" t="s">
        <v>164</v>
      </c>
      <c r="BE21" s="36"/>
      <c r="BF21" s="36"/>
      <c r="CR21" s="36"/>
      <c r="CS21" s="36"/>
      <c r="CU21" s="36"/>
      <c r="CV21" s="36"/>
      <c r="CX21" s="36"/>
      <c r="CY21" s="36"/>
      <c r="DA21" s="36"/>
      <c r="DB21" s="36"/>
      <c r="DK21" s="36"/>
    </row>
    <row r="22" spans="2:115" x14ac:dyDescent="0.25">
      <c r="C22" s="8">
        <f>AVERAGE(rngResultsTotCostsCem)</f>
        <v>1974.296437661533</v>
      </c>
      <c r="D22" s="8">
        <f>AVERAGE(rngResultsTotDisCostsCem)</f>
        <v>1570.3807707573867</v>
      </c>
      <c r="E22" s="8">
        <f>AVERAGE(rngResultsTotQALYsCem)</f>
        <v>15.042594561177618</v>
      </c>
      <c r="F22" s="8">
        <f>AVERAGE(rngResultsTotDisQALYsCem)</f>
        <v>10.649153902471113</v>
      </c>
      <c r="G22" s="8">
        <f>AVERAGE(rngResultsTotCostsUncem)</f>
        <v>3182.7606588221697</v>
      </c>
      <c r="H22" s="8">
        <f>AVERAGE(rngResultsTotDisCostsUncem)</f>
        <v>2917.3511481802484</v>
      </c>
      <c r="I22" s="8">
        <f>AVERAGE(rngResultsTotQALYsUncem)</f>
        <v>15.1084027450808</v>
      </c>
      <c r="J22" s="8">
        <f>AVERAGE(rngResultsTotDisQALYsUncem)</f>
        <v>10.687990463811499</v>
      </c>
      <c r="K22" s="8">
        <f>AVERAGE(rngResultsTotCostsHybr)</f>
        <v>2563.5555913858138</v>
      </c>
      <c r="L22" s="8">
        <f>AVERAGE(rngResultsTotDisCostsHybr)</f>
        <v>2242.1928377946624</v>
      </c>
      <c r="M22" s="8">
        <f>AVERAGE(rngResultsTotQALYsHybr)</f>
        <v>15.081949761218604</v>
      </c>
      <c r="N22" s="8">
        <f>AVERAGE(rngResultsTotDisQALYsHybr)</f>
        <v>10.672392768689727</v>
      </c>
      <c r="O22" s="8">
        <f>AVERAGE(rngResultsTotCostsRevHybr)</f>
        <v>2496.0230238029803</v>
      </c>
      <c r="P22" s="8">
        <f>AVERAGE(rngResultsTotDisCostsRevHybr)</f>
        <v>2147.2358367892102</v>
      </c>
      <c r="Q22" s="8">
        <f>AVERAGE(rngResultsTotQALYsRevHybr)</f>
        <v>15.06891621421414</v>
      </c>
      <c r="R22" s="8">
        <f>AVERAGE(rngResultsTotDisQALYsRevHybr)</f>
        <v>10.66470092969319</v>
      </c>
      <c r="T22" s="36" t="s">
        <v>165</v>
      </c>
      <c r="U22" s="8">
        <f>AVERAGE(rngCemVsUncemIncCosts)</f>
        <v>1346.9703774228688</v>
      </c>
      <c r="V22" s="8">
        <f>AVERAGE(rngCemVsUncemIncQALYs)</f>
        <v>3.8836561340391797E-2</v>
      </c>
      <c r="W22" s="8">
        <f>$U$22/$V$22</f>
        <v>34683.049449642138</v>
      </c>
      <c r="X22" s="8">
        <f>AVERAGE(X26:X1048576)</f>
        <v>671.81206703727764</v>
      </c>
      <c r="Y22" s="8">
        <f>AVERAGE(Y26:Y1048576)</f>
        <v>2.3238866218590924E-2</v>
      </c>
      <c r="Z22" s="8">
        <f>$X$22/$Y$22</f>
        <v>28908.986381608964</v>
      </c>
      <c r="AA22" s="8">
        <f>AVERAGE(AA26:AA1048576)</f>
        <v>576.85506603182228</v>
      </c>
      <c r="AB22" s="8">
        <f>AVERAGE(AB26:AB1048576)</f>
        <v>1.5547027222064311E-2</v>
      </c>
      <c r="AC22" s="8">
        <f>$AA$22/$AB$22</f>
        <v>37103.882162961076</v>
      </c>
      <c r="AD22" s="8">
        <f>AVERAGE(AD26:AD1048576)</f>
        <v>-1346.9703774228688</v>
      </c>
      <c r="AE22" s="8">
        <f>AVERAGE(AE26:AE1048576)</f>
        <v>-3.8836561340391797E-2</v>
      </c>
      <c r="AF22" s="8">
        <f>$AD$22/$AE$22</f>
        <v>34683.049449642138</v>
      </c>
      <c r="AG22" s="8">
        <f>AVERAGE(AG26:AG1048576)</f>
        <v>-675.15831038558838</v>
      </c>
      <c r="AH22" s="8">
        <f>AVERAGE(AH26:AH1048576)</f>
        <v>-1.5597695121800807E-2</v>
      </c>
      <c r="AI22" s="8">
        <f>AG22/AH22</f>
        <v>43285.774283530103</v>
      </c>
      <c r="AJ22" s="8">
        <f>AVERAGE(AJ26:AJ1048576)</f>
        <v>-770.1153113910442</v>
      </c>
      <c r="AK22" s="8">
        <f t="shared" ref="AK22:BC22" si="0">AVERAGE(AK26:AK1048576)</f>
        <v>-2.3289534118327439E-2</v>
      </c>
      <c r="AL22" s="8">
        <f>AJ22/AK22</f>
        <v>33067.012310263883</v>
      </c>
      <c r="AM22" s="8">
        <f t="shared" si="0"/>
        <v>-671.81206703727764</v>
      </c>
      <c r="AN22" s="8">
        <f t="shared" si="0"/>
        <v>-2.3238866218590924E-2</v>
      </c>
      <c r="AO22" s="8">
        <f>AM22/AN22</f>
        <v>28908.986381608964</v>
      </c>
      <c r="AP22" s="8">
        <f t="shared" si="0"/>
        <v>675.15831038558838</v>
      </c>
      <c r="AQ22" s="8">
        <f t="shared" si="0"/>
        <v>1.5597695121800807E-2</v>
      </c>
      <c r="AR22" s="8">
        <f>AP22/AQ22</f>
        <v>43285.774283530103</v>
      </c>
      <c r="AS22" s="8">
        <f t="shared" si="0"/>
        <v>-94.957001005455339</v>
      </c>
      <c r="AT22" s="8">
        <f t="shared" si="0"/>
        <v>-7.6918389965266645E-3</v>
      </c>
      <c r="AU22" s="8">
        <f>AS22/AT22</f>
        <v>12345.162327024036</v>
      </c>
      <c r="AV22" s="8">
        <f t="shared" si="0"/>
        <v>-576.85506603182228</v>
      </c>
      <c r="AW22" s="8">
        <f t="shared" si="0"/>
        <v>-1.5547027222064311E-2</v>
      </c>
      <c r="AX22" s="8">
        <f>AV22/AW22</f>
        <v>37103.882162961076</v>
      </c>
      <c r="AY22" s="8">
        <f t="shared" si="0"/>
        <v>770.1153113910442</v>
      </c>
      <c r="AZ22" s="8">
        <f t="shared" si="0"/>
        <v>2.3289534118327439E-2</v>
      </c>
      <c r="BA22" s="8">
        <f>AY22/AZ22</f>
        <v>33067.012310263883</v>
      </c>
      <c r="BB22" s="8">
        <f t="shared" si="0"/>
        <v>94.957001005455339</v>
      </c>
      <c r="BC22" s="8">
        <f t="shared" si="0"/>
        <v>7.6918389965266645E-3</v>
      </c>
      <c r="BD22" s="8">
        <f>BB22/BC22</f>
        <v>12345.162327024036</v>
      </c>
      <c r="BV22" s="36" t="s">
        <v>56</v>
      </c>
      <c r="BW22" s="36"/>
      <c r="BX22" s="36" t="s">
        <v>56</v>
      </c>
      <c r="BZ22" s="40" t="s">
        <v>56</v>
      </c>
      <c r="CB22" s="40" t="s">
        <v>57</v>
      </c>
      <c r="CC22" s="40"/>
      <c r="CD22" s="40" t="s">
        <v>57</v>
      </c>
      <c r="CE22" s="40"/>
      <c r="CF22" s="40" t="s">
        <v>57</v>
      </c>
      <c r="CG22" s="40"/>
      <c r="CH22" s="36" t="s">
        <v>34</v>
      </c>
      <c r="CI22" s="36"/>
      <c r="CJ22" s="36" t="s">
        <v>34</v>
      </c>
      <c r="CK22" s="36"/>
      <c r="CL22" s="36" t="s">
        <v>34</v>
      </c>
      <c r="CM22" s="36"/>
      <c r="CN22" s="36" t="s">
        <v>36</v>
      </c>
      <c r="CO22" s="36"/>
      <c r="CP22" s="36" t="s">
        <v>36</v>
      </c>
      <c r="CQ22" s="36"/>
      <c r="CR22" s="36" t="s">
        <v>36</v>
      </c>
    </row>
    <row r="23" spans="2:115" x14ac:dyDescent="0.25">
      <c r="C23" s="6"/>
      <c r="D23" s="6"/>
      <c r="E23" s="6"/>
      <c r="F23" s="6"/>
      <c r="G23" s="6"/>
      <c r="H23" s="6"/>
      <c r="I23" s="6"/>
      <c r="J23" s="6"/>
      <c r="K23" s="6"/>
      <c r="L23" s="6"/>
      <c r="M23" s="6"/>
      <c r="N23" s="6"/>
      <c r="O23" s="6"/>
      <c r="P23" s="6"/>
      <c r="Q23" s="6"/>
      <c r="R23" s="6"/>
      <c r="U23" s="6"/>
      <c r="V23" s="6"/>
      <c r="W23" s="50"/>
      <c r="X23" s="6"/>
      <c r="Y23" s="6"/>
      <c r="Z23" s="51"/>
      <c r="AA23" s="6"/>
      <c r="AB23" s="6"/>
      <c r="AC23" s="51"/>
      <c r="AD23" s="6"/>
      <c r="AE23" s="6"/>
      <c r="AF23" s="51"/>
      <c r="AG23" s="6"/>
      <c r="AH23" s="6"/>
      <c r="AI23" s="51"/>
      <c r="AJ23" s="6"/>
      <c r="AK23" s="6"/>
      <c r="AL23" s="51"/>
      <c r="AM23" s="6"/>
      <c r="AN23" s="6"/>
      <c r="AO23" s="51"/>
      <c r="AP23" s="6"/>
      <c r="AQ23" s="6"/>
      <c r="AR23" s="51"/>
      <c r="AS23" s="6"/>
      <c r="AT23" s="6"/>
      <c r="AU23" s="51"/>
      <c r="AV23" s="6"/>
      <c r="AW23" s="6"/>
      <c r="AX23" s="6"/>
      <c r="AY23" s="6"/>
      <c r="AZ23" s="6"/>
      <c r="BA23" s="6"/>
      <c r="BB23" s="6"/>
      <c r="BC23" s="6"/>
      <c r="BD23" s="6"/>
      <c r="BJ23" s="36" t="s">
        <v>166</v>
      </c>
      <c r="BV23" s="36" t="s">
        <v>157</v>
      </c>
      <c r="BW23" s="36"/>
      <c r="BX23" s="36" t="s">
        <v>158</v>
      </c>
      <c r="BZ23" s="36" t="s">
        <v>159</v>
      </c>
      <c r="CB23" s="36" t="s">
        <v>160</v>
      </c>
      <c r="CC23" s="36"/>
      <c r="CD23" s="36" t="s">
        <v>158</v>
      </c>
      <c r="CE23" s="36"/>
      <c r="CF23" s="36" t="s">
        <v>159</v>
      </c>
      <c r="CG23" s="36"/>
      <c r="CH23" s="36" t="s">
        <v>160</v>
      </c>
      <c r="CI23" s="36"/>
      <c r="CJ23" s="36" t="s">
        <v>157</v>
      </c>
      <c r="CK23" s="36"/>
      <c r="CL23" s="36" t="s">
        <v>159</v>
      </c>
      <c r="CM23" s="36"/>
      <c r="CN23" s="36" t="s">
        <v>160</v>
      </c>
      <c r="CO23" s="36"/>
      <c r="CP23" s="36" t="s">
        <v>157</v>
      </c>
      <c r="CQ23" s="36"/>
      <c r="CR23" s="36" t="s">
        <v>158</v>
      </c>
    </row>
    <row r="24" spans="2:115" x14ac:dyDescent="0.25">
      <c r="C24" s="90" t="s">
        <v>56</v>
      </c>
      <c r="D24" s="91"/>
      <c r="E24" s="91"/>
      <c r="F24" s="92"/>
      <c r="G24" s="90" t="s">
        <v>57</v>
      </c>
      <c r="H24" s="91"/>
      <c r="I24" s="91"/>
      <c r="J24" s="92"/>
      <c r="K24" s="90" t="s">
        <v>34</v>
      </c>
      <c r="L24" s="91"/>
      <c r="M24" s="91"/>
      <c r="N24" s="92"/>
      <c r="O24" s="90" t="s">
        <v>36</v>
      </c>
      <c r="P24" s="91"/>
      <c r="Q24" s="91"/>
      <c r="R24" s="92"/>
      <c r="T24" s="36" t="s">
        <v>167</v>
      </c>
      <c r="U24" s="8">
        <f ca="1">'Summary results'!E16</f>
        <v>1336.4355634651743</v>
      </c>
      <c r="V24" s="8">
        <f ca="1">'Summary results'!F16</f>
        <v>4.0437771759435748E-2</v>
      </c>
      <c r="W24" s="8">
        <f ca="1">'Summary results'!G16</f>
        <v>33049.189045717641</v>
      </c>
      <c r="X24" s="8">
        <f ca="1">'Summary results'!E17</f>
        <v>650.96044239206094</v>
      </c>
      <c r="Y24" s="8">
        <f ca="1">'Summary results'!F17</f>
        <v>2.6201752440410786E-2</v>
      </c>
      <c r="Z24" s="8">
        <f ca="1">'Summary results'!G17</f>
        <v>24844.156659845739</v>
      </c>
      <c r="AA24" s="8">
        <f ca="1">'Summary results'!E18</f>
        <v>569.50438402363579</v>
      </c>
      <c r="AB24" s="8">
        <f ca="1">'Summary results'!F18</f>
        <v>1.6623760972608537E-2</v>
      </c>
      <c r="AC24" s="8">
        <f ca="1">'Summary results'!G18</f>
        <v>34258.45601136981</v>
      </c>
      <c r="AD24" s="8">
        <f ca="1">'Summary results'!E20</f>
        <v>-1336.4355634651743</v>
      </c>
      <c r="AE24" s="8">
        <f ca="1">'Summary results'!F20</f>
        <v>-4.0437771759435748E-2</v>
      </c>
      <c r="AF24" s="8">
        <f ca="1">'Summary results'!G20</f>
        <v>33049.189045717641</v>
      </c>
      <c r="AG24" s="8">
        <f ca="1">'Summary results'!E21</f>
        <v>-685.47512107311331</v>
      </c>
      <c r="AH24" s="8">
        <f ca="1">'Summary results'!F21</f>
        <v>-1.4236019319024962E-2</v>
      </c>
      <c r="AI24" s="8">
        <f ca="1">'Summary results'!G21</f>
        <v>48150.757997149318</v>
      </c>
      <c r="AJ24" s="8">
        <f ca="1">'Summary results'!E22</f>
        <v>-766.93117944153846</v>
      </c>
      <c r="AK24" s="8">
        <f ca="1">'Summary results'!F22</f>
        <v>-2.3814010786827211E-2</v>
      </c>
      <c r="AL24" s="8">
        <f ca="1">'Summary results'!G22</f>
        <v>32205.040398561028</v>
      </c>
      <c r="AM24" s="8">
        <f ca="1">'Summary results'!E24</f>
        <v>-650.96044239206094</v>
      </c>
      <c r="AN24" s="8">
        <f ca="1">'Summary results'!F24</f>
        <v>-2.6201752440410786E-2</v>
      </c>
      <c r="AO24" s="8">
        <f ca="1">'Summary results'!G24</f>
        <v>24844.156659845739</v>
      </c>
      <c r="AP24" s="8">
        <f ca="1">'Summary results'!E25</f>
        <v>685.47512107311331</v>
      </c>
      <c r="AQ24" s="8">
        <f ca="1">'Summary results'!F25</f>
        <v>1.4236019319024962E-2</v>
      </c>
      <c r="AR24" s="8">
        <f ca="1">'Summary results'!G25</f>
        <v>48150.757997149318</v>
      </c>
      <c r="AS24" s="8">
        <f ca="1">'Summary results'!E26</f>
        <v>-81.456058368425147</v>
      </c>
      <c r="AT24" s="8">
        <f ca="1">'Summary results'!F26</f>
        <v>-9.5779914678022493E-3</v>
      </c>
      <c r="AU24" s="8">
        <f ca="1">'Summary results'!G26</f>
        <v>8504.5031249245749</v>
      </c>
      <c r="AV24" s="8">
        <f ca="1">'Summary results'!E28</f>
        <v>-569.50438402363579</v>
      </c>
      <c r="AW24" s="8">
        <f ca="1">'Summary results'!F28</f>
        <v>-1.6623760972608537E-2</v>
      </c>
      <c r="AX24" s="8">
        <f ca="1">'Summary results'!G28</f>
        <v>34258.45601136981</v>
      </c>
      <c r="AY24" s="8">
        <f ca="1">'Summary results'!E29</f>
        <v>766.93117944153846</v>
      </c>
      <c r="AZ24" s="8">
        <f ca="1">'Summary results'!F29</f>
        <v>2.3814010786827211E-2</v>
      </c>
      <c r="BA24" s="8">
        <f ca="1">'Summary results'!G29</f>
        <v>32205.040398561028</v>
      </c>
      <c r="BB24" s="8">
        <f ca="1">'Summary results'!E30</f>
        <v>81.456058368425147</v>
      </c>
      <c r="BC24" s="8">
        <f ca="1">'Summary results'!F30</f>
        <v>9.5779914678022493E-3</v>
      </c>
      <c r="BD24" s="8">
        <f ca="1">'Summary results'!G30</f>
        <v>8504.5031249245749</v>
      </c>
      <c r="BJ24" s="43">
        <f>AVERAGE(rngCostEffectivnessCem)</f>
        <v>0.41399999999999998</v>
      </c>
      <c r="BK24" s="43">
        <f>AVERAGE(rngCostEffectivenessUncem)</f>
        <v>8.9999999999999993E-3</v>
      </c>
      <c r="BL24" s="43">
        <f>AVERAGE(rngCostEffectivenessHybr)</f>
        <v>0.496</v>
      </c>
      <c r="BM24" s="43">
        <f>AVERAGE(rngCostEffectivenessRevHybr)</f>
        <v>8.1000000000000003E-2</v>
      </c>
      <c r="BV24" s="6" t="s">
        <v>138</v>
      </c>
      <c r="BW24" s="6" t="s">
        <v>139</v>
      </c>
      <c r="BX24" s="6" t="s">
        <v>138</v>
      </c>
      <c r="BY24" s="6" t="s">
        <v>139</v>
      </c>
      <c r="BZ24" s="6" t="s">
        <v>138</v>
      </c>
      <c r="CA24" s="6" t="s">
        <v>139</v>
      </c>
      <c r="CB24" s="6" t="s">
        <v>138</v>
      </c>
      <c r="CC24" s="6" t="s">
        <v>139</v>
      </c>
      <c r="CD24" s="6" t="s">
        <v>138</v>
      </c>
      <c r="CE24" s="6" t="s">
        <v>139</v>
      </c>
      <c r="CF24" s="6" t="s">
        <v>138</v>
      </c>
      <c r="CG24" s="6" t="s">
        <v>139</v>
      </c>
      <c r="CH24" s="6" t="s">
        <v>138</v>
      </c>
      <c r="CI24" s="6" t="s">
        <v>139</v>
      </c>
      <c r="CJ24" s="6" t="s">
        <v>138</v>
      </c>
      <c r="CK24" s="6" t="s">
        <v>139</v>
      </c>
      <c r="CL24" s="6" t="s">
        <v>138</v>
      </c>
      <c r="CM24" s="6" t="s">
        <v>139</v>
      </c>
      <c r="CN24" s="6" t="s">
        <v>138</v>
      </c>
      <c r="CO24" s="6" t="s">
        <v>139</v>
      </c>
      <c r="CP24" s="6" t="s">
        <v>138</v>
      </c>
      <c r="CQ24" s="6" t="s">
        <v>139</v>
      </c>
      <c r="CR24" s="6" t="s">
        <v>138</v>
      </c>
      <c r="CS24" s="6" t="s">
        <v>139</v>
      </c>
    </row>
    <row r="25" spans="2:115" x14ac:dyDescent="0.25">
      <c r="B25" s="36" t="s">
        <v>168</v>
      </c>
      <c r="C25" s="4" t="s">
        <v>163</v>
      </c>
      <c r="D25" s="36" t="s">
        <v>108</v>
      </c>
      <c r="E25" s="4" t="s">
        <v>109</v>
      </c>
      <c r="F25" s="4" t="s">
        <v>110</v>
      </c>
      <c r="G25" s="4" t="s">
        <v>163</v>
      </c>
      <c r="H25" s="36" t="s">
        <v>108</v>
      </c>
      <c r="I25" s="4" t="s">
        <v>109</v>
      </c>
      <c r="J25" s="4" t="s">
        <v>110</v>
      </c>
      <c r="K25" s="4" t="s">
        <v>163</v>
      </c>
      <c r="L25" s="36" t="s">
        <v>108</v>
      </c>
      <c r="M25" s="4" t="s">
        <v>109</v>
      </c>
      <c r="N25" s="4" t="s">
        <v>110</v>
      </c>
      <c r="O25" s="4" t="s">
        <v>163</v>
      </c>
      <c r="P25" s="36" t="s">
        <v>108</v>
      </c>
      <c r="Q25" s="4" t="s">
        <v>109</v>
      </c>
      <c r="R25" s="4" t="s">
        <v>110</v>
      </c>
      <c r="U25" s="6" t="s">
        <v>138</v>
      </c>
      <c r="V25" s="6" t="s">
        <v>139</v>
      </c>
      <c r="W25" s="6" t="s">
        <v>164</v>
      </c>
      <c r="X25" s="6" t="s">
        <v>138</v>
      </c>
      <c r="Y25" s="6" t="s">
        <v>139</v>
      </c>
      <c r="Z25" s="6" t="s">
        <v>164</v>
      </c>
      <c r="AA25" s="6" t="s">
        <v>138</v>
      </c>
      <c r="AB25" s="6" t="s">
        <v>139</v>
      </c>
      <c r="AC25" s="6" t="s">
        <v>164</v>
      </c>
      <c r="AD25" s="6" t="s">
        <v>138</v>
      </c>
      <c r="AE25" s="6" t="s">
        <v>139</v>
      </c>
      <c r="AF25" s="6" t="s">
        <v>164</v>
      </c>
      <c r="AG25" s="6" t="s">
        <v>138</v>
      </c>
      <c r="AH25" s="6" t="s">
        <v>139</v>
      </c>
      <c r="AI25" s="6" t="s">
        <v>164</v>
      </c>
      <c r="AJ25" s="6" t="s">
        <v>138</v>
      </c>
      <c r="AK25" s="6" t="s">
        <v>139</v>
      </c>
      <c r="AL25" s="6" t="s">
        <v>164</v>
      </c>
      <c r="AM25" s="6" t="s">
        <v>138</v>
      </c>
      <c r="AN25" s="6" t="s">
        <v>139</v>
      </c>
      <c r="AO25" s="6" t="s">
        <v>164</v>
      </c>
      <c r="AP25" s="6" t="s">
        <v>138</v>
      </c>
      <c r="AQ25" s="6" t="s">
        <v>139</v>
      </c>
      <c r="AR25" s="6" t="s">
        <v>164</v>
      </c>
      <c r="AS25" s="6" t="s">
        <v>138</v>
      </c>
      <c r="AT25" s="6" t="s">
        <v>139</v>
      </c>
      <c r="AU25" s="6" t="s">
        <v>164</v>
      </c>
      <c r="AV25" s="6" t="s">
        <v>138</v>
      </c>
      <c r="AW25" s="6" t="s">
        <v>139</v>
      </c>
      <c r="AX25" s="6" t="s">
        <v>164</v>
      </c>
      <c r="AY25" s="6" t="s">
        <v>138</v>
      </c>
      <c r="AZ25" s="6" t="s">
        <v>139</v>
      </c>
      <c r="BA25" s="6" t="s">
        <v>164</v>
      </c>
      <c r="BB25" s="6" t="s">
        <v>138</v>
      </c>
      <c r="BC25" s="6" t="s">
        <v>139</v>
      </c>
      <c r="BD25" s="6" t="s">
        <v>164</v>
      </c>
      <c r="BF25" s="6" t="s">
        <v>56</v>
      </c>
      <c r="BG25" s="6" t="s">
        <v>57</v>
      </c>
      <c r="BH25" s="6" t="s">
        <v>34</v>
      </c>
      <c r="BI25" s="6" t="s">
        <v>36</v>
      </c>
      <c r="BJ25" s="6" t="s">
        <v>56</v>
      </c>
      <c r="BK25" s="6" t="s">
        <v>57</v>
      </c>
      <c r="BL25" s="6" t="s">
        <v>34</v>
      </c>
      <c r="BM25" s="6" t="s">
        <v>36</v>
      </c>
      <c r="BO25" s="6" t="s">
        <v>44</v>
      </c>
      <c r="BP25" s="6" t="s">
        <v>56</v>
      </c>
      <c r="BQ25" s="6" t="s">
        <v>57</v>
      </c>
      <c r="BR25" s="6" t="s">
        <v>34</v>
      </c>
      <c r="BS25" s="6" t="s">
        <v>36</v>
      </c>
      <c r="BU25" s="6" t="s">
        <v>169</v>
      </c>
      <c r="BV25" s="19">
        <f>MIN(rngCemVsUncemIncCosts)</f>
        <v>1260.7914484180646</v>
      </c>
      <c r="BW25" s="8">
        <f>MIN(rngCemVsUncemIncQALYs)</f>
        <v>2.732832759884829E-2</v>
      </c>
      <c r="BX25" s="19">
        <f>MIN(rngCemVsHybrIncCosts)</f>
        <v>577.37772115725556</v>
      </c>
      <c r="BY25" s="8">
        <f>MIN(rngCemVsRevHybrIncCosts)</f>
        <v>1.0593106995322898E-2</v>
      </c>
      <c r="BZ25" s="8">
        <f>MIN(AA26:AA1048576)</f>
        <v>486.41205340570218</v>
      </c>
      <c r="CA25" s="8">
        <f>MIN(AB26:AB1048576)</f>
        <v>2.2940999174796417E-3</v>
      </c>
      <c r="CB25" s="8">
        <f>MIN(AD26:AD1048576)</f>
        <v>-1431.3704526754846</v>
      </c>
      <c r="CC25" s="8">
        <f>MIN(AE26:AE1048576)</f>
        <v>-5.1838953859070003E-2</v>
      </c>
      <c r="CD25" s="8">
        <f>MIN(AG26:AG1048576)</f>
        <v>-750.63788564742117</v>
      </c>
      <c r="CE25" s="8">
        <f>MIN(AK26:AK1048576)</f>
        <v>-3.4610762024119168E-2</v>
      </c>
      <c r="CF25" s="8">
        <f>MIN(AJ26:AJ1048576)</f>
        <v>-850.29620044843432</v>
      </c>
      <c r="CG25" s="8">
        <f>MIN(AK26:AK1048576)</f>
        <v>-3.4610762024119168E-2</v>
      </c>
      <c r="CH25" s="8">
        <f>MIN(AM26:AM1048576)</f>
        <v>-761.9403701511626</v>
      </c>
      <c r="CI25" s="8">
        <f>MIN(AN26:AN1048576)</f>
        <v>-3.6605659494195919E-2</v>
      </c>
      <c r="CJ25" s="8">
        <f>MIN(AP26:AP1048576)</f>
        <v>591.94505306154406</v>
      </c>
      <c r="CK25" s="8">
        <f>MIN(AQ26:AQ1048576)</f>
        <v>5.5982136542649386E-3</v>
      </c>
      <c r="CL25" s="8">
        <f>MIN(AS26:AS1048576)</f>
        <v>-189.57760713242942</v>
      </c>
      <c r="CM25" s="8">
        <f>MIN(AT26:AT1048576)</f>
        <v>-1.9828195004196303E-2</v>
      </c>
      <c r="CN25" s="8">
        <f>MIN(AV26:AV1048576)</f>
        <v>-674.17240687786102</v>
      </c>
      <c r="CO25" s="8">
        <f>MIN(AW26:AW1048576)</f>
        <v>-2.8522051589320085E-2</v>
      </c>
      <c r="CP25" s="8">
        <f>MIN(AY26:AY1048576)</f>
        <v>688.96055189893559</v>
      </c>
      <c r="CQ25" s="8">
        <f>MIN(AZ26:AZ1048576)</f>
        <v>1.2199725492845204E-2</v>
      </c>
      <c r="CR25" s="8">
        <f>MIN(BB26:BB1048576)</f>
        <v>8.2876338454084362</v>
      </c>
      <c r="CS25" s="8">
        <f>MIN(BC26:BC1048576)</f>
        <v>-5.3196245451250235E-3</v>
      </c>
    </row>
    <row r="26" spans="2:115" x14ac:dyDescent="0.25">
      <c r="B26" s="6">
        <v>1</v>
      </c>
      <c r="C26" s="48">
        <v>1957.8579183754293</v>
      </c>
      <c r="D26" s="48">
        <v>1560.8955446767964</v>
      </c>
      <c r="E26" s="48">
        <v>15.11534939454887</v>
      </c>
      <c r="F26" s="48">
        <v>10.700354425093106</v>
      </c>
      <c r="G26" s="48">
        <v>3198.9682837664327</v>
      </c>
      <c r="H26" s="48">
        <v>2929.2464069138359</v>
      </c>
      <c r="I26" s="48">
        <v>15.177054022568907</v>
      </c>
      <c r="J26" s="48">
        <v>10.736854902638857</v>
      </c>
      <c r="K26" s="48">
        <v>2550.9844767785103</v>
      </c>
      <c r="L26" s="48">
        <v>2234.9860221454437</v>
      </c>
      <c r="M26" s="48">
        <v>15.15472678476937</v>
      </c>
      <c r="N26" s="48">
        <v>10.723658836345319</v>
      </c>
      <c r="O26" s="48">
        <v>2513.2579549313809</v>
      </c>
      <c r="P26" s="48">
        <v>2160.1999837062713</v>
      </c>
      <c r="Q26" s="48">
        <v>15.136752997895957</v>
      </c>
      <c r="R26" s="48">
        <v>10.713026520530949</v>
      </c>
      <c r="U26" s="48">
        <v>1368.3508622370396</v>
      </c>
      <c r="V26" s="48">
        <v>3.6500477545750698E-2</v>
      </c>
      <c r="W26" s="48">
        <v>37488.574239115398</v>
      </c>
      <c r="X26" s="48">
        <v>674.09047746864735</v>
      </c>
      <c r="Y26" s="48">
        <v>2.3304411252212276E-2</v>
      </c>
      <c r="Z26" s="48">
        <v>28925.445494987835</v>
      </c>
      <c r="AA26" s="48">
        <v>599.30443902947491</v>
      </c>
      <c r="AB26" s="48">
        <v>1.2672095437842756E-2</v>
      </c>
      <c r="AC26" s="48">
        <v>47293.239067610586</v>
      </c>
      <c r="AD26" s="48">
        <v>-1368.3508622370396</v>
      </c>
      <c r="AE26" s="48">
        <v>-3.6500477545750698E-2</v>
      </c>
      <c r="AF26" s="48">
        <v>37488.574239115398</v>
      </c>
      <c r="AG26" s="48">
        <v>-694.26038476839221</v>
      </c>
      <c r="AH26" s="48">
        <v>-1.3196066293538422E-2</v>
      </c>
      <c r="AI26" s="48">
        <v>52611.162245247535</v>
      </c>
      <c r="AJ26" s="48">
        <v>-769.04642320756466</v>
      </c>
      <c r="AK26" s="48">
        <v>-2.3828382107907942E-2</v>
      </c>
      <c r="AL26" s="48">
        <v>32274.386893952851</v>
      </c>
      <c r="AM26" s="48">
        <v>-674.09047746864735</v>
      </c>
      <c r="AN26" s="48">
        <v>-2.3304411252212276E-2</v>
      </c>
      <c r="AO26" s="48">
        <v>28925.445494987835</v>
      </c>
      <c r="AP26" s="48">
        <v>694.26038476839221</v>
      </c>
      <c r="AQ26" s="48">
        <v>1.3196066293538422E-2</v>
      </c>
      <c r="AR26" s="48">
        <v>52611.162245247535</v>
      </c>
      <c r="AS26" s="48">
        <v>-74.786038439172444</v>
      </c>
      <c r="AT26" s="48">
        <v>-1.063231581436952E-2</v>
      </c>
      <c r="AU26" s="48">
        <v>7033.8428377098717</v>
      </c>
      <c r="AV26" s="48">
        <v>-599.30443902947491</v>
      </c>
      <c r="AW26" s="48">
        <v>-1.2672095437842756E-2</v>
      </c>
      <c r="AX26" s="48">
        <v>47293.239067610586</v>
      </c>
      <c r="AY26" s="48">
        <v>769.04642320756466</v>
      </c>
      <c r="AZ26" s="48">
        <v>2.3828382107907942E-2</v>
      </c>
      <c r="BA26" s="48">
        <v>32274.386893952851</v>
      </c>
      <c r="BB26" s="48">
        <v>74.786038439172444</v>
      </c>
      <c r="BC26" s="48">
        <v>1.063231581436952E-2</v>
      </c>
      <c r="BD26" s="48">
        <v>7033.8428377098717</v>
      </c>
      <c r="BF26" s="8">
        <f t="shared" ref="BF26:BF89" si="1">IF($B26&lt;&gt;"",$F26*rngWTPthreshold-$D26,"")</f>
        <v>319449.73720811639</v>
      </c>
      <c r="BG26" s="8">
        <f t="shared" ref="BG26:BG89" si="2">IF($B26&lt;&gt;"",$J26*rngWTPthreshold-$H26,"")</f>
        <v>319176.40067225188</v>
      </c>
      <c r="BH26" s="8">
        <f t="shared" ref="BH26:BH89" si="3">IF($B26&lt;&gt;"",$N26*rngWTPthreshold-$L26,"")</f>
        <v>319474.77906821412</v>
      </c>
      <c r="BI26" s="8">
        <f t="shared" ref="BI26:BI89" si="4">IF($B26&lt;&gt;"",$R26*rngWTPthreshold-$P26,"")</f>
        <v>319230.59563222219</v>
      </c>
      <c r="BJ26" s="19">
        <f>IF($B26&lt;&gt;"",IF(BF26=MAX($BF26:$BI26),1,0),"")</f>
        <v>0</v>
      </c>
      <c r="BK26" s="19">
        <f>IF($B26&lt;&gt;"",IF(BG26=MAX($BF26:$BI26),1,0),"")</f>
        <v>0</v>
      </c>
      <c r="BL26" s="19">
        <f>IF($B26&lt;&gt;"",IF(BH26=MAX($BF26:$BI26),1,0),"")</f>
        <v>1</v>
      </c>
      <c r="BM26" s="19">
        <f>IF($B26&lt;&gt;"",IF(BI26=MAX($BF26:$BI26),1,0),"")</f>
        <v>0</v>
      </c>
      <c r="BO26" s="6">
        <v>0</v>
      </c>
      <c r="BP26" s="48">
        <v>1</v>
      </c>
      <c r="BQ26" s="48">
        <v>0</v>
      </c>
      <c r="BR26" s="48">
        <v>0</v>
      </c>
      <c r="BS26" s="48">
        <v>0</v>
      </c>
      <c r="BU26" s="6" t="s">
        <v>170</v>
      </c>
      <c r="BV26" s="19">
        <f>MAX(rngCemVsUncemIncCosts)</f>
        <v>1431.3704526754846</v>
      </c>
      <c r="BW26" s="8">
        <f>MAX(rngCemVsUncemIncQALYs)</f>
        <v>5.1838953859070003E-2</v>
      </c>
      <c r="BX26" s="19">
        <f>MAX(rngCemVsHybrIncCosts)</f>
        <v>761.9403701511626</v>
      </c>
      <c r="BY26" s="8">
        <f>MAX(rngCemVsRevHybrIncCosts)</f>
        <v>3.6605659494195919E-2</v>
      </c>
      <c r="BZ26" s="8">
        <f>MAX(AA26:AA1048576)</f>
        <v>674.17240687786102</v>
      </c>
      <c r="CA26" s="8">
        <f>MAX(AB26:AB1048576)</f>
        <v>2.8522051589320085E-2</v>
      </c>
      <c r="CB26" s="8">
        <f>MAX(AD26:AD1048576)</f>
        <v>-1260.7914484180646</v>
      </c>
      <c r="CC26" s="8">
        <f>MAX(AE26:AE1048576)</f>
        <v>-2.732832759884829E-2</v>
      </c>
      <c r="CD26" s="8">
        <f>MAX(AG26:AG1048576)</f>
        <v>-591.94505306154406</v>
      </c>
      <c r="CE26" s="8">
        <f>MAX(AK26:AK1048576)</f>
        <v>-1.2199725492845204E-2</v>
      </c>
      <c r="CF26" s="8">
        <f>MAX(AJ26:AJ1048576)</f>
        <v>-688.96055189893559</v>
      </c>
      <c r="CG26" s="8">
        <f>MAX(AK26:AK1048576)</f>
        <v>-1.2199725492845204E-2</v>
      </c>
      <c r="CH26" s="8">
        <f>MAX(AM26:AM1048576)</f>
        <v>-577.37772115725556</v>
      </c>
      <c r="CI26" s="8">
        <f>MAX(AN26:AN1048576)</f>
        <v>-1.0593106995322898E-2</v>
      </c>
      <c r="CJ26" s="8">
        <f>MAX(AP26:AP1048576)</f>
        <v>750.63788564742117</v>
      </c>
      <c r="CK26" s="8">
        <f>MAX(AQ26:AQ1048576)</f>
        <v>2.669159605737903E-2</v>
      </c>
      <c r="CL26" s="8">
        <f>MAX(AS26:AS1048576)</f>
        <v>-8.2876338454084362</v>
      </c>
      <c r="CM26" s="8">
        <f>MAX(AT26:AT1048576)</f>
        <v>5.3196245451250235E-3</v>
      </c>
      <c r="CN26" s="8">
        <f>MAX(AV26:AV1048576)</f>
        <v>-486.41205340570218</v>
      </c>
      <c r="CO26" s="8">
        <f>MAX(AW26:AW1048576)</f>
        <v>-2.2940999174796417E-3</v>
      </c>
      <c r="CP26" s="8">
        <f>MAX(AY26:AY1048576)</f>
        <v>850.29620044843432</v>
      </c>
      <c r="CQ26" s="8">
        <f>MAX(AZ26:AZ1048576)</f>
        <v>3.4610762024119168E-2</v>
      </c>
      <c r="CR26" s="8">
        <f>MAX(BB26:BB1048576)</f>
        <v>189.57760713242942</v>
      </c>
      <c r="CS26" s="8">
        <f>MAX(BC26:BC1048576)</f>
        <v>1.9828195004196303E-2</v>
      </c>
    </row>
    <row r="27" spans="2:115" x14ac:dyDescent="0.25">
      <c r="B27" s="6">
        <v>2</v>
      </c>
      <c r="C27" s="48">
        <v>1978.5216817643113</v>
      </c>
      <c r="D27" s="48">
        <v>1571.3662539720983</v>
      </c>
      <c r="E27" s="48">
        <v>15.010113915925936</v>
      </c>
      <c r="F27" s="48">
        <v>10.625556436323336</v>
      </c>
      <c r="G27" s="48">
        <v>3222.060234158233</v>
      </c>
      <c r="H27" s="48">
        <v>2942.4445634112394</v>
      </c>
      <c r="I27" s="48">
        <v>15.067503821965001</v>
      </c>
      <c r="J27" s="48">
        <v>10.659308047215887</v>
      </c>
      <c r="K27" s="48">
        <v>2579.2006944942782</v>
      </c>
      <c r="L27" s="48">
        <v>2251.2247212914704</v>
      </c>
      <c r="M27" s="48">
        <v>15.045845746632038</v>
      </c>
      <c r="N27" s="48">
        <v>10.646580622087239</v>
      </c>
      <c r="O27" s="48">
        <v>2516.4580275046637</v>
      </c>
      <c r="P27" s="48">
        <v>2159.3530943576843</v>
      </c>
      <c r="Q27" s="48">
        <v>15.032740216523704</v>
      </c>
      <c r="R27" s="48">
        <v>10.638873304115661</v>
      </c>
      <c r="U27" s="48">
        <v>1371.0783094391411</v>
      </c>
      <c r="V27" s="48">
        <v>3.3751610892551298E-2</v>
      </c>
      <c r="W27" s="48">
        <v>40622.603578951748</v>
      </c>
      <c r="X27" s="48">
        <v>679.85846731937204</v>
      </c>
      <c r="Y27" s="48">
        <v>2.1024185763902636E-2</v>
      </c>
      <c r="Z27" s="48">
        <v>32336.970142579856</v>
      </c>
      <c r="AA27" s="48">
        <v>587.98684038558599</v>
      </c>
      <c r="AB27" s="48">
        <v>1.3316867792324771E-2</v>
      </c>
      <c r="AC27" s="48">
        <v>44153.538921853265</v>
      </c>
      <c r="AD27" s="48">
        <v>-1371.0783094391411</v>
      </c>
      <c r="AE27" s="48">
        <v>-3.3751610892551298E-2</v>
      </c>
      <c r="AF27" s="48">
        <v>40622.603578951748</v>
      </c>
      <c r="AG27" s="48">
        <v>-691.21984211976905</v>
      </c>
      <c r="AH27" s="48">
        <v>-1.2727425128648662E-2</v>
      </c>
      <c r="AI27" s="48">
        <v>54309.480129164156</v>
      </c>
      <c r="AJ27" s="48">
        <v>-783.0914690535551</v>
      </c>
      <c r="AK27" s="48">
        <v>-2.0434743100226527E-2</v>
      </c>
      <c r="AL27" s="48">
        <v>38321.571512434341</v>
      </c>
      <c r="AM27" s="48">
        <v>-679.85846731937204</v>
      </c>
      <c r="AN27" s="48">
        <v>-2.1024185763902636E-2</v>
      </c>
      <c r="AO27" s="48">
        <v>32336.970142579856</v>
      </c>
      <c r="AP27" s="48">
        <v>691.21984211976905</v>
      </c>
      <c r="AQ27" s="48">
        <v>1.2727425128648662E-2</v>
      </c>
      <c r="AR27" s="48">
        <v>54309.480129164156</v>
      </c>
      <c r="AS27" s="48">
        <v>-91.871626933786047</v>
      </c>
      <c r="AT27" s="48">
        <v>-7.707317971577865E-3</v>
      </c>
      <c r="AU27" s="48">
        <v>11920.051472195562</v>
      </c>
      <c r="AV27" s="48">
        <v>-587.98684038558599</v>
      </c>
      <c r="AW27" s="48">
        <v>-1.3316867792324771E-2</v>
      </c>
      <c r="AX27" s="48">
        <v>44153.538921853265</v>
      </c>
      <c r="AY27" s="48">
        <v>783.0914690535551</v>
      </c>
      <c r="AZ27" s="48">
        <v>2.0434743100226527E-2</v>
      </c>
      <c r="BA27" s="48">
        <v>38321.571512434341</v>
      </c>
      <c r="BB27" s="48">
        <v>91.871626933786047</v>
      </c>
      <c r="BC27" s="48">
        <v>7.707317971577865E-3</v>
      </c>
      <c r="BD27" s="48">
        <v>11920.051472195562</v>
      </c>
      <c r="BF27" s="8">
        <f t="shared" si="1"/>
        <v>317195.32683572796</v>
      </c>
      <c r="BG27" s="8">
        <f t="shared" si="2"/>
        <v>316836.79685306537</v>
      </c>
      <c r="BH27" s="8">
        <f t="shared" si="3"/>
        <v>317146.19394132571</v>
      </c>
      <c r="BI27" s="8">
        <f t="shared" si="4"/>
        <v>317006.84602911212</v>
      </c>
      <c r="BJ27" s="19">
        <f t="shared" ref="BJ27:BJ90" si="5">IF($B27&lt;&gt;"",IF(BF27=MAX($BF27:$BI27),1,0),"")</f>
        <v>1</v>
      </c>
      <c r="BK27" s="19">
        <f t="shared" ref="BK27:BK90" si="6">IF($B27&lt;&gt;"",IF(BG27=MAX($BF27:$BI27),1,0),"")</f>
        <v>0</v>
      </c>
      <c r="BL27" s="19">
        <f t="shared" ref="BL27:BL90" si="7">IF($B27&lt;&gt;"",IF(BH27=MAX($BF27:$BI27),1,0),"")</f>
        <v>0</v>
      </c>
      <c r="BM27" s="19">
        <f t="shared" ref="BM27:BM90" si="8">IF($B27&lt;&gt;"",IF(BI27=MAX($BF27:$BI27),1,0),"")</f>
        <v>0</v>
      </c>
      <c r="BO27" s="6">
        <v>2000</v>
      </c>
      <c r="BP27" s="48">
        <v>1</v>
      </c>
      <c r="BQ27" s="48">
        <v>0</v>
      </c>
      <c r="BR27" s="48">
        <v>0</v>
      </c>
      <c r="BS27" s="48">
        <v>0</v>
      </c>
    </row>
    <row r="28" spans="2:115" x14ac:dyDescent="0.25">
      <c r="B28" s="6">
        <v>3</v>
      </c>
      <c r="C28" s="48">
        <v>1999.7731318433966</v>
      </c>
      <c r="D28" s="48">
        <v>1587.5935878678106</v>
      </c>
      <c r="E28" s="48">
        <v>14.919102862091664</v>
      </c>
      <c r="F28" s="48">
        <v>10.563896994955137</v>
      </c>
      <c r="G28" s="48">
        <v>3219.6072214948026</v>
      </c>
      <c r="H28" s="48">
        <v>2942.0635198085729</v>
      </c>
      <c r="I28" s="48">
        <v>14.987452630598407</v>
      </c>
      <c r="J28" s="48">
        <v>10.60424015272924</v>
      </c>
      <c r="K28" s="48">
        <v>2594.8056565282814</v>
      </c>
      <c r="L28" s="48">
        <v>2263.2067321344634</v>
      </c>
      <c r="M28" s="48">
        <v>14.960148805068977</v>
      </c>
      <c r="N28" s="48">
        <v>10.588137723820862</v>
      </c>
      <c r="O28" s="48">
        <v>2486.569142297476</v>
      </c>
      <c r="P28" s="48">
        <v>2140.9264787821967</v>
      </c>
      <c r="Q28" s="48">
        <v>14.953025205280063</v>
      </c>
      <c r="R28" s="48">
        <v>10.583933633481797</v>
      </c>
      <c r="U28" s="48">
        <v>1354.4699319407623</v>
      </c>
      <c r="V28" s="48">
        <v>4.0343157774103133E-2</v>
      </c>
      <c r="W28" s="48">
        <v>33573.721212527802</v>
      </c>
      <c r="X28" s="48">
        <v>675.61314426665285</v>
      </c>
      <c r="Y28" s="48">
        <v>2.4240728865725814E-2</v>
      </c>
      <c r="Z28" s="48">
        <v>27870.991338957156</v>
      </c>
      <c r="AA28" s="48">
        <v>553.3328909143861</v>
      </c>
      <c r="AB28" s="48">
        <v>2.0036638526660155E-2</v>
      </c>
      <c r="AC28" s="48">
        <v>27616.053969239292</v>
      </c>
      <c r="AD28" s="48">
        <v>-1354.4699319407623</v>
      </c>
      <c r="AE28" s="48">
        <v>-4.0343157774103133E-2</v>
      </c>
      <c r="AF28" s="48">
        <v>33573.721212527802</v>
      </c>
      <c r="AG28" s="48">
        <v>-678.85678767410946</v>
      </c>
      <c r="AH28" s="48">
        <v>-1.610242890837732E-2</v>
      </c>
      <c r="AI28" s="48">
        <v>42158.657649525958</v>
      </c>
      <c r="AJ28" s="48">
        <v>-801.13704102637621</v>
      </c>
      <c r="AK28" s="48">
        <v>-2.0306519247442978E-2</v>
      </c>
      <c r="AL28" s="48">
        <v>39452.208980978183</v>
      </c>
      <c r="AM28" s="48">
        <v>-675.61314426665285</v>
      </c>
      <c r="AN28" s="48">
        <v>-2.4240728865725814E-2</v>
      </c>
      <c r="AO28" s="48">
        <v>27870.991338957156</v>
      </c>
      <c r="AP28" s="48">
        <v>678.85678767410946</v>
      </c>
      <c r="AQ28" s="48">
        <v>1.610242890837732E-2</v>
      </c>
      <c r="AR28" s="48">
        <v>42158.657649525958</v>
      </c>
      <c r="AS28" s="48">
        <v>-122.28025335226675</v>
      </c>
      <c r="AT28" s="48">
        <v>-4.2040903390656581E-3</v>
      </c>
      <c r="AU28" s="48">
        <v>29086.01944539637</v>
      </c>
      <c r="AV28" s="48">
        <v>-553.3328909143861</v>
      </c>
      <c r="AW28" s="48">
        <v>-2.0036638526660155E-2</v>
      </c>
      <c r="AX28" s="48">
        <v>27616.053969239292</v>
      </c>
      <c r="AY28" s="48">
        <v>801.13704102637621</v>
      </c>
      <c r="AZ28" s="48">
        <v>2.0306519247442978E-2</v>
      </c>
      <c r="BA28" s="48">
        <v>39452.208980978183</v>
      </c>
      <c r="BB28" s="48">
        <v>122.28025335226675</v>
      </c>
      <c r="BC28" s="48">
        <v>4.2040903390656581E-3</v>
      </c>
      <c r="BD28" s="48">
        <v>29086.01944539637</v>
      </c>
      <c r="BF28" s="8">
        <f t="shared" si="1"/>
        <v>315329.31626078632</v>
      </c>
      <c r="BG28" s="8">
        <f t="shared" si="2"/>
        <v>315185.14106206864</v>
      </c>
      <c r="BH28" s="8">
        <f t="shared" si="3"/>
        <v>315380.92498249141</v>
      </c>
      <c r="BI28" s="8">
        <f t="shared" si="4"/>
        <v>315377.08252567169</v>
      </c>
      <c r="BJ28" s="19">
        <f t="shared" si="5"/>
        <v>0</v>
      </c>
      <c r="BK28" s="19">
        <f t="shared" si="6"/>
        <v>0</v>
      </c>
      <c r="BL28" s="19">
        <f t="shared" si="7"/>
        <v>1</v>
      </c>
      <c r="BM28" s="19">
        <f t="shared" si="8"/>
        <v>0</v>
      </c>
      <c r="BO28" s="6">
        <v>4000</v>
      </c>
      <c r="BP28" s="48">
        <v>1</v>
      </c>
      <c r="BQ28" s="48">
        <v>0</v>
      </c>
      <c r="BR28" s="48">
        <v>0</v>
      </c>
      <c r="BS28" s="48">
        <v>0</v>
      </c>
      <c r="BV28" s="19">
        <f>-MAX(ABS(BV25),ABS(BV26))</f>
        <v>-1431.3704526754846</v>
      </c>
      <c r="BW28" s="8">
        <f>-MAX(ABS(BW25),ABS(BW26))</f>
        <v>-5.1838953859070003E-2</v>
      </c>
      <c r="BX28" s="19">
        <f t="shared" ref="BX28:BY28" si="9">-MAX(ABS(BX25),ABS(BX26))</f>
        <v>-761.9403701511626</v>
      </c>
      <c r="BY28" s="8">
        <f t="shared" si="9"/>
        <v>-3.6605659494195919E-2</v>
      </c>
      <c r="BZ28" s="8">
        <f t="shared" ref="BZ28:CA28" si="10">-MAX(ABS(BZ25),ABS(BZ26))</f>
        <v>-674.17240687786102</v>
      </c>
      <c r="CA28" s="8">
        <f t="shared" si="10"/>
        <v>-2.8522051589320085E-2</v>
      </c>
      <c r="CB28" s="8">
        <f t="shared" ref="CB28:CI28" si="11">-MAX(ABS(CB25),ABS(CB26))</f>
        <v>-1431.3704526754846</v>
      </c>
      <c r="CC28" s="8">
        <f t="shared" si="11"/>
        <v>-5.1838953859070003E-2</v>
      </c>
      <c r="CD28" s="8">
        <f t="shared" si="11"/>
        <v>-750.63788564742117</v>
      </c>
      <c r="CE28" s="8">
        <f t="shared" si="11"/>
        <v>-3.4610762024119168E-2</v>
      </c>
      <c r="CF28" s="8">
        <f t="shared" si="11"/>
        <v>-850.29620044843432</v>
      </c>
      <c r="CG28" s="8">
        <f t="shared" si="11"/>
        <v>-3.4610762024119168E-2</v>
      </c>
      <c r="CH28" s="8">
        <f t="shared" si="11"/>
        <v>-761.9403701511626</v>
      </c>
      <c r="CI28" s="8">
        <f t="shared" si="11"/>
        <v>-3.6605659494195919E-2</v>
      </c>
      <c r="CJ28" s="8">
        <f t="shared" ref="CJ28:CO28" si="12">-MAX(ABS(CJ25),ABS(CJ26))</f>
        <v>-750.63788564742117</v>
      </c>
      <c r="CK28" s="8">
        <f t="shared" si="12"/>
        <v>-2.669159605737903E-2</v>
      </c>
      <c r="CL28" s="8">
        <f t="shared" si="12"/>
        <v>-189.57760713242942</v>
      </c>
      <c r="CM28" s="8">
        <f t="shared" si="12"/>
        <v>-1.9828195004196303E-2</v>
      </c>
      <c r="CN28" s="8">
        <f t="shared" si="12"/>
        <v>-674.17240687786102</v>
      </c>
      <c r="CO28" s="8">
        <f t="shared" si="12"/>
        <v>-2.8522051589320085E-2</v>
      </c>
      <c r="CP28" s="8">
        <f>-MAX(ABS(CP25),ABS(CP26))</f>
        <v>-850.29620044843432</v>
      </c>
      <c r="CQ28" s="8">
        <f>-MAX(ABS(CQ25),ABS(CQ26))</f>
        <v>-3.4610762024119168E-2</v>
      </c>
      <c r="CR28" s="8">
        <f>-MAX(ABS(CR25),ABS(CR26))</f>
        <v>-189.57760713242942</v>
      </c>
      <c r="CS28" s="8">
        <f>-MAX(ABS(CS25),ABS(CS26))</f>
        <v>-1.9828195004196303E-2</v>
      </c>
    </row>
    <row r="29" spans="2:115" x14ac:dyDescent="0.25">
      <c r="B29" s="6">
        <v>4</v>
      </c>
      <c r="C29" s="48">
        <v>1978.0712262859665</v>
      </c>
      <c r="D29" s="48">
        <v>1572.2360260759513</v>
      </c>
      <c r="E29" s="48">
        <v>15.208328119777541</v>
      </c>
      <c r="F29" s="48">
        <v>10.767651329870782</v>
      </c>
      <c r="G29" s="48">
        <v>3232.2644248123079</v>
      </c>
      <c r="H29" s="48">
        <v>2950.054281785227</v>
      </c>
      <c r="I29" s="48">
        <v>15.270757273748508</v>
      </c>
      <c r="J29" s="48">
        <v>10.804523286583875</v>
      </c>
      <c r="K29" s="48">
        <v>2500.5359624473876</v>
      </c>
      <c r="L29" s="48">
        <v>2199.4163961378058</v>
      </c>
      <c r="M29" s="48">
        <v>15.261268604998243</v>
      </c>
      <c r="N29" s="48">
        <v>10.79892507292961</v>
      </c>
      <c r="O29" s="48">
        <v>2512.4786312316578</v>
      </c>
      <c r="P29" s="48">
        <v>2157.6959223666299</v>
      </c>
      <c r="Q29" s="48">
        <v>15.234222962744113</v>
      </c>
      <c r="R29" s="48">
        <v>10.782956689625852</v>
      </c>
      <c r="U29" s="48">
        <v>1377.8182557092757</v>
      </c>
      <c r="V29" s="48">
        <v>3.6871956713092402E-2</v>
      </c>
      <c r="W29" s="48">
        <v>37367.646811649771</v>
      </c>
      <c r="X29" s="48">
        <v>627.18037006185455</v>
      </c>
      <c r="Y29" s="48">
        <v>3.1273743058827463E-2</v>
      </c>
      <c r="Z29" s="48">
        <v>20054.534849956948</v>
      </c>
      <c r="AA29" s="48">
        <v>585.45989629067867</v>
      </c>
      <c r="AB29" s="48">
        <v>1.5305359755069858E-2</v>
      </c>
      <c r="AC29" s="48">
        <v>38251.952627036204</v>
      </c>
      <c r="AD29" s="48">
        <v>-1377.8182557092757</v>
      </c>
      <c r="AE29" s="48">
        <v>-3.6871956713092402E-2</v>
      </c>
      <c r="AF29" s="48">
        <v>37367.646811649771</v>
      </c>
      <c r="AG29" s="48">
        <v>-750.63788564742117</v>
      </c>
      <c r="AH29" s="48">
        <v>-5.5982136542649386E-3</v>
      </c>
      <c r="AI29" s="48">
        <v>134085.25147580885</v>
      </c>
      <c r="AJ29" s="48">
        <v>-792.35835941859705</v>
      </c>
      <c r="AK29" s="48">
        <v>-2.1566596958022544E-2</v>
      </c>
      <c r="AL29" s="48">
        <v>36740.07359440397</v>
      </c>
      <c r="AM29" s="48">
        <v>-627.18037006185455</v>
      </c>
      <c r="AN29" s="48">
        <v>-3.1273743058827463E-2</v>
      </c>
      <c r="AO29" s="48">
        <v>20054.534849956948</v>
      </c>
      <c r="AP29" s="48">
        <v>750.63788564742117</v>
      </c>
      <c r="AQ29" s="48">
        <v>5.5982136542649386E-3</v>
      </c>
      <c r="AR29" s="48">
        <v>134085.25147580885</v>
      </c>
      <c r="AS29" s="48">
        <v>-41.720473771175875</v>
      </c>
      <c r="AT29" s="48">
        <v>-1.5968383303757605E-2</v>
      </c>
      <c r="AU29" s="48">
        <v>2612.6924045816468</v>
      </c>
      <c r="AV29" s="48">
        <v>-585.45989629067867</v>
      </c>
      <c r="AW29" s="48">
        <v>-1.5305359755069858E-2</v>
      </c>
      <c r="AX29" s="48">
        <v>38251.952627036204</v>
      </c>
      <c r="AY29" s="48">
        <v>792.35835941859705</v>
      </c>
      <c r="AZ29" s="48">
        <v>2.1566596958022544E-2</v>
      </c>
      <c r="BA29" s="48">
        <v>36740.07359440397</v>
      </c>
      <c r="BB29" s="48">
        <v>41.720473771175875</v>
      </c>
      <c r="BC29" s="48">
        <v>1.5968383303757605E-2</v>
      </c>
      <c r="BD29" s="48">
        <v>2612.6924045816468</v>
      </c>
      <c r="BF29" s="8">
        <f t="shared" si="1"/>
        <v>321457.3038700475</v>
      </c>
      <c r="BG29" s="8">
        <f t="shared" si="2"/>
        <v>321185.64431573101</v>
      </c>
      <c r="BH29" s="8">
        <f t="shared" si="3"/>
        <v>321768.33579175052</v>
      </c>
      <c r="BI29" s="8">
        <f t="shared" si="4"/>
        <v>321331.00476640894</v>
      </c>
      <c r="BJ29" s="19">
        <f t="shared" si="5"/>
        <v>0</v>
      </c>
      <c r="BK29" s="19">
        <f t="shared" si="6"/>
        <v>0</v>
      </c>
      <c r="BL29" s="19">
        <f t="shared" si="7"/>
        <v>1</v>
      </c>
      <c r="BM29" s="19">
        <f t="shared" si="8"/>
        <v>0</v>
      </c>
      <c r="BO29" s="6">
        <v>6000</v>
      </c>
      <c r="BP29" s="48">
        <v>1</v>
      </c>
      <c r="BQ29" s="48">
        <v>0</v>
      </c>
      <c r="BR29" s="48">
        <v>0</v>
      </c>
      <c r="BS29" s="48">
        <v>0</v>
      </c>
      <c r="BV29" s="19">
        <f>MAX(ABS(BV25),ABS(BV26))</f>
        <v>1431.3704526754846</v>
      </c>
      <c r="BW29" s="8">
        <f>MAX(ABS(BW25),ABS(BW26))</f>
        <v>5.1838953859070003E-2</v>
      </c>
      <c r="BX29" s="19">
        <f t="shared" ref="BX29:BY29" si="13">MAX(ABS(BX25),ABS(BX26))</f>
        <v>761.9403701511626</v>
      </c>
      <c r="BY29" s="8">
        <f t="shared" si="13"/>
        <v>3.6605659494195919E-2</v>
      </c>
      <c r="BZ29" s="8">
        <f t="shared" ref="BZ29:CA29" si="14">MAX(ABS(BZ25),ABS(BZ26))</f>
        <v>674.17240687786102</v>
      </c>
      <c r="CA29" s="8">
        <f t="shared" si="14"/>
        <v>2.8522051589320085E-2</v>
      </c>
      <c r="CB29" s="8">
        <f t="shared" ref="CB29:CI29" si="15">MAX(ABS(CB25),ABS(CB26))</f>
        <v>1431.3704526754846</v>
      </c>
      <c r="CC29" s="8">
        <f t="shared" si="15"/>
        <v>5.1838953859070003E-2</v>
      </c>
      <c r="CD29" s="8">
        <f t="shared" si="15"/>
        <v>750.63788564742117</v>
      </c>
      <c r="CE29" s="8">
        <f t="shared" si="15"/>
        <v>3.4610762024119168E-2</v>
      </c>
      <c r="CF29" s="8">
        <f t="shared" si="15"/>
        <v>850.29620044843432</v>
      </c>
      <c r="CG29" s="8">
        <f t="shared" si="15"/>
        <v>3.4610762024119168E-2</v>
      </c>
      <c r="CH29" s="8">
        <f t="shared" si="15"/>
        <v>761.9403701511626</v>
      </c>
      <c r="CI29" s="8">
        <f t="shared" si="15"/>
        <v>3.6605659494195919E-2</v>
      </c>
      <c r="CJ29" s="8">
        <f t="shared" ref="CJ29:CO29" si="16">MAX(ABS(CJ25),ABS(CJ26))</f>
        <v>750.63788564742117</v>
      </c>
      <c r="CK29" s="8">
        <f t="shared" si="16"/>
        <v>2.669159605737903E-2</v>
      </c>
      <c r="CL29" s="8">
        <f t="shared" si="16"/>
        <v>189.57760713242942</v>
      </c>
      <c r="CM29" s="8">
        <f t="shared" si="16"/>
        <v>1.9828195004196303E-2</v>
      </c>
      <c r="CN29" s="8">
        <f t="shared" si="16"/>
        <v>674.17240687786102</v>
      </c>
      <c r="CO29" s="8">
        <f t="shared" si="16"/>
        <v>2.8522051589320085E-2</v>
      </c>
      <c r="CP29" s="8">
        <f>MAX(ABS(CP25),ABS(CP26))</f>
        <v>850.29620044843432</v>
      </c>
      <c r="CQ29" s="8">
        <f>MAX(ABS(CQ25),ABS(CQ26))</f>
        <v>3.4610762024119168E-2</v>
      </c>
      <c r="CR29" s="8">
        <f>MAX(ABS(CR25),ABS(CR26))</f>
        <v>189.57760713242942</v>
      </c>
      <c r="CS29" s="8">
        <f>MAX(ABS(CS25),ABS(CS26))</f>
        <v>1.9828195004196303E-2</v>
      </c>
    </row>
    <row r="30" spans="2:115" x14ac:dyDescent="0.25">
      <c r="B30" s="6">
        <v>5</v>
      </c>
      <c r="C30" s="48">
        <v>1910.5767594670228</v>
      </c>
      <c r="D30" s="48">
        <v>1528.2543059421582</v>
      </c>
      <c r="E30" s="48">
        <v>15.220483189564996</v>
      </c>
      <c r="F30" s="48">
        <v>10.774646208155293</v>
      </c>
      <c r="G30" s="48">
        <v>3188.1827433698704</v>
      </c>
      <c r="H30" s="48">
        <v>2921.4857066240202</v>
      </c>
      <c r="I30" s="48">
        <v>15.277394694039394</v>
      </c>
      <c r="J30" s="48">
        <v>10.808149983396973</v>
      </c>
      <c r="K30" s="48">
        <v>2540.9886811633819</v>
      </c>
      <c r="L30" s="48">
        <v>2227.6470941733373</v>
      </c>
      <c r="M30" s="48">
        <v>15.254535356855056</v>
      </c>
      <c r="N30" s="48">
        <v>10.794702160023308</v>
      </c>
      <c r="O30" s="48">
        <v>2495.6527705609542</v>
      </c>
      <c r="P30" s="48">
        <v>2147.6560998244636</v>
      </c>
      <c r="Q30" s="48">
        <v>15.237465248723108</v>
      </c>
      <c r="R30" s="48">
        <v>10.784651797132256</v>
      </c>
      <c r="U30" s="48">
        <v>1393.2314006818619</v>
      </c>
      <c r="V30" s="48">
        <v>3.3503775241680245E-2</v>
      </c>
      <c r="W30" s="48">
        <v>41584.310742050875</v>
      </c>
      <c r="X30" s="48">
        <v>699.39278823117911</v>
      </c>
      <c r="Y30" s="48">
        <v>2.0055951868014787E-2</v>
      </c>
      <c r="Z30" s="48">
        <v>34872.08150646642</v>
      </c>
      <c r="AA30" s="48">
        <v>619.40179388230536</v>
      </c>
      <c r="AB30" s="48">
        <v>1.0005588976962798E-2</v>
      </c>
      <c r="AC30" s="48">
        <v>61905.58050190116</v>
      </c>
      <c r="AD30" s="48">
        <v>-1393.2314006818619</v>
      </c>
      <c r="AE30" s="48">
        <v>-3.3503775241680245E-2</v>
      </c>
      <c r="AF30" s="48">
        <v>41584.310742050875</v>
      </c>
      <c r="AG30" s="48">
        <v>-693.83861245068283</v>
      </c>
      <c r="AH30" s="48">
        <v>-1.3447823373665457E-2</v>
      </c>
      <c r="AI30" s="48">
        <v>51594.863582861297</v>
      </c>
      <c r="AJ30" s="48">
        <v>-773.82960679955659</v>
      </c>
      <c r="AK30" s="48">
        <v>-2.3498186264717447E-2</v>
      </c>
      <c r="AL30" s="48">
        <v>32931.46109584903</v>
      </c>
      <c r="AM30" s="48">
        <v>-699.39278823117911</v>
      </c>
      <c r="AN30" s="48">
        <v>-2.0055951868014787E-2</v>
      </c>
      <c r="AO30" s="48">
        <v>34872.08150646642</v>
      </c>
      <c r="AP30" s="48">
        <v>693.83861245068283</v>
      </c>
      <c r="AQ30" s="48">
        <v>1.3447823373665457E-2</v>
      </c>
      <c r="AR30" s="48">
        <v>51594.863582861297</v>
      </c>
      <c r="AS30" s="48">
        <v>-79.990994348873755</v>
      </c>
      <c r="AT30" s="48">
        <v>-1.0050362891051989E-2</v>
      </c>
      <c r="AU30" s="48">
        <v>7959.0155316770815</v>
      </c>
      <c r="AV30" s="48">
        <v>-619.40179388230536</v>
      </c>
      <c r="AW30" s="48">
        <v>-1.0005588976962798E-2</v>
      </c>
      <c r="AX30" s="48">
        <v>61905.58050190116</v>
      </c>
      <c r="AY30" s="48">
        <v>773.82960679955659</v>
      </c>
      <c r="AZ30" s="48">
        <v>2.3498186264717447E-2</v>
      </c>
      <c r="BA30" s="48">
        <v>32931.46109584903</v>
      </c>
      <c r="BB30" s="48">
        <v>79.990994348873755</v>
      </c>
      <c r="BC30" s="48">
        <v>1.0050362891051989E-2</v>
      </c>
      <c r="BD30" s="48">
        <v>7959.0155316770815</v>
      </c>
      <c r="BF30" s="8">
        <f t="shared" si="1"/>
        <v>321711.13193871663</v>
      </c>
      <c r="BG30" s="8">
        <f t="shared" si="2"/>
        <v>321323.01379528519</v>
      </c>
      <c r="BH30" s="8">
        <f t="shared" si="3"/>
        <v>321613.41770652588</v>
      </c>
      <c r="BI30" s="8">
        <f t="shared" si="4"/>
        <v>321391.89781414322</v>
      </c>
      <c r="BJ30" s="19">
        <f t="shared" si="5"/>
        <v>1</v>
      </c>
      <c r="BK30" s="19">
        <f t="shared" si="6"/>
        <v>0</v>
      </c>
      <c r="BL30" s="19">
        <f t="shared" si="7"/>
        <v>0</v>
      </c>
      <c r="BM30" s="19">
        <f t="shared" si="8"/>
        <v>0</v>
      </c>
      <c r="BO30" s="6">
        <v>8000</v>
      </c>
      <c r="BP30" s="48">
        <v>1</v>
      </c>
      <c r="BQ30" s="48">
        <v>0</v>
      </c>
      <c r="BR30" s="48">
        <v>0</v>
      </c>
      <c r="BS30" s="48">
        <v>0</v>
      </c>
    </row>
    <row r="31" spans="2:115" x14ac:dyDescent="0.25">
      <c r="B31" s="6">
        <v>6</v>
      </c>
      <c r="C31" s="48">
        <v>2092.9753945270809</v>
      </c>
      <c r="D31" s="48">
        <v>1646.1546123462779</v>
      </c>
      <c r="E31" s="48">
        <v>14.980823423704656</v>
      </c>
      <c r="F31" s="48">
        <v>10.606779462586273</v>
      </c>
      <c r="G31" s="48">
        <v>3182.39138631782</v>
      </c>
      <c r="H31" s="48">
        <v>2914.7256441657591</v>
      </c>
      <c r="I31" s="48">
        <v>15.06203499791193</v>
      </c>
      <c r="J31" s="48">
        <v>10.654698073555849</v>
      </c>
      <c r="K31" s="48">
        <v>2589.3791855549775</v>
      </c>
      <c r="L31" s="48">
        <v>2256.5169564371749</v>
      </c>
      <c r="M31" s="48">
        <v>15.03267203342638</v>
      </c>
      <c r="N31" s="48">
        <v>10.63739186454359</v>
      </c>
      <c r="O31" s="48">
        <v>2573.1198316497062</v>
      </c>
      <c r="P31" s="48">
        <v>2195.5953608854738</v>
      </c>
      <c r="Q31" s="48">
        <v>15.012432572159941</v>
      </c>
      <c r="R31" s="48">
        <v>10.625450277076668</v>
      </c>
      <c r="U31" s="48">
        <v>1268.5710318194813</v>
      </c>
      <c r="V31" s="48">
        <v>4.7918610969576392E-2</v>
      </c>
      <c r="W31" s="48">
        <v>26473.451674650987</v>
      </c>
      <c r="X31" s="48">
        <v>610.36234409089707</v>
      </c>
      <c r="Y31" s="48">
        <v>3.0612401957316848E-2</v>
      </c>
      <c r="Z31" s="48">
        <v>19938.40094422943</v>
      </c>
      <c r="AA31" s="48">
        <v>549.44074853919597</v>
      </c>
      <c r="AB31" s="48">
        <v>1.8670814490395315E-2</v>
      </c>
      <c r="AC31" s="48">
        <v>29427.786817861674</v>
      </c>
      <c r="AD31" s="48">
        <v>-1268.5710318194813</v>
      </c>
      <c r="AE31" s="48">
        <v>-4.7918610969576392E-2</v>
      </c>
      <c r="AF31" s="48">
        <v>26473.451674650987</v>
      </c>
      <c r="AG31" s="48">
        <v>-658.20868772858421</v>
      </c>
      <c r="AH31" s="48">
        <v>-1.7306209012259544E-2</v>
      </c>
      <c r="AI31" s="48">
        <v>38033.094784785957</v>
      </c>
      <c r="AJ31" s="48">
        <v>-719.13028328028531</v>
      </c>
      <c r="AK31" s="48">
        <v>-2.9247796479181076E-2</v>
      </c>
      <c r="AL31" s="48">
        <v>24587.502986495776</v>
      </c>
      <c r="AM31" s="48">
        <v>-610.36234409089707</v>
      </c>
      <c r="AN31" s="48">
        <v>-3.0612401957316848E-2</v>
      </c>
      <c r="AO31" s="48">
        <v>19938.40094422943</v>
      </c>
      <c r="AP31" s="48">
        <v>658.20868772858421</v>
      </c>
      <c r="AQ31" s="48">
        <v>1.7306209012259544E-2</v>
      </c>
      <c r="AR31" s="48">
        <v>38033.094784785957</v>
      </c>
      <c r="AS31" s="48">
        <v>-60.921595551701103</v>
      </c>
      <c r="AT31" s="48">
        <v>-1.1941587466921533E-2</v>
      </c>
      <c r="AU31" s="48">
        <v>5101.6329043735013</v>
      </c>
      <c r="AV31" s="48">
        <v>-549.44074853919597</v>
      </c>
      <c r="AW31" s="48">
        <v>-1.8670814490395315E-2</v>
      </c>
      <c r="AX31" s="48">
        <v>29427.786817861674</v>
      </c>
      <c r="AY31" s="48">
        <v>719.13028328028531</v>
      </c>
      <c r="AZ31" s="48">
        <v>2.9247796479181076E-2</v>
      </c>
      <c r="BA31" s="48">
        <v>24587.502986495776</v>
      </c>
      <c r="BB31" s="48">
        <v>60.921595551701103</v>
      </c>
      <c r="BC31" s="48">
        <v>1.1941587466921533E-2</v>
      </c>
      <c r="BD31" s="48">
        <v>5101.6329043735013</v>
      </c>
      <c r="BF31" s="8">
        <f t="shared" si="1"/>
        <v>316557.22926524194</v>
      </c>
      <c r="BG31" s="8">
        <f t="shared" si="2"/>
        <v>316726.21656250971</v>
      </c>
      <c r="BH31" s="8">
        <f t="shared" si="3"/>
        <v>316865.23897987057</v>
      </c>
      <c r="BI31" s="8">
        <f t="shared" si="4"/>
        <v>316567.91295141453</v>
      </c>
      <c r="BJ31" s="19">
        <f t="shared" si="5"/>
        <v>0</v>
      </c>
      <c r="BK31" s="19">
        <f t="shared" si="6"/>
        <v>0</v>
      </c>
      <c r="BL31" s="19">
        <f t="shared" si="7"/>
        <v>1</v>
      </c>
      <c r="BM31" s="19">
        <f t="shared" si="8"/>
        <v>0</v>
      </c>
      <c r="BO31" s="6">
        <v>10000</v>
      </c>
      <c r="BP31" s="48">
        <v>1</v>
      </c>
      <c r="BQ31" s="48">
        <v>0</v>
      </c>
      <c r="BR31" s="48">
        <v>0</v>
      </c>
      <c r="BS31" s="48">
        <v>0</v>
      </c>
      <c r="BV31" s="19">
        <f>-MAX(ABS(BV28),ABS(BX28),ABS(BZ28))</f>
        <v>-1431.3704526754846</v>
      </c>
      <c r="BW31" s="8">
        <f>-MAX(ABS(BW28),ABS(BY28),ABS(CA28))</f>
        <v>-5.1838953859070003E-2</v>
      </c>
      <c r="CB31" s="19">
        <f>-MAX(ABS(CB28),ABS(CD28),ABS(CF28))</f>
        <v>-1431.3704526754846</v>
      </c>
      <c r="CC31" s="8">
        <f>-MAX(ABS(CC28),ABS(CE28),ABS(CG28))</f>
        <v>-5.1838953859070003E-2</v>
      </c>
      <c r="CH31" s="19">
        <f>-MAX(ABS(CH28),ABS(CJ28),ABS(CL28))</f>
        <v>-761.9403701511626</v>
      </c>
      <c r="CI31" s="8">
        <f>-MAX(ABS(CI28),ABS(CK28),ABS(CM28))</f>
        <v>-3.6605659494195919E-2</v>
      </c>
      <c r="CN31" s="19">
        <f>-MAX(ABS(CN28),ABS(CP28),ABS(CR28))</f>
        <v>-850.29620044843432</v>
      </c>
      <c r="CO31" s="8">
        <f>-MAX(ABS(CO28),ABS(CQ28),ABS(CS28))</f>
        <v>-3.4610762024119168E-2</v>
      </c>
    </row>
    <row r="32" spans="2:115" x14ac:dyDescent="0.25">
      <c r="B32" s="6">
        <v>7</v>
      </c>
      <c r="C32" s="48">
        <v>1980.8365282275522</v>
      </c>
      <c r="D32" s="48">
        <v>1572.310732508867</v>
      </c>
      <c r="E32" s="48">
        <v>15.130957377394417</v>
      </c>
      <c r="F32" s="48">
        <v>10.711942087932709</v>
      </c>
      <c r="G32" s="48">
        <v>3171.3311146230581</v>
      </c>
      <c r="H32" s="48">
        <v>2908.1641638161227</v>
      </c>
      <c r="I32" s="48">
        <v>15.200080816532072</v>
      </c>
      <c r="J32" s="48">
        <v>10.752704362396733</v>
      </c>
      <c r="K32" s="48">
        <v>2587.6630612492968</v>
      </c>
      <c r="L32" s="48">
        <v>2256.4091535213347</v>
      </c>
      <c r="M32" s="48">
        <v>15.167848412406258</v>
      </c>
      <c r="N32" s="48">
        <v>10.73371134038217</v>
      </c>
      <c r="O32" s="48">
        <v>2466.8973588542353</v>
      </c>
      <c r="P32" s="48">
        <v>2125.6439622044863</v>
      </c>
      <c r="Q32" s="48">
        <v>15.163093298052759</v>
      </c>
      <c r="R32" s="48">
        <v>10.730907241314199</v>
      </c>
      <c r="U32" s="48">
        <v>1335.8534313072557</v>
      </c>
      <c r="V32" s="48">
        <v>4.0762274464023918E-2</v>
      </c>
      <c r="W32" s="48">
        <v>32771.807973724746</v>
      </c>
      <c r="X32" s="48">
        <v>684.09842101246772</v>
      </c>
      <c r="Y32" s="48">
        <v>2.1769252449461263E-2</v>
      </c>
      <c r="Z32" s="48">
        <v>31424.984509718317</v>
      </c>
      <c r="AA32" s="48">
        <v>553.33322969561937</v>
      </c>
      <c r="AB32" s="48">
        <v>1.8965153381490296E-2</v>
      </c>
      <c r="AC32" s="48">
        <v>29176.311868675119</v>
      </c>
      <c r="AD32" s="48">
        <v>-1335.8534313072557</v>
      </c>
      <c r="AE32" s="48">
        <v>-4.0762274464023918E-2</v>
      </c>
      <c r="AF32" s="48">
        <v>32771.807973724746</v>
      </c>
      <c r="AG32" s="48">
        <v>-651.75501029478801</v>
      </c>
      <c r="AH32" s="48">
        <v>-1.8993022014562655E-2</v>
      </c>
      <c r="AI32" s="48">
        <v>34315.498070557871</v>
      </c>
      <c r="AJ32" s="48">
        <v>-782.52020161163637</v>
      </c>
      <c r="AK32" s="48">
        <v>-2.1797121082533621E-2</v>
      </c>
      <c r="AL32" s="48">
        <v>35900.163083402891</v>
      </c>
      <c r="AM32" s="48">
        <v>-684.09842101246772</v>
      </c>
      <c r="AN32" s="48">
        <v>-2.1769252449461263E-2</v>
      </c>
      <c r="AO32" s="48">
        <v>31424.984509718317</v>
      </c>
      <c r="AP32" s="48">
        <v>651.75501029478801</v>
      </c>
      <c r="AQ32" s="48">
        <v>1.8993022014562655E-2</v>
      </c>
      <c r="AR32" s="48">
        <v>34315.498070557871</v>
      </c>
      <c r="AS32" s="48">
        <v>-130.76519131684836</v>
      </c>
      <c r="AT32" s="48">
        <v>-2.8040990679709665E-3</v>
      </c>
      <c r="AU32" s="48">
        <v>46633.584672694698</v>
      </c>
      <c r="AV32" s="48">
        <v>-553.33322969561937</v>
      </c>
      <c r="AW32" s="48">
        <v>-1.8965153381490296E-2</v>
      </c>
      <c r="AX32" s="48">
        <v>29176.311868675119</v>
      </c>
      <c r="AY32" s="48">
        <v>782.52020161163637</v>
      </c>
      <c r="AZ32" s="48">
        <v>2.1797121082533621E-2</v>
      </c>
      <c r="BA32" s="48">
        <v>35900.163083402891</v>
      </c>
      <c r="BB32" s="48">
        <v>130.76519131684836</v>
      </c>
      <c r="BC32" s="48">
        <v>2.8040990679709665E-3</v>
      </c>
      <c r="BD32" s="48">
        <v>46633.584672694698</v>
      </c>
      <c r="BF32" s="8">
        <f t="shared" si="1"/>
        <v>319785.95190547238</v>
      </c>
      <c r="BG32" s="8">
        <f t="shared" si="2"/>
        <v>319672.96670808585</v>
      </c>
      <c r="BH32" s="8">
        <f t="shared" si="3"/>
        <v>319754.93105794373</v>
      </c>
      <c r="BI32" s="8">
        <f t="shared" si="4"/>
        <v>319801.57327722147</v>
      </c>
      <c r="BJ32" s="19">
        <f t="shared" si="5"/>
        <v>0</v>
      </c>
      <c r="BK32" s="19">
        <f t="shared" si="6"/>
        <v>0</v>
      </c>
      <c r="BL32" s="19">
        <f t="shared" si="7"/>
        <v>0</v>
      </c>
      <c r="BM32" s="19">
        <f t="shared" si="8"/>
        <v>1</v>
      </c>
      <c r="BO32" s="6">
        <v>12000</v>
      </c>
      <c r="BP32" s="48">
        <v>1</v>
      </c>
      <c r="BQ32" s="48">
        <v>0</v>
      </c>
      <c r="BR32" s="48">
        <v>0</v>
      </c>
      <c r="BS32" s="48">
        <v>0</v>
      </c>
      <c r="BV32" s="19">
        <f>MAX(ABS(BV29),ABS(BX29),ABS(BZ29))</f>
        <v>1431.3704526754846</v>
      </c>
      <c r="BW32" s="8">
        <f>MAX(ABS(BW29),ABS(BY29),ABS(CA29))</f>
        <v>5.1838953859070003E-2</v>
      </c>
      <c r="CB32" s="19">
        <f>MAX(ABS(CB29),ABS(CD29),ABS(CF29))</f>
        <v>1431.3704526754846</v>
      </c>
      <c r="CC32" s="8">
        <f>MAX(ABS(CC29),ABS(CE29),ABS(CG29))</f>
        <v>5.1838953859070003E-2</v>
      </c>
      <c r="CH32" s="19">
        <f>MAX(ABS(CH29),ABS(CJ29),ABS(CL29))</f>
        <v>761.9403701511626</v>
      </c>
      <c r="CI32" s="8">
        <f>MAX(ABS(CI29),ABS(CK29),ABS(CM29))</f>
        <v>3.6605659494195919E-2</v>
      </c>
      <c r="CN32" s="19">
        <f>MAX(ABS(CN29),ABS(CP29),ABS(CR29))</f>
        <v>850.29620044843432</v>
      </c>
      <c r="CO32" s="8">
        <f>MAX(ABS(CO29),ABS(CQ29),ABS(CS29))</f>
        <v>3.4610762024119168E-2</v>
      </c>
    </row>
    <row r="33" spans="2:71" x14ac:dyDescent="0.25">
      <c r="B33" s="6">
        <v>8</v>
      </c>
      <c r="C33" s="48">
        <v>1982.12990595972</v>
      </c>
      <c r="D33" s="48">
        <v>1577.5402402783729</v>
      </c>
      <c r="E33" s="48">
        <v>15.089406667245816</v>
      </c>
      <c r="F33" s="48">
        <v>10.683523618916142</v>
      </c>
      <c r="G33" s="48">
        <v>3144.4743736125733</v>
      </c>
      <c r="H33" s="48">
        <v>2892.8311943213826</v>
      </c>
      <c r="I33" s="48">
        <v>15.166247940898247</v>
      </c>
      <c r="J33" s="48">
        <v>10.72887556491435</v>
      </c>
      <c r="K33" s="48">
        <v>2542.9588614938298</v>
      </c>
      <c r="L33" s="48">
        <v>2229.7900533131638</v>
      </c>
      <c r="M33" s="48">
        <v>15.135518359788785</v>
      </c>
      <c r="N33" s="48">
        <v>10.710756365845977</v>
      </c>
      <c r="O33" s="48">
        <v>2491.9714916029507</v>
      </c>
      <c r="P33" s="48">
        <v>2146.0958179396921</v>
      </c>
      <c r="Q33" s="48">
        <v>15.119084286235184</v>
      </c>
      <c r="R33" s="48">
        <v>10.701056755499899</v>
      </c>
      <c r="U33" s="48">
        <v>1315.2909540430096</v>
      </c>
      <c r="V33" s="48">
        <v>4.535194599820791E-2</v>
      </c>
      <c r="W33" s="48">
        <v>29001.863648695111</v>
      </c>
      <c r="X33" s="48">
        <v>652.2498130347908</v>
      </c>
      <c r="Y33" s="48">
        <v>2.7232746929835017E-2</v>
      </c>
      <c r="Z33" s="48">
        <v>23950.937256359335</v>
      </c>
      <c r="AA33" s="48">
        <v>568.55557766131915</v>
      </c>
      <c r="AB33" s="48">
        <v>1.7533136583756104E-2</v>
      </c>
      <c r="AC33" s="48">
        <v>32427.488084936718</v>
      </c>
      <c r="AD33" s="48">
        <v>-1315.2909540430096</v>
      </c>
      <c r="AE33" s="48">
        <v>-4.535194599820791E-2</v>
      </c>
      <c r="AF33" s="48">
        <v>29001.863648695111</v>
      </c>
      <c r="AG33" s="48">
        <v>-663.0411410082188</v>
      </c>
      <c r="AH33" s="48">
        <v>-1.8119199068372893E-2</v>
      </c>
      <c r="AI33" s="48">
        <v>36593.291927873281</v>
      </c>
      <c r="AJ33" s="48">
        <v>-746.73537638169046</v>
      </c>
      <c r="AK33" s="48">
        <v>-2.7818809414451806E-2</v>
      </c>
      <c r="AL33" s="48">
        <v>26842.822971200312</v>
      </c>
      <c r="AM33" s="48">
        <v>-652.2498130347908</v>
      </c>
      <c r="AN33" s="48">
        <v>-2.7232746929835017E-2</v>
      </c>
      <c r="AO33" s="48">
        <v>23950.937256359335</v>
      </c>
      <c r="AP33" s="48">
        <v>663.0411410082188</v>
      </c>
      <c r="AQ33" s="48">
        <v>1.8119199068372893E-2</v>
      </c>
      <c r="AR33" s="48">
        <v>36593.291927873281</v>
      </c>
      <c r="AS33" s="48">
        <v>-83.694235373471656</v>
      </c>
      <c r="AT33" s="48">
        <v>-9.6996103460789129E-3</v>
      </c>
      <c r="AU33" s="48">
        <v>8628.6183039615826</v>
      </c>
      <c r="AV33" s="48">
        <v>-568.55557766131915</v>
      </c>
      <c r="AW33" s="48">
        <v>-1.7533136583756104E-2</v>
      </c>
      <c r="AX33" s="48">
        <v>32427.488084936718</v>
      </c>
      <c r="AY33" s="48">
        <v>746.73537638169046</v>
      </c>
      <c r="AZ33" s="48">
        <v>2.7818809414451806E-2</v>
      </c>
      <c r="BA33" s="48">
        <v>26842.822971200312</v>
      </c>
      <c r="BB33" s="48">
        <v>83.694235373471656</v>
      </c>
      <c r="BC33" s="48">
        <v>9.6996103460789129E-3</v>
      </c>
      <c r="BD33" s="48">
        <v>8628.6183039615826</v>
      </c>
      <c r="BF33" s="8">
        <f t="shared" si="1"/>
        <v>318928.16832720593</v>
      </c>
      <c r="BG33" s="8">
        <f t="shared" si="2"/>
        <v>318973.43575310911</v>
      </c>
      <c r="BH33" s="8">
        <f t="shared" si="3"/>
        <v>319092.90092206612</v>
      </c>
      <c r="BI33" s="8">
        <f t="shared" si="4"/>
        <v>318885.60684705729</v>
      </c>
      <c r="BJ33" s="19">
        <f t="shared" si="5"/>
        <v>0</v>
      </c>
      <c r="BK33" s="19">
        <f t="shared" si="6"/>
        <v>0</v>
      </c>
      <c r="BL33" s="19">
        <f t="shared" si="7"/>
        <v>1</v>
      </c>
      <c r="BM33" s="19">
        <f t="shared" si="8"/>
        <v>0</v>
      </c>
      <c r="BO33" s="6">
        <v>14000</v>
      </c>
      <c r="BP33" s="48">
        <v>1</v>
      </c>
      <c r="BQ33" s="48">
        <v>0</v>
      </c>
      <c r="BR33" s="48">
        <v>0</v>
      </c>
      <c r="BS33" s="48">
        <v>0</v>
      </c>
    </row>
    <row r="34" spans="2:71" x14ac:dyDescent="0.25">
      <c r="B34" s="6">
        <v>9</v>
      </c>
      <c r="C34" s="48">
        <v>1930.6792618854861</v>
      </c>
      <c r="D34" s="48">
        <v>1539.3040736744174</v>
      </c>
      <c r="E34" s="48">
        <v>15.141174497459934</v>
      </c>
      <c r="F34" s="48">
        <v>10.718273420113535</v>
      </c>
      <c r="G34" s="48">
        <v>3192.2395468976169</v>
      </c>
      <c r="H34" s="48">
        <v>2922.5384797540719</v>
      </c>
      <c r="I34" s="48">
        <v>15.199715070004851</v>
      </c>
      <c r="J34" s="48">
        <v>10.752855896568791</v>
      </c>
      <c r="K34" s="48">
        <v>2589.0126900585192</v>
      </c>
      <c r="L34" s="48">
        <v>2257.8341310491487</v>
      </c>
      <c r="M34" s="48">
        <v>15.170242125438138</v>
      </c>
      <c r="N34" s="48">
        <v>10.735455608750899</v>
      </c>
      <c r="O34" s="48">
        <v>2461.2609363864458</v>
      </c>
      <c r="P34" s="48">
        <v>2122.4070461778188</v>
      </c>
      <c r="Q34" s="48">
        <v>15.166547495751484</v>
      </c>
      <c r="R34" s="48">
        <v>10.733272846468436</v>
      </c>
      <c r="U34" s="48">
        <v>1383.2344060796545</v>
      </c>
      <c r="V34" s="48">
        <v>3.4582476455256028E-2</v>
      </c>
      <c r="W34" s="48">
        <v>39998.130494481207</v>
      </c>
      <c r="X34" s="48">
        <v>718.53005737473131</v>
      </c>
      <c r="Y34" s="48">
        <v>1.7182188637363538E-2</v>
      </c>
      <c r="Z34" s="48">
        <v>41818.308047919541</v>
      </c>
      <c r="AA34" s="48">
        <v>583.10297250340136</v>
      </c>
      <c r="AB34" s="48">
        <v>1.4999426354901146E-2</v>
      </c>
      <c r="AC34" s="48">
        <v>38875.018197803889</v>
      </c>
      <c r="AD34" s="48">
        <v>-1383.2344060796545</v>
      </c>
      <c r="AE34" s="48">
        <v>-3.4582476455256028E-2</v>
      </c>
      <c r="AF34" s="48">
        <v>39998.130494481207</v>
      </c>
      <c r="AG34" s="48">
        <v>-664.70434870492318</v>
      </c>
      <c r="AH34" s="48">
        <v>-1.740028781789249E-2</v>
      </c>
      <c r="AI34" s="48">
        <v>38200.767462100041</v>
      </c>
      <c r="AJ34" s="48">
        <v>-800.13143357625313</v>
      </c>
      <c r="AK34" s="48">
        <v>-1.9583050100354882E-2</v>
      </c>
      <c r="AL34" s="48">
        <v>40858.366264494885</v>
      </c>
      <c r="AM34" s="48">
        <v>-718.53005737473131</v>
      </c>
      <c r="AN34" s="48">
        <v>-1.7182188637363538E-2</v>
      </c>
      <c r="AO34" s="48">
        <v>41818.308047919541</v>
      </c>
      <c r="AP34" s="48">
        <v>664.70434870492318</v>
      </c>
      <c r="AQ34" s="48">
        <v>1.740028781789249E-2</v>
      </c>
      <c r="AR34" s="48">
        <v>38200.767462100041</v>
      </c>
      <c r="AS34" s="48">
        <v>-135.42708487132995</v>
      </c>
      <c r="AT34" s="48">
        <v>-2.1827622824623916E-3</v>
      </c>
      <c r="AU34" s="48">
        <v>62043.90004327616</v>
      </c>
      <c r="AV34" s="48">
        <v>-583.10297250340136</v>
      </c>
      <c r="AW34" s="48">
        <v>-1.4999426354901146E-2</v>
      </c>
      <c r="AX34" s="48">
        <v>38875.018197803889</v>
      </c>
      <c r="AY34" s="48">
        <v>800.13143357625313</v>
      </c>
      <c r="AZ34" s="48">
        <v>1.9583050100354882E-2</v>
      </c>
      <c r="BA34" s="48">
        <v>40858.366264494885</v>
      </c>
      <c r="BB34" s="48">
        <v>135.42708487132995</v>
      </c>
      <c r="BC34" s="48">
        <v>2.1827622824623916E-3</v>
      </c>
      <c r="BD34" s="48">
        <v>62043.90004327616</v>
      </c>
      <c r="BF34" s="8">
        <f t="shared" si="1"/>
        <v>320008.89852973161</v>
      </c>
      <c r="BG34" s="8">
        <f t="shared" si="2"/>
        <v>319663.13841730967</v>
      </c>
      <c r="BH34" s="8">
        <f t="shared" si="3"/>
        <v>319805.83413147781</v>
      </c>
      <c r="BI34" s="8">
        <f t="shared" si="4"/>
        <v>319875.77834787522</v>
      </c>
      <c r="BJ34" s="19">
        <f t="shared" si="5"/>
        <v>1</v>
      </c>
      <c r="BK34" s="19">
        <f t="shared" si="6"/>
        <v>0</v>
      </c>
      <c r="BL34" s="19">
        <f t="shared" si="7"/>
        <v>0</v>
      </c>
      <c r="BM34" s="19">
        <f t="shared" si="8"/>
        <v>0</v>
      </c>
      <c r="BO34" s="6">
        <v>16000</v>
      </c>
      <c r="BP34" s="48">
        <v>1</v>
      </c>
      <c r="BQ34" s="48">
        <v>0</v>
      </c>
      <c r="BR34" s="48">
        <v>0</v>
      </c>
      <c r="BS34" s="48">
        <v>0</v>
      </c>
    </row>
    <row r="35" spans="2:71" x14ac:dyDescent="0.25">
      <c r="B35" s="6">
        <v>10</v>
      </c>
      <c r="C35" s="48">
        <v>1962.1287825043923</v>
      </c>
      <c r="D35" s="48">
        <v>1562.5024312262797</v>
      </c>
      <c r="E35" s="48">
        <v>14.974895870875086</v>
      </c>
      <c r="F35" s="48">
        <v>10.601139405613237</v>
      </c>
      <c r="G35" s="48">
        <v>3163.5747478495455</v>
      </c>
      <c r="H35" s="48">
        <v>2904.6899842957459</v>
      </c>
      <c r="I35" s="48">
        <v>15.042352183315087</v>
      </c>
      <c r="J35" s="48">
        <v>10.641001028271555</v>
      </c>
      <c r="K35" s="48">
        <v>2561.2927595349024</v>
      </c>
      <c r="L35" s="48">
        <v>2240.912927150122</v>
      </c>
      <c r="M35" s="48">
        <v>15.013022238722815</v>
      </c>
      <c r="N35" s="48">
        <v>10.623683532645527</v>
      </c>
      <c r="O35" s="48">
        <v>2516.0445008507713</v>
      </c>
      <c r="P35" s="48">
        <v>2160.9548995135692</v>
      </c>
      <c r="Q35" s="48">
        <v>14.99636946476161</v>
      </c>
      <c r="R35" s="48">
        <v>10.613841350441955</v>
      </c>
      <c r="U35" s="48">
        <v>1342.1875530694663</v>
      </c>
      <c r="V35" s="48">
        <v>3.9861622658317941E-2</v>
      </c>
      <c r="W35" s="48">
        <v>33671.172008583337</v>
      </c>
      <c r="X35" s="48">
        <v>678.41049592384229</v>
      </c>
      <c r="Y35" s="48">
        <v>2.2544127032290362E-2</v>
      </c>
      <c r="Z35" s="48">
        <v>30092.560024708106</v>
      </c>
      <c r="AA35" s="48">
        <v>598.45246828728955</v>
      </c>
      <c r="AB35" s="48">
        <v>1.2701944828718226E-2</v>
      </c>
      <c r="AC35" s="48">
        <v>47115.026585080857</v>
      </c>
      <c r="AD35" s="48">
        <v>-1342.1875530694663</v>
      </c>
      <c r="AE35" s="48">
        <v>-3.9861622658317941E-2</v>
      </c>
      <c r="AF35" s="48">
        <v>33671.172008583337</v>
      </c>
      <c r="AG35" s="48">
        <v>-663.77705714562398</v>
      </c>
      <c r="AH35" s="48">
        <v>-1.7317495626027579E-2</v>
      </c>
      <c r="AI35" s="48">
        <v>38329.852738521309</v>
      </c>
      <c r="AJ35" s="48">
        <v>-743.73508478217673</v>
      </c>
      <c r="AK35" s="48">
        <v>-2.7159677829599715E-2</v>
      </c>
      <c r="AL35" s="48">
        <v>27383.796282429543</v>
      </c>
      <c r="AM35" s="48">
        <v>-678.41049592384229</v>
      </c>
      <c r="AN35" s="48">
        <v>-2.2544127032290362E-2</v>
      </c>
      <c r="AO35" s="48">
        <v>30092.560024708106</v>
      </c>
      <c r="AP35" s="48">
        <v>663.77705714562398</v>
      </c>
      <c r="AQ35" s="48">
        <v>1.7317495626027579E-2</v>
      </c>
      <c r="AR35" s="48">
        <v>38329.852738521309</v>
      </c>
      <c r="AS35" s="48">
        <v>-79.958027636552742</v>
      </c>
      <c r="AT35" s="48">
        <v>-9.8421822035721362E-3</v>
      </c>
      <c r="AU35" s="48">
        <v>8124.0141650225351</v>
      </c>
      <c r="AV35" s="48">
        <v>-598.45246828728955</v>
      </c>
      <c r="AW35" s="48">
        <v>-1.2701944828718226E-2</v>
      </c>
      <c r="AX35" s="48">
        <v>47115.026585080857</v>
      </c>
      <c r="AY35" s="48">
        <v>743.73508478217673</v>
      </c>
      <c r="AZ35" s="48">
        <v>2.7159677829599715E-2</v>
      </c>
      <c r="BA35" s="48">
        <v>27383.796282429543</v>
      </c>
      <c r="BB35" s="48">
        <v>79.958027636552742</v>
      </c>
      <c r="BC35" s="48">
        <v>9.8421822035721362E-3</v>
      </c>
      <c r="BD35" s="48">
        <v>8124.0141650225351</v>
      </c>
      <c r="BF35" s="8">
        <f t="shared" si="1"/>
        <v>316471.67973717087</v>
      </c>
      <c r="BG35" s="8">
        <f t="shared" si="2"/>
        <v>316325.3408638509</v>
      </c>
      <c r="BH35" s="8">
        <f t="shared" si="3"/>
        <v>316469.5930522157</v>
      </c>
      <c r="BI35" s="8">
        <f t="shared" si="4"/>
        <v>316254.2856137451</v>
      </c>
      <c r="BJ35" s="19">
        <f t="shared" si="5"/>
        <v>1</v>
      </c>
      <c r="BK35" s="19">
        <f t="shared" si="6"/>
        <v>0</v>
      </c>
      <c r="BL35" s="19">
        <f t="shared" si="7"/>
        <v>0</v>
      </c>
      <c r="BM35" s="19">
        <f t="shared" si="8"/>
        <v>0</v>
      </c>
      <c r="BO35" s="6">
        <v>18000</v>
      </c>
      <c r="BP35" s="48">
        <v>0.98599999999999999</v>
      </c>
      <c r="BQ35" s="48">
        <v>0</v>
      </c>
      <c r="BR35" s="48">
        <v>1.2E-2</v>
      </c>
      <c r="BS35" s="48">
        <v>2E-3</v>
      </c>
    </row>
    <row r="36" spans="2:71" x14ac:dyDescent="0.25">
      <c r="B36" s="6">
        <v>11</v>
      </c>
      <c r="C36" s="48">
        <v>1967.2583713956592</v>
      </c>
      <c r="D36" s="48">
        <v>1565.2336393328214</v>
      </c>
      <c r="E36" s="48">
        <v>15.116914678255165</v>
      </c>
      <c r="F36" s="48">
        <v>10.700607417833879</v>
      </c>
      <c r="G36" s="48">
        <v>3166.046410186575</v>
      </c>
      <c r="H36" s="48">
        <v>2905.8923023623543</v>
      </c>
      <c r="I36" s="48">
        <v>15.180938668664183</v>
      </c>
      <c r="J36" s="48">
        <v>10.738329799862219</v>
      </c>
      <c r="K36" s="48">
        <v>2605.9224005079827</v>
      </c>
      <c r="L36" s="48">
        <v>2270.2890707009033</v>
      </c>
      <c r="M36" s="48">
        <v>15.147015499600041</v>
      </c>
      <c r="N36" s="48">
        <v>10.718356100520394</v>
      </c>
      <c r="O36" s="48">
        <v>2516.1558854682257</v>
      </c>
      <c r="P36" s="48">
        <v>2160.3968115231687</v>
      </c>
      <c r="Q36" s="48">
        <v>15.137917127148233</v>
      </c>
      <c r="R36" s="48">
        <v>10.712993876647946</v>
      </c>
      <c r="U36" s="48">
        <v>1340.6586630295328</v>
      </c>
      <c r="V36" s="48">
        <v>3.7722382028340107E-2</v>
      </c>
      <c r="W36" s="48">
        <v>35540.138001421052</v>
      </c>
      <c r="X36" s="48">
        <v>705.05543136808183</v>
      </c>
      <c r="Y36" s="48">
        <v>1.7748682686514528E-2</v>
      </c>
      <c r="Z36" s="48">
        <v>39724.380891872264</v>
      </c>
      <c r="AA36" s="48">
        <v>595.16317219034727</v>
      </c>
      <c r="AB36" s="48">
        <v>1.238645881406697E-2</v>
      </c>
      <c r="AC36" s="48">
        <v>48049.501566536223</v>
      </c>
      <c r="AD36" s="48">
        <v>-1340.6586630295328</v>
      </c>
      <c r="AE36" s="48">
        <v>-3.7722382028340107E-2</v>
      </c>
      <c r="AF36" s="48">
        <v>35540.138001421052</v>
      </c>
      <c r="AG36" s="48">
        <v>-635.60323166145099</v>
      </c>
      <c r="AH36" s="48">
        <v>-1.9973699341825579E-2</v>
      </c>
      <c r="AI36" s="48">
        <v>31822.008571565762</v>
      </c>
      <c r="AJ36" s="48">
        <v>-745.49549083918555</v>
      </c>
      <c r="AK36" s="48">
        <v>-2.5335923214273137E-2</v>
      </c>
      <c r="AL36" s="48">
        <v>29424.445461660005</v>
      </c>
      <c r="AM36" s="48">
        <v>-705.05543136808183</v>
      </c>
      <c r="AN36" s="48">
        <v>-1.7748682686514528E-2</v>
      </c>
      <c r="AO36" s="48">
        <v>39724.380891872264</v>
      </c>
      <c r="AP36" s="48">
        <v>635.60323166145099</v>
      </c>
      <c r="AQ36" s="48">
        <v>1.9973699341825579E-2</v>
      </c>
      <c r="AR36" s="48">
        <v>31822.008571565762</v>
      </c>
      <c r="AS36" s="48">
        <v>-109.89225917773456</v>
      </c>
      <c r="AT36" s="48">
        <v>-5.3622238724475579E-3</v>
      </c>
      <c r="AU36" s="48">
        <v>20493.784256638064</v>
      </c>
      <c r="AV36" s="48">
        <v>-595.16317219034727</v>
      </c>
      <c r="AW36" s="48">
        <v>-1.238645881406697E-2</v>
      </c>
      <c r="AX36" s="48">
        <v>48049.501566536223</v>
      </c>
      <c r="AY36" s="48">
        <v>745.49549083918555</v>
      </c>
      <c r="AZ36" s="48">
        <v>2.5335923214273137E-2</v>
      </c>
      <c r="BA36" s="48">
        <v>29424.445461660005</v>
      </c>
      <c r="BB36" s="48">
        <v>109.89225917773456</v>
      </c>
      <c r="BC36" s="48">
        <v>5.3622238724475579E-3</v>
      </c>
      <c r="BD36" s="48">
        <v>20493.784256638064</v>
      </c>
      <c r="BF36" s="8">
        <f t="shared" si="1"/>
        <v>319452.98889568355</v>
      </c>
      <c r="BG36" s="8">
        <f t="shared" si="2"/>
        <v>319244.00169350422</v>
      </c>
      <c r="BH36" s="8">
        <f t="shared" si="3"/>
        <v>319280.39394491096</v>
      </c>
      <c r="BI36" s="8">
        <f t="shared" si="4"/>
        <v>319229.41948791518</v>
      </c>
      <c r="BJ36" s="19">
        <f t="shared" si="5"/>
        <v>1</v>
      </c>
      <c r="BK36" s="19">
        <f t="shared" si="6"/>
        <v>0</v>
      </c>
      <c r="BL36" s="19">
        <f t="shared" si="7"/>
        <v>0</v>
      </c>
      <c r="BM36" s="19">
        <f t="shared" si="8"/>
        <v>0</v>
      </c>
      <c r="BO36" s="6">
        <v>20000</v>
      </c>
      <c r="BP36" s="48">
        <v>0.95399999999999996</v>
      </c>
      <c r="BQ36" s="48">
        <v>0</v>
      </c>
      <c r="BR36" s="48">
        <v>3.7999999999999999E-2</v>
      </c>
      <c r="BS36" s="48">
        <v>8.0000000000000002E-3</v>
      </c>
    </row>
    <row r="37" spans="2:71" x14ac:dyDescent="0.25">
      <c r="B37" s="6">
        <v>12</v>
      </c>
      <c r="C37" s="48">
        <v>1935.9426251002083</v>
      </c>
      <c r="D37" s="48">
        <v>1543.3434374158317</v>
      </c>
      <c r="E37" s="48">
        <v>15.024726090944657</v>
      </c>
      <c r="F37" s="48">
        <v>10.63449097440288</v>
      </c>
      <c r="G37" s="48">
        <v>3177.3298041435091</v>
      </c>
      <c r="H37" s="48">
        <v>2912.9135825669159</v>
      </c>
      <c r="I37" s="48">
        <v>15.081527935261471</v>
      </c>
      <c r="J37" s="48">
        <v>10.667999206822927</v>
      </c>
      <c r="K37" s="48">
        <v>2594.9063811842302</v>
      </c>
      <c r="L37" s="48">
        <v>2262.2101373369328</v>
      </c>
      <c r="M37" s="48">
        <v>15.051379051078834</v>
      </c>
      <c r="N37" s="48">
        <v>10.6502246601008</v>
      </c>
      <c r="O37" s="48">
        <v>2504.1539046663188</v>
      </c>
      <c r="P37" s="48">
        <v>2151.6041149965836</v>
      </c>
      <c r="Q37" s="48">
        <v>15.04256682049885</v>
      </c>
      <c r="R37" s="48">
        <v>10.645024763694668</v>
      </c>
      <c r="U37" s="48">
        <v>1369.5701451510843</v>
      </c>
      <c r="V37" s="48">
        <v>3.3508232420047079E-2</v>
      </c>
      <c r="W37" s="48">
        <v>40872.646697165292</v>
      </c>
      <c r="X37" s="48">
        <v>718.86669992110114</v>
      </c>
      <c r="Y37" s="48">
        <v>1.5733685697920663E-2</v>
      </c>
      <c r="Z37" s="48">
        <v>45689.656811697045</v>
      </c>
      <c r="AA37" s="48">
        <v>608.26067758075192</v>
      </c>
      <c r="AB37" s="48">
        <v>1.0533789291788054E-2</v>
      </c>
      <c r="AC37" s="48">
        <v>57743.767293213336</v>
      </c>
      <c r="AD37" s="48">
        <v>-1369.5701451510843</v>
      </c>
      <c r="AE37" s="48">
        <v>-3.3508232420047079E-2</v>
      </c>
      <c r="AF37" s="48">
        <v>40872.646697165292</v>
      </c>
      <c r="AG37" s="48">
        <v>-650.70344522998312</v>
      </c>
      <c r="AH37" s="48">
        <v>-1.7774546722126416E-2</v>
      </c>
      <c r="AI37" s="48">
        <v>36608.722315262377</v>
      </c>
      <c r="AJ37" s="48">
        <v>-761.30946757033234</v>
      </c>
      <c r="AK37" s="48">
        <v>-2.2974443128259026E-2</v>
      </c>
      <c r="AL37" s="48">
        <v>33137.232677204978</v>
      </c>
      <c r="AM37" s="48">
        <v>-718.86669992110114</v>
      </c>
      <c r="AN37" s="48">
        <v>-1.5733685697920663E-2</v>
      </c>
      <c r="AO37" s="48">
        <v>45689.656811697045</v>
      </c>
      <c r="AP37" s="48">
        <v>650.70344522998312</v>
      </c>
      <c r="AQ37" s="48">
        <v>1.7774546722126416E-2</v>
      </c>
      <c r="AR37" s="48">
        <v>36608.722315262377</v>
      </c>
      <c r="AS37" s="48">
        <v>-110.60602234034923</v>
      </c>
      <c r="AT37" s="48">
        <v>-5.1998964061326092E-3</v>
      </c>
      <c r="AU37" s="48">
        <v>21270.812666556903</v>
      </c>
      <c r="AV37" s="48">
        <v>-608.26067758075192</v>
      </c>
      <c r="AW37" s="48">
        <v>-1.0533789291788054E-2</v>
      </c>
      <c r="AX37" s="48">
        <v>57743.767293213336</v>
      </c>
      <c r="AY37" s="48">
        <v>761.30946757033234</v>
      </c>
      <c r="AZ37" s="48">
        <v>2.2974443128259026E-2</v>
      </c>
      <c r="BA37" s="48">
        <v>33137.232677204978</v>
      </c>
      <c r="BB37" s="48">
        <v>110.60602234034923</v>
      </c>
      <c r="BC37" s="48">
        <v>5.1998964061326092E-3</v>
      </c>
      <c r="BD37" s="48">
        <v>21270.812666556903</v>
      </c>
      <c r="BF37" s="8">
        <f t="shared" si="1"/>
        <v>317491.38579467055</v>
      </c>
      <c r="BG37" s="8">
        <f t="shared" si="2"/>
        <v>317127.06262212089</v>
      </c>
      <c r="BH37" s="8">
        <f t="shared" si="3"/>
        <v>317244.52966568706</v>
      </c>
      <c r="BI37" s="8">
        <f t="shared" si="4"/>
        <v>317199.13879584346</v>
      </c>
      <c r="BJ37" s="19">
        <f t="shared" si="5"/>
        <v>1</v>
      </c>
      <c r="BK37" s="19">
        <f t="shared" si="6"/>
        <v>0</v>
      </c>
      <c r="BL37" s="19">
        <f t="shared" si="7"/>
        <v>0</v>
      </c>
      <c r="BM37" s="19">
        <f t="shared" si="8"/>
        <v>0</v>
      </c>
      <c r="BO37" s="6">
        <v>22000</v>
      </c>
      <c r="BP37" s="48">
        <v>0.88200000000000001</v>
      </c>
      <c r="BQ37" s="48">
        <v>0</v>
      </c>
      <c r="BR37" s="48">
        <v>9.6000000000000002E-2</v>
      </c>
      <c r="BS37" s="48">
        <v>2.1999999999999999E-2</v>
      </c>
    </row>
    <row r="38" spans="2:71" x14ac:dyDescent="0.25">
      <c r="B38" s="6">
        <v>13</v>
      </c>
      <c r="C38" s="48">
        <v>1967.4407359295351</v>
      </c>
      <c r="D38" s="48">
        <v>1567.3902622881053</v>
      </c>
      <c r="E38" s="48">
        <v>15.043815459572363</v>
      </c>
      <c r="F38" s="48">
        <v>10.650499593191606</v>
      </c>
      <c r="G38" s="48">
        <v>3206.6402869729859</v>
      </c>
      <c r="H38" s="48">
        <v>2934.4090868597277</v>
      </c>
      <c r="I38" s="48">
        <v>15.10689329482175</v>
      </c>
      <c r="J38" s="48">
        <v>10.687772930048872</v>
      </c>
      <c r="K38" s="48">
        <v>2510.1996811571271</v>
      </c>
      <c r="L38" s="48">
        <v>2207.5855959850778</v>
      </c>
      <c r="M38" s="48">
        <v>15.091992494705964</v>
      </c>
      <c r="N38" s="48">
        <v>10.678976967582695</v>
      </c>
      <c r="O38" s="48">
        <v>2451.1271698460141</v>
      </c>
      <c r="P38" s="48">
        <v>2118.4043905219205</v>
      </c>
      <c r="Q38" s="48">
        <v>15.077169670175799</v>
      </c>
      <c r="R38" s="48">
        <v>10.670221493874989</v>
      </c>
      <c r="U38" s="48">
        <v>1367.0188245716224</v>
      </c>
      <c r="V38" s="48">
        <v>3.7273336857266415E-2</v>
      </c>
      <c r="W38" s="48">
        <v>36675.514988272989</v>
      </c>
      <c r="X38" s="48">
        <v>640.19533369697251</v>
      </c>
      <c r="Y38" s="48">
        <v>2.8477374391089327E-2</v>
      </c>
      <c r="Z38" s="48">
        <v>22480.84127788452</v>
      </c>
      <c r="AA38" s="48">
        <v>551.0141282338152</v>
      </c>
      <c r="AB38" s="48">
        <v>1.9721900683382643E-2</v>
      </c>
      <c r="AC38" s="48">
        <v>27939.200033498335</v>
      </c>
      <c r="AD38" s="48">
        <v>-1367.0188245716224</v>
      </c>
      <c r="AE38" s="48">
        <v>-3.7273336857266415E-2</v>
      </c>
      <c r="AF38" s="48">
        <v>36675.514988272989</v>
      </c>
      <c r="AG38" s="48">
        <v>-726.82349087464991</v>
      </c>
      <c r="AH38" s="48">
        <v>-8.7959624661770874E-3</v>
      </c>
      <c r="AI38" s="48">
        <v>82631.490717415814</v>
      </c>
      <c r="AJ38" s="48">
        <v>-816.00469633780722</v>
      </c>
      <c r="AK38" s="48">
        <v>-1.7551436173883772E-2</v>
      </c>
      <c r="AL38" s="48">
        <v>46492.18948543982</v>
      </c>
      <c r="AM38" s="48">
        <v>-640.19533369697251</v>
      </c>
      <c r="AN38" s="48">
        <v>-2.8477374391089327E-2</v>
      </c>
      <c r="AO38" s="48">
        <v>22480.84127788452</v>
      </c>
      <c r="AP38" s="48">
        <v>726.82349087464991</v>
      </c>
      <c r="AQ38" s="48">
        <v>8.7959624661770874E-3</v>
      </c>
      <c r="AR38" s="48">
        <v>82631.490717415814</v>
      </c>
      <c r="AS38" s="48">
        <v>-89.181205463157312</v>
      </c>
      <c r="AT38" s="48">
        <v>-8.7554737077066846E-3</v>
      </c>
      <c r="AU38" s="48">
        <v>10185.765892330741</v>
      </c>
      <c r="AV38" s="48">
        <v>-551.0141282338152</v>
      </c>
      <c r="AW38" s="48">
        <v>-1.9721900683382643E-2</v>
      </c>
      <c r="AX38" s="48">
        <v>27939.200033498335</v>
      </c>
      <c r="AY38" s="48">
        <v>816.00469633780722</v>
      </c>
      <c r="AZ38" s="48">
        <v>1.7551436173883772E-2</v>
      </c>
      <c r="BA38" s="48">
        <v>46492.18948543982</v>
      </c>
      <c r="BB38" s="48">
        <v>89.181205463157312</v>
      </c>
      <c r="BC38" s="48">
        <v>8.7554737077066846E-3</v>
      </c>
      <c r="BD38" s="48">
        <v>10185.765892330741</v>
      </c>
      <c r="BF38" s="8">
        <f t="shared" si="1"/>
        <v>317947.59753346007</v>
      </c>
      <c r="BG38" s="8">
        <f t="shared" si="2"/>
        <v>317698.77881460643</v>
      </c>
      <c r="BH38" s="8">
        <f t="shared" si="3"/>
        <v>318161.72343149578</v>
      </c>
      <c r="BI38" s="8">
        <f t="shared" si="4"/>
        <v>317988.24042572774</v>
      </c>
      <c r="BJ38" s="19">
        <f t="shared" si="5"/>
        <v>0</v>
      </c>
      <c r="BK38" s="19">
        <f t="shared" si="6"/>
        <v>0</v>
      </c>
      <c r="BL38" s="19">
        <f t="shared" si="7"/>
        <v>1</v>
      </c>
      <c r="BM38" s="19">
        <f t="shared" si="8"/>
        <v>0</v>
      </c>
      <c r="BO38" s="6">
        <v>24000</v>
      </c>
      <c r="BP38" s="48">
        <v>0.77300000000000002</v>
      </c>
      <c r="BQ38" s="48">
        <v>0</v>
      </c>
      <c r="BR38" s="48">
        <v>0.192</v>
      </c>
      <c r="BS38" s="48">
        <v>3.5000000000000003E-2</v>
      </c>
    </row>
    <row r="39" spans="2:71" x14ac:dyDescent="0.25">
      <c r="B39" s="6">
        <v>14</v>
      </c>
      <c r="C39" s="48">
        <v>2029.1317531372038</v>
      </c>
      <c r="D39" s="48">
        <v>1605.6782961137026</v>
      </c>
      <c r="E39" s="48">
        <v>14.924944438730689</v>
      </c>
      <c r="F39" s="48">
        <v>10.567106703320349</v>
      </c>
      <c r="G39" s="48">
        <v>3210.4524690582002</v>
      </c>
      <c r="H39" s="48">
        <v>2934.8848126218281</v>
      </c>
      <c r="I39" s="48">
        <v>14.995796995360527</v>
      </c>
      <c r="J39" s="48">
        <v>10.608995144758316</v>
      </c>
      <c r="K39" s="48">
        <v>2531.8644808365498</v>
      </c>
      <c r="L39" s="48">
        <v>2219.7645205715339</v>
      </c>
      <c r="M39" s="48">
        <v>14.978409490347234</v>
      </c>
      <c r="N39" s="48">
        <v>10.598727192269925</v>
      </c>
      <c r="O39" s="48">
        <v>2461.490743753528</v>
      </c>
      <c r="P39" s="48">
        <v>2122.7711145634544</v>
      </c>
      <c r="Q39" s="48">
        <v>14.96569293076784</v>
      </c>
      <c r="R39" s="48">
        <v>10.591212837596242</v>
      </c>
      <c r="U39" s="48">
        <v>1329.2065165081256</v>
      </c>
      <c r="V39" s="48">
        <v>4.1888441437967217E-2</v>
      </c>
      <c r="W39" s="48">
        <v>31732.059510415387</v>
      </c>
      <c r="X39" s="48">
        <v>614.08622445783135</v>
      </c>
      <c r="Y39" s="48">
        <v>3.1620488949576142E-2</v>
      </c>
      <c r="Z39" s="48">
        <v>19420.516407481515</v>
      </c>
      <c r="AA39" s="48">
        <v>517.0928184497518</v>
      </c>
      <c r="AB39" s="48">
        <v>2.4106134275893254E-2</v>
      </c>
      <c r="AC39" s="48">
        <v>21450.673614095718</v>
      </c>
      <c r="AD39" s="48">
        <v>-1329.2065165081256</v>
      </c>
      <c r="AE39" s="48">
        <v>-4.1888441437967217E-2</v>
      </c>
      <c r="AF39" s="48">
        <v>31732.059510415387</v>
      </c>
      <c r="AG39" s="48">
        <v>-715.12029205029421</v>
      </c>
      <c r="AH39" s="48">
        <v>-1.0267952488391074E-2</v>
      </c>
      <c r="AI39" s="48">
        <v>69645.851289125829</v>
      </c>
      <c r="AJ39" s="48">
        <v>-812.11369805837376</v>
      </c>
      <c r="AK39" s="48">
        <v>-1.7782307162073963E-2</v>
      </c>
      <c r="AL39" s="48">
        <v>45669.759871792499</v>
      </c>
      <c r="AM39" s="48">
        <v>-614.08622445783135</v>
      </c>
      <c r="AN39" s="48">
        <v>-3.1620488949576142E-2</v>
      </c>
      <c r="AO39" s="48">
        <v>19420.516407481515</v>
      </c>
      <c r="AP39" s="48">
        <v>715.12029205029421</v>
      </c>
      <c r="AQ39" s="48">
        <v>1.0267952488391074E-2</v>
      </c>
      <c r="AR39" s="48">
        <v>69645.851289125829</v>
      </c>
      <c r="AS39" s="48">
        <v>-96.993406008079546</v>
      </c>
      <c r="AT39" s="48">
        <v>-7.5143546736828881E-3</v>
      </c>
      <c r="AU39" s="48">
        <v>12907.749263922055</v>
      </c>
      <c r="AV39" s="48">
        <v>-517.0928184497518</v>
      </c>
      <c r="AW39" s="48">
        <v>-2.4106134275893254E-2</v>
      </c>
      <c r="AX39" s="48">
        <v>21450.673614095718</v>
      </c>
      <c r="AY39" s="48">
        <v>812.11369805837376</v>
      </c>
      <c r="AZ39" s="48">
        <v>1.7782307162073963E-2</v>
      </c>
      <c r="BA39" s="48">
        <v>45669.759871792499</v>
      </c>
      <c r="BB39" s="48">
        <v>96.993406008079546</v>
      </c>
      <c r="BC39" s="48">
        <v>7.5143546736828881E-3</v>
      </c>
      <c r="BD39" s="48">
        <v>12907.749263922055</v>
      </c>
      <c r="BF39" s="8">
        <f t="shared" si="1"/>
        <v>315407.5228034968</v>
      </c>
      <c r="BG39" s="8">
        <f t="shared" si="2"/>
        <v>315334.96953012765</v>
      </c>
      <c r="BH39" s="8">
        <f t="shared" si="3"/>
        <v>315742.05124752625</v>
      </c>
      <c r="BI39" s="8">
        <f t="shared" si="4"/>
        <v>315613.61401332379</v>
      </c>
      <c r="BJ39" s="19">
        <f t="shared" si="5"/>
        <v>0</v>
      </c>
      <c r="BK39" s="19">
        <f t="shared" si="6"/>
        <v>0</v>
      </c>
      <c r="BL39" s="19">
        <f t="shared" si="7"/>
        <v>1</v>
      </c>
      <c r="BM39" s="19">
        <f t="shared" si="8"/>
        <v>0</v>
      </c>
      <c r="BO39" s="6">
        <v>26000</v>
      </c>
      <c r="BP39" s="48">
        <v>0.65900000000000003</v>
      </c>
      <c r="BQ39" s="48">
        <v>0</v>
      </c>
      <c r="BR39" s="48">
        <v>0.29699999999999999</v>
      </c>
      <c r="BS39" s="48">
        <v>4.3999999999999997E-2</v>
      </c>
    </row>
    <row r="40" spans="2:71" x14ac:dyDescent="0.25">
      <c r="B40" s="6">
        <v>15</v>
      </c>
      <c r="C40" s="48">
        <v>1973.8602787387233</v>
      </c>
      <c r="D40" s="48">
        <v>1569.5356326026733</v>
      </c>
      <c r="E40" s="48">
        <v>15.144711796252427</v>
      </c>
      <c r="F40" s="48">
        <v>10.721680736124751</v>
      </c>
      <c r="G40" s="48">
        <v>3188.229950499875</v>
      </c>
      <c r="H40" s="48">
        <v>2920.657717309261</v>
      </c>
      <c r="I40" s="48">
        <v>15.211102498383488</v>
      </c>
      <c r="J40" s="48">
        <v>10.760903836728565</v>
      </c>
      <c r="K40" s="48">
        <v>2557.4389304746874</v>
      </c>
      <c r="L40" s="48">
        <v>2237.6565240186274</v>
      </c>
      <c r="M40" s="48">
        <v>15.18588537221979</v>
      </c>
      <c r="N40" s="48">
        <v>10.746018711559643</v>
      </c>
      <c r="O40" s="48">
        <v>2461.3003501629478</v>
      </c>
      <c r="P40" s="48">
        <v>2123.4576176892169</v>
      </c>
      <c r="Q40" s="48">
        <v>15.177125428473783</v>
      </c>
      <c r="R40" s="48">
        <v>10.740844210470051</v>
      </c>
      <c r="U40" s="48">
        <v>1351.1220847065877</v>
      </c>
      <c r="V40" s="48">
        <v>3.9223100603813066E-2</v>
      </c>
      <c r="W40" s="48">
        <v>34447.100405296325</v>
      </c>
      <c r="X40" s="48">
        <v>668.12089141595402</v>
      </c>
      <c r="Y40" s="48">
        <v>2.4337975434891135E-2</v>
      </c>
      <c r="Z40" s="48">
        <v>27451.785922099752</v>
      </c>
      <c r="AA40" s="48">
        <v>553.9219850865436</v>
      </c>
      <c r="AB40" s="48">
        <v>1.9163474345299747E-2</v>
      </c>
      <c r="AC40" s="48">
        <v>28905.091796279878</v>
      </c>
      <c r="AD40" s="48">
        <v>-1351.1220847065877</v>
      </c>
      <c r="AE40" s="48">
        <v>-3.9223100603813066E-2</v>
      </c>
      <c r="AF40" s="48">
        <v>34447.100405296325</v>
      </c>
      <c r="AG40" s="48">
        <v>-683.00119329063364</v>
      </c>
      <c r="AH40" s="48">
        <v>-1.4885125168921931E-2</v>
      </c>
      <c r="AI40" s="48">
        <v>45884.813566542594</v>
      </c>
      <c r="AJ40" s="48">
        <v>-797.20009962004406</v>
      </c>
      <c r="AK40" s="48">
        <v>-2.0059626258513319E-2</v>
      </c>
      <c r="AL40" s="48">
        <v>39741.523064604051</v>
      </c>
      <c r="AM40" s="48">
        <v>-668.12089141595402</v>
      </c>
      <c r="AN40" s="48">
        <v>-2.4337975434891135E-2</v>
      </c>
      <c r="AO40" s="48">
        <v>27451.785922099752</v>
      </c>
      <c r="AP40" s="48">
        <v>683.00119329063364</v>
      </c>
      <c r="AQ40" s="48">
        <v>1.4885125168921931E-2</v>
      </c>
      <c r="AR40" s="48">
        <v>45884.813566542594</v>
      </c>
      <c r="AS40" s="48">
        <v>-114.19890632941042</v>
      </c>
      <c r="AT40" s="48">
        <v>-5.1745010895913879E-3</v>
      </c>
      <c r="AU40" s="48">
        <v>22069.54918979992</v>
      </c>
      <c r="AV40" s="48">
        <v>-553.9219850865436</v>
      </c>
      <c r="AW40" s="48">
        <v>-1.9163474345299747E-2</v>
      </c>
      <c r="AX40" s="48">
        <v>28905.091796279878</v>
      </c>
      <c r="AY40" s="48">
        <v>797.20009962004406</v>
      </c>
      <c r="AZ40" s="48">
        <v>2.0059626258513319E-2</v>
      </c>
      <c r="BA40" s="48">
        <v>39741.523064604051</v>
      </c>
      <c r="BB40" s="48">
        <v>114.19890632941042</v>
      </c>
      <c r="BC40" s="48">
        <v>5.1745010895913879E-3</v>
      </c>
      <c r="BD40" s="48">
        <v>22069.54918979992</v>
      </c>
      <c r="BF40" s="8">
        <f t="shared" si="1"/>
        <v>320080.88645113987</v>
      </c>
      <c r="BG40" s="8">
        <f t="shared" si="2"/>
        <v>319906.45738454768</v>
      </c>
      <c r="BH40" s="8">
        <f t="shared" si="3"/>
        <v>320142.90482277068</v>
      </c>
      <c r="BI40" s="8">
        <f t="shared" si="4"/>
        <v>320101.8686964123</v>
      </c>
      <c r="BJ40" s="19">
        <f t="shared" si="5"/>
        <v>0</v>
      </c>
      <c r="BK40" s="19">
        <f t="shared" si="6"/>
        <v>0</v>
      </c>
      <c r="BL40" s="19">
        <f t="shared" si="7"/>
        <v>1</v>
      </c>
      <c r="BM40" s="19">
        <f t="shared" si="8"/>
        <v>0</v>
      </c>
      <c r="BO40" s="6">
        <v>28000</v>
      </c>
      <c r="BP40" s="48">
        <v>0.53300000000000003</v>
      </c>
      <c r="BQ40" s="48">
        <v>1E-3</v>
      </c>
      <c r="BR40" s="48">
        <v>0.40300000000000002</v>
      </c>
      <c r="BS40" s="48">
        <v>6.3E-2</v>
      </c>
    </row>
    <row r="41" spans="2:71" x14ac:dyDescent="0.25">
      <c r="B41" s="6">
        <v>16</v>
      </c>
      <c r="C41" s="48">
        <v>1994.1997124524719</v>
      </c>
      <c r="D41" s="48">
        <v>1582.2644352921477</v>
      </c>
      <c r="E41" s="48">
        <v>14.97634277410768</v>
      </c>
      <c r="F41" s="48">
        <v>10.602414676707159</v>
      </c>
      <c r="G41" s="48">
        <v>3194.2261392957971</v>
      </c>
      <c r="H41" s="48">
        <v>2924.0722988561256</v>
      </c>
      <c r="I41" s="48">
        <v>15.043289074915769</v>
      </c>
      <c r="J41" s="48">
        <v>10.642008542089508</v>
      </c>
      <c r="K41" s="48">
        <v>2571.433682798478</v>
      </c>
      <c r="L41" s="48">
        <v>2246.3090940182478</v>
      </c>
      <c r="M41" s="48">
        <v>15.017466234426021</v>
      </c>
      <c r="N41" s="48">
        <v>10.62674974735801</v>
      </c>
      <c r="O41" s="48">
        <v>2525.1596347921072</v>
      </c>
      <c r="P41" s="48">
        <v>2165.504503525478</v>
      </c>
      <c r="Q41" s="48">
        <v>15.001159765499422</v>
      </c>
      <c r="R41" s="48">
        <v>10.617105481243351</v>
      </c>
      <c r="U41" s="48">
        <v>1341.8078635639779</v>
      </c>
      <c r="V41" s="48">
        <v>3.9593865382348881E-2</v>
      </c>
      <c r="W41" s="48">
        <v>33889.286903575769</v>
      </c>
      <c r="X41" s="48">
        <v>664.04465872610012</v>
      </c>
      <c r="Y41" s="48">
        <v>2.4335070650851165E-2</v>
      </c>
      <c r="Z41" s="48">
        <v>27287.55828382499</v>
      </c>
      <c r="AA41" s="48">
        <v>583.24006823333025</v>
      </c>
      <c r="AB41" s="48">
        <v>1.4690804536192203E-2</v>
      </c>
      <c r="AC41" s="48">
        <v>39701.029769776222</v>
      </c>
      <c r="AD41" s="48">
        <v>-1341.8078635639779</v>
      </c>
      <c r="AE41" s="48">
        <v>-3.9593865382348881E-2</v>
      </c>
      <c r="AF41" s="48">
        <v>33889.286903575769</v>
      </c>
      <c r="AG41" s="48">
        <v>-677.76320483787777</v>
      </c>
      <c r="AH41" s="48">
        <v>-1.5258794731497716E-2</v>
      </c>
      <c r="AI41" s="48">
        <v>44417.872889974475</v>
      </c>
      <c r="AJ41" s="48">
        <v>-758.56779533064764</v>
      </c>
      <c r="AK41" s="48">
        <v>-2.4903060846156677E-2</v>
      </c>
      <c r="AL41" s="48">
        <v>30460.825679897032</v>
      </c>
      <c r="AM41" s="48">
        <v>-664.04465872610012</v>
      </c>
      <c r="AN41" s="48">
        <v>-2.4335070650851165E-2</v>
      </c>
      <c r="AO41" s="48">
        <v>27287.55828382499</v>
      </c>
      <c r="AP41" s="48">
        <v>677.76320483787777</v>
      </c>
      <c r="AQ41" s="48">
        <v>1.5258794731497716E-2</v>
      </c>
      <c r="AR41" s="48">
        <v>44417.872889974475</v>
      </c>
      <c r="AS41" s="48">
        <v>-80.804590492769876</v>
      </c>
      <c r="AT41" s="48">
        <v>-9.6442661146589614E-3</v>
      </c>
      <c r="AU41" s="48">
        <v>8378.511079235941</v>
      </c>
      <c r="AV41" s="48">
        <v>-583.24006823333025</v>
      </c>
      <c r="AW41" s="48">
        <v>-1.4690804536192203E-2</v>
      </c>
      <c r="AX41" s="48">
        <v>39701.029769776222</v>
      </c>
      <c r="AY41" s="48">
        <v>758.56779533064764</v>
      </c>
      <c r="AZ41" s="48">
        <v>2.4903060846156677E-2</v>
      </c>
      <c r="BA41" s="48">
        <v>30460.825679897032</v>
      </c>
      <c r="BB41" s="48">
        <v>80.804590492769876</v>
      </c>
      <c r="BC41" s="48">
        <v>9.6442661146589614E-3</v>
      </c>
      <c r="BD41" s="48">
        <v>8378.511079235941</v>
      </c>
      <c r="BF41" s="8">
        <f t="shared" si="1"/>
        <v>316490.17586592259</v>
      </c>
      <c r="BG41" s="8">
        <f t="shared" si="2"/>
        <v>316336.18396382913</v>
      </c>
      <c r="BH41" s="8">
        <f t="shared" si="3"/>
        <v>316556.18332672206</v>
      </c>
      <c r="BI41" s="8">
        <f t="shared" si="4"/>
        <v>316347.65993377502</v>
      </c>
      <c r="BJ41" s="19">
        <f t="shared" si="5"/>
        <v>0</v>
      </c>
      <c r="BK41" s="19">
        <f t="shared" si="6"/>
        <v>0</v>
      </c>
      <c r="BL41" s="19">
        <f t="shared" si="7"/>
        <v>1</v>
      </c>
      <c r="BM41" s="19">
        <f t="shared" si="8"/>
        <v>0</v>
      </c>
      <c r="BO41" s="6">
        <v>30000</v>
      </c>
      <c r="BP41" s="48">
        <v>0.41399999999999998</v>
      </c>
      <c r="BQ41" s="48">
        <v>8.9999999999999993E-3</v>
      </c>
      <c r="BR41" s="48">
        <v>0.496</v>
      </c>
      <c r="BS41" s="48">
        <v>8.1000000000000003E-2</v>
      </c>
    </row>
    <row r="42" spans="2:71" x14ac:dyDescent="0.25">
      <c r="B42" s="6">
        <v>17</v>
      </c>
      <c r="C42" s="48">
        <v>2092.8957246886484</v>
      </c>
      <c r="D42" s="48">
        <v>1646.6618621388002</v>
      </c>
      <c r="E42" s="48">
        <v>15.111984987178225</v>
      </c>
      <c r="F42" s="48">
        <v>10.697804616430336</v>
      </c>
      <c r="G42" s="48">
        <v>3170.9949034830274</v>
      </c>
      <c r="H42" s="48">
        <v>2907.4533105568648</v>
      </c>
      <c r="I42" s="48">
        <v>15.188239055688667</v>
      </c>
      <c r="J42" s="48">
        <v>10.742687497365855</v>
      </c>
      <c r="K42" s="48">
        <v>2580.2274738764331</v>
      </c>
      <c r="L42" s="48">
        <v>2250.8121504409896</v>
      </c>
      <c r="M42" s="48">
        <v>15.160928278009072</v>
      </c>
      <c r="N42" s="48">
        <v>10.726630563255629</v>
      </c>
      <c r="O42" s="48">
        <v>2535.1772208970024</v>
      </c>
      <c r="P42" s="48">
        <v>2170.6701057067035</v>
      </c>
      <c r="Q42" s="48">
        <v>15.14629570963784</v>
      </c>
      <c r="R42" s="48">
        <v>10.718019316918175</v>
      </c>
      <c r="U42" s="48">
        <v>1260.7914484180646</v>
      </c>
      <c r="V42" s="48">
        <v>4.4882880935519509E-2</v>
      </c>
      <c r="W42" s="48">
        <v>28090.697881657077</v>
      </c>
      <c r="X42" s="48">
        <v>604.15028830218944</v>
      </c>
      <c r="Y42" s="48">
        <v>2.8825946825293158E-2</v>
      </c>
      <c r="Z42" s="48">
        <v>20958.558342030981</v>
      </c>
      <c r="AA42" s="48">
        <v>524.00824356790326</v>
      </c>
      <c r="AB42" s="48">
        <v>2.0214700487839465E-2</v>
      </c>
      <c r="AC42" s="48">
        <v>25922.137401102249</v>
      </c>
      <c r="AD42" s="48">
        <v>-1260.7914484180646</v>
      </c>
      <c r="AE42" s="48">
        <v>-4.4882880935519509E-2</v>
      </c>
      <c r="AF42" s="48">
        <v>28090.697881657077</v>
      </c>
      <c r="AG42" s="48">
        <v>-656.64116011587521</v>
      </c>
      <c r="AH42" s="48">
        <v>-1.6056934110226351E-2</v>
      </c>
      <c r="AI42" s="48">
        <v>40894.554066686564</v>
      </c>
      <c r="AJ42" s="48">
        <v>-736.78320485016138</v>
      </c>
      <c r="AK42" s="48">
        <v>-2.4668180447680044E-2</v>
      </c>
      <c r="AL42" s="48">
        <v>29867.756416523753</v>
      </c>
      <c r="AM42" s="48">
        <v>-604.15028830218944</v>
      </c>
      <c r="AN42" s="48">
        <v>-2.8825946825293158E-2</v>
      </c>
      <c r="AO42" s="48">
        <v>20958.558342030981</v>
      </c>
      <c r="AP42" s="48">
        <v>656.64116011587521</v>
      </c>
      <c r="AQ42" s="48">
        <v>1.6056934110226351E-2</v>
      </c>
      <c r="AR42" s="48">
        <v>40894.554066686564</v>
      </c>
      <c r="AS42" s="48">
        <v>-80.142044734286173</v>
      </c>
      <c r="AT42" s="48">
        <v>-8.6112463374536929E-3</v>
      </c>
      <c r="AU42" s="48">
        <v>9306.6719489508669</v>
      </c>
      <c r="AV42" s="48">
        <v>-524.00824356790326</v>
      </c>
      <c r="AW42" s="48">
        <v>-2.0214700487839465E-2</v>
      </c>
      <c r="AX42" s="48">
        <v>25922.137401102249</v>
      </c>
      <c r="AY42" s="48">
        <v>736.78320485016138</v>
      </c>
      <c r="AZ42" s="48">
        <v>2.4668180447680044E-2</v>
      </c>
      <c r="BA42" s="48">
        <v>29867.756416523753</v>
      </c>
      <c r="BB42" s="48">
        <v>80.142044734286173</v>
      </c>
      <c r="BC42" s="48">
        <v>8.6112463374536929E-3</v>
      </c>
      <c r="BD42" s="48">
        <v>9306.6719489508669</v>
      </c>
      <c r="BF42" s="8">
        <f t="shared" si="1"/>
        <v>319287.4766307713</v>
      </c>
      <c r="BG42" s="8">
        <f t="shared" si="2"/>
        <v>319373.17161041877</v>
      </c>
      <c r="BH42" s="8">
        <f t="shared" si="3"/>
        <v>319548.10474722786</v>
      </c>
      <c r="BI42" s="8">
        <f t="shared" si="4"/>
        <v>319369.90940183855</v>
      </c>
      <c r="BJ42" s="19">
        <f t="shared" si="5"/>
        <v>0</v>
      </c>
      <c r="BK42" s="19">
        <f t="shared" si="6"/>
        <v>0</v>
      </c>
      <c r="BL42" s="19">
        <f t="shared" si="7"/>
        <v>1</v>
      </c>
      <c r="BM42" s="19">
        <f t="shared" si="8"/>
        <v>0</v>
      </c>
      <c r="BO42" s="6">
        <v>32000</v>
      </c>
      <c r="BP42" s="48">
        <v>0.29399999999999998</v>
      </c>
      <c r="BQ42" s="48">
        <v>3.5999999999999997E-2</v>
      </c>
      <c r="BR42" s="48">
        <v>0.58699999999999997</v>
      </c>
      <c r="BS42" s="48">
        <v>8.3000000000000004E-2</v>
      </c>
    </row>
    <row r="43" spans="2:71" x14ac:dyDescent="0.25">
      <c r="B43" s="6">
        <v>18</v>
      </c>
      <c r="C43" s="48">
        <v>1967.0381314528738</v>
      </c>
      <c r="D43" s="48">
        <v>1564.1690608537297</v>
      </c>
      <c r="E43" s="48">
        <v>15.050581900445628</v>
      </c>
      <c r="F43" s="48">
        <v>10.652786773521187</v>
      </c>
      <c r="G43" s="48">
        <v>3188.0459204440876</v>
      </c>
      <c r="H43" s="48">
        <v>2920.0482824898208</v>
      </c>
      <c r="I43" s="48">
        <v>15.109068461067318</v>
      </c>
      <c r="J43" s="48">
        <v>10.687307758854097</v>
      </c>
      <c r="K43" s="48">
        <v>2596.1715751704505</v>
      </c>
      <c r="L43" s="48">
        <v>2263.0129581641086</v>
      </c>
      <c r="M43" s="48">
        <v>15.08092803049224</v>
      </c>
      <c r="N43" s="48">
        <v>10.670709788754616</v>
      </c>
      <c r="O43" s="48">
        <v>2556.838965704796</v>
      </c>
      <c r="P43" s="48">
        <v>2186.8962745194121</v>
      </c>
      <c r="Q43" s="48">
        <v>15.064946865839445</v>
      </c>
      <c r="R43" s="48">
        <v>10.661274136659978</v>
      </c>
      <c r="U43" s="48">
        <v>1355.8792216360912</v>
      </c>
      <c r="V43" s="48">
        <v>3.4520985332909149E-2</v>
      </c>
      <c r="W43" s="48">
        <v>39276.955989536022</v>
      </c>
      <c r="X43" s="48">
        <v>698.84389731037891</v>
      </c>
      <c r="Y43" s="48">
        <v>1.792301523342843E-2</v>
      </c>
      <c r="Z43" s="48">
        <v>38991.424612916511</v>
      </c>
      <c r="AA43" s="48">
        <v>622.72721366568248</v>
      </c>
      <c r="AB43" s="48">
        <v>8.4873631387907267E-3</v>
      </c>
      <c r="AC43" s="48">
        <v>73371.10519279704</v>
      </c>
      <c r="AD43" s="48">
        <v>-1355.8792216360912</v>
      </c>
      <c r="AE43" s="48">
        <v>-3.4520985332909149E-2</v>
      </c>
      <c r="AF43" s="48">
        <v>39276.955989536022</v>
      </c>
      <c r="AG43" s="48">
        <v>-657.03532432571228</v>
      </c>
      <c r="AH43" s="48">
        <v>-1.6597970099480719E-2</v>
      </c>
      <c r="AI43" s="48">
        <v>39585.281837944036</v>
      </c>
      <c r="AJ43" s="48">
        <v>-733.1520079704087</v>
      </c>
      <c r="AK43" s="48">
        <v>-2.6033622194118422E-2</v>
      </c>
      <c r="AL43" s="48">
        <v>28161.736484600446</v>
      </c>
      <c r="AM43" s="48">
        <v>-698.84389731037891</v>
      </c>
      <c r="AN43" s="48">
        <v>-1.792301523342843E-2</v>
      </c>
      <c r="AO43" s="48">
        <v>38991.424612916511</v>
      </c>
      <c r="AP43" s="48">
        <v>657.03532432571228</v>
      </c>
      <c r="AQ43" s="48">
        <v>1.6597970099480719E-2</v>
      </c>
      <c r="AR43" s="48">
        <v>39585.281837944036</v>
      </c>
      <c r="AS43" s="48">
        <v>-76.116683644696423</v>
      </c>
      <c r="AT43" s="48">
        <v>-9.4356520946377032E-3</v>
      </c>
      <c r="AU43" s="48">
        <v>8066.9235026112992</v>
      </c>
      <c r="AV43" s="48">
        <v>-622.72721366568248</v>
      </c>
      <c r="AW43" s="48">
        <v>-8.4873631387907267E-3</v>
      </c>
      <c r="AX43" s="48">
        <v>73371.10519279704</v>
      </c>
      <c r="AY43" s="48">
        <v>733.1520079704087</v>
      </c>
      <c r="AZ43" s="48">
        <v>2.6033622194118422E-2</v>
      </c>
      <c r="BA43" s="48">
        <v>28161.736484600446</v>
      </c>
      <c r="BB43" s="48">
        <v>76.116683644696423</v>
      </c>
      <c r="BC43" s="48">
        <v>9.4356520946377032E-3</v>
      </c>
      <c r="BD43" s="48">
        <v>8066.9235026112992</v>
      </c>
      <c r="BF43" s="8">
        <f t="shared" si="1"/>
        <v>318019.4341447819</v>
      </c>
      <c r="BG43" s="8">
        <f t="shared" si="2"/>
        <v>317699.18448313308</v>
      </c>
      <c r="BH43" s="8">
        <f t="shared" si="3"/>
        <v>317858.28070447437</v>
      </c>
      <c r="BI43" s="8">
        <f t="shared" si="4"/>
        <v>317651.32782527996</v>
      </c>
      <c r="BJ43" s="19">
        <f t="shared" si="5"/>
        <v>1</v>
      </c>
      <c r="BK43" s="19">
        <f t="shared" si="6"/>
        <v>0</v>
      </c>
      <c r="BL43" s="19">
        <f t="shared" si="7"/>
        <v>0</v>
      </c>
      <c r="BM43" s="19">
        <f t="shared" si="8"/>
        <v>0</v>
      </c>
      <c r="BO43" s="6">
        <v>34000</v>
      </c>
      <c r="BP43" s="48">
        <v>0.217</v>
      </c>
      <c r="BQ43" s="48">
        <v>7.2999999999999995E-2</v>
      </c>
      <c r="BR43" s="48">
        <v>0.624</v>
      </c>
      <c r="BS43" s="48">
        <v>8.5999999999999993E-2</v>
      </c>
    </row>
    <row r="44" spans="2:71" x14ac:dyDescent="0.25">
      <c r="B44" s="6">
        <v>19</v>
      </c>
      <c r="C44" s="48">
        <v>2028.4504449401272</v>
      </c>
      <c r="D44" s="48">
        <v>1603.1558769252151</v>
      </c>
      <c r="E44" s="48">
        <v>15.003520651999068</v>
      </c>
      <c r="F44" s="48">
        <v>10.62197399031413</v>
      </c>
      <c r="G44" s="48">
        <v>3200.1165944972504</v>
      </c>
      <c r="H44" s="48">
        <v>2926.6975713890138</v>
      </c>
      <c r="I44" s="48">
        <v>15.074396689491227</v>
      </c>
      <c r="J44" s="48">
        <v>10.663930354672052</v>
      </c>
      <c r="K44" s="48">
        <v>2577.633180919619</v>
      </c>
      <c r="L44" s="48">
        <v>2248.8600270715292</v>
      </c>
      <c r="M44" s="48">
        <v>15.048704940589159</v>
      </c>
      <c r="N44" s="48">
        <v>10.648736336245728</v>
      </c>
      <c r="O44" s="48">
        <v>2539.2200666687754</v>
      </c>
      <c r="P44" s="48">
        <v>2173.1337758759337</v>
      </c>
      <c r="Q44" s="48">
        <v>15.031296583284549</v>
      </c>
      <c r="R44" s="48">
        <v>10.63843163947973</v>
      </c>
      <c r="U44" s="48">
        <v>1323.5416944637986</v>
      </c>
      <c r="V44" s="48">
        <v>4.1956364357922382E-2</v>
      </c>
      <c r="W44" s="48">
        <v>31545.671669091647</v>
      </c>
      <c r="X44" s="48">
        <v>645.70415014631408</v>
      </c>
      <c r="Y44" s="48">
        <v>2.6762345931597764E-2</v>
      </c>
      <c r="Z44" s="48">
        <v>24127.337408935597</v>
      </c>
      <c r="AA44" s="48">
        <v>569.97789895071855</v>
      </c>
      <c r="AB44" s="48">
        <v>1.645764916560033E-2</v>
      </c>
      <c r="AC44" s="48">
        <v>34633.008227085229</v>
      </c>
      <c r="AD44" s="48">
        <v>-1323.5416944637986</v>
      </c>
      <c r="AE44" s="48">
        <v>-4.1956364357922382E-2</v>
      </c>
      <c r="AF44" s="48">
        <v>31545.671669091647</v>
      </c>
      <c r="AG44" s="48">
        <v>-677.83754431748457</v>
      </c>
      <c r="AH44" s="48">
        <v>-1.5194018426324618E-2</v>
      </c>
      <c r="AI44" s="48">
        <v>44612.131254434127</v>
      </c>
      <c r="AJ44" s="48">
        <v>-753.56379551308009</v>
      </c>
      <c r="AK44" s="48">
        <v>-2.5498715192322052E-2</v>
      </c>
      <c r="AL44" s="48">
        <v>29553.010409716117</v>
      </c>
      <c r="AM44" s="48">
        <v>-645.70415014631408</v>
      </c>
      <c r="AN44" s="48">
        <v>-2.6762345931597764E-2</v>
      </c>
      <c r="AO44" s="48">
        <v>24127.337408935597</v>
      </c>
      <c r="AP44" s="48">
        <v>677.83754431748457</v>
      </c>
      <c r="AQ44" s="48">
        <v>1.5194018426324618E-2</v>
      </c>
      <c r="AR44" s="48">
        <v>44612.131254434127</v>
      </c>
      <c r="AS44" s="48">
        <v>-75.726251195595523</v>
      </c>
      <c r="AT44" s="48">
        <v>-1.0304696765997434E-2</v>
      </c>
      <c r="AU44" s="48">
        <v>7348.7122343542023</v>
      </c>
      <c r="AV44" s="48">
        <v>-569.97789895071855</v>
      </c>
      <c r="AW44" s="48">
        <v>-1.645764916560033E-2</v>
      </c>
      <c r="AX44" s="48">
        <v>34633.008227085229</v>
      </c>
      <c r="AY44" s="48">
        <v>753.56379551308009</v>
      </c>
      <c r="AZ44" s="48">
        <v>2.5498715192322052E-2</v>
      </c>
      <c r="BA44" s="48">
        <v>29553.010409716117</v>
      </c>
      <c r="BB44" s="48">
        <v>75.726251195595523</v>
      </c>
      <c r="BC44" s="48">
        <v>1.0304696765997434E-2</v>
      </c>
      <c r="BD44" s="48">
        <v>7348.7122343542023</v>
      </c>
      <c r="BF44" s="8">
        <f t="shared" si="1"/>
        <v>317056.06383249868</v>
      </c>
      <c r="BG44" s="8">
        <f t="shared" si="2"/>
        <v>316991.21306877251</v>
      </c>
      <c r="BH44" s="8">
        <f t="shared" si="3"/>
        <v>317213.23006030027</v>
      </c>
      <c r="BI44" s="8">
        <f t="shared" si="4"/>
        <v>316979.81540851592</v>
      </c>
      <c r="BJ44" s="19">
        <f t="shared" si="5"/>
        <v>0</v>
      </c>
      <c r="BK44" s="19">
        <f t="shared" si="6"/>
        <v>0</v>
      </c>
      <c r="BL44" s="19">
        <f t="shared" si="7"/>
        <v>1</v>
      </c>
      <c r="BM44" s="19">
        <f t="shared" si="8"/>
        <v>0</v>
      </c>
      <c r="BO44" s="6">
        <v>36000</v>
      </c>
      <c r="BP44" s="48">
        <v>0.14399999999999999</v>
      </c>
      <c r="BQ44" s="48">
        <v>0.13800000000000001</v>
      </c>
      <c r="BR44" s="48">
        <v>0.63400000000000001</v>
      </c>
      <c r="BS44" s="48">
        <v>8.4000000000000005E-2</v>
      </c>
    </row>
    <row r="45" spans="2:71" x14ac:dyDescent="0.25">
      <c r="B45" s="6">
        <v>20</v>
      </c>
      <c r="C45" s="48">
        <v>2027.9505921766818</v>
      </c>
      <c r="D45" s="48">
        <v>1603.4824107814622</v>
      </c>
      <c r="E45" s="48">
        <v>15.06800926175889</v>
      </c>
      <c r="F45" s="48">
        <v>10.668158302058</v>
      </c>
      <c r="G45" s="48">
        <v>3194.6200110117916</v>
      </c>
      <c r="H45" s="48">
        <v>2923.434803069943</v>
      </c>
      <c r="I45" s="48">
        <v>15.140905663230171</v>
      </c>
      <c r="J45" s="48">
        <v>10.711219971701723</v>
      </c>
      <c r="K45" s="48">
        <v>2579.9651980959375</v>
      </c>
      <c r="L45" s="48">
        <v>2250.9162245487473</v>
      </c>
      <c r="M45" s="48">
        <v>15.113539084045867</v>
      </c>
      <c r="N45" s="48">
        <v>10.69506928751583</v>
      </c>
      <c r="O45" s="48">
        <v>2544.9929269948625</v>
      </c>
      <c r="P45" s="48">
        <v>2177.5585765531146</v>
      </c>
      <c r="Q45" s="48">
        <v>15.095284301519539</v>
      </c>
      <c r="R45" s="48">
        <v>10.684285765974749</v>
      </c>
      <c r="U45" s="48">
        <v>1319.9523922884807</v>
      </c>
      <c r="V45" s="48">
        <v>4.3061669643723377E-2</v>
      </c>
      <c r="W45" s="48">
        <v>30652.60597671404</v>
      </c>
      <c r="X45" s="48">
        <v>647.43381376728507</v>
      </c>
      <c r="Y45" s="48">
        <v>2.6910985457829995E-2</v>
      </c>
      <c r="Z45" s="48">
        <v>24058.346535909124</v>
      </c>
      <c r="AA45" s="48">
        <v>574.07616577165231</v>
      </c>
      <c r="AB45" s="48">
        <v>1.6127463916749463E-2</v>
      </c>
      <c r="AC45" s="48">
        <v>35596.183549692236</v>
      </c>
      <c r="AD45" s="48">
        <v>-1319.9523922884807</v>
      </c>
      <c r="AE45" s="48">
        <v>-4.3061669643723377E-2</v>
      </c>
      <c r="AF45" s="48">
        <v>30652.60597671404</v>
      </c>
      <c r="AG45" s="48">
        <v>-672.51857852119565</v>
      </c>
      <c r="AH45" s="48">
        <v>-1.6150684185893383E-2</v>
      </c>
      <c r="AI45" s="48">
        <v>41640.253179403924</v>
      </c>
      <c r="AJ45" s="48">
        <v>-745.87622651682841</v>
      </c>
      <c r="AK45" s="48">
        <v>-2.6934205726973914E-2</v>
      </c>
      <c r="AL45" s="48">
        <v>27692.527267282752</v>
      </c>
      <c r="AM45" s="48">
        <v>-647.43381376728507</v>
      </c>
      <c r="AN45" s="48">
        <v>-2.6910985457829995E-2</v>
      </c>
      <c r="AO45" s="48">
        <v>24058.346535909124</v>
      </c>
      <c r="AP45" s="48">
        <v>672.51857852119565</v>
      </c>
      <c r="AQ45" s="48">
        <v>1.6150684185893383E-2</v>
      </c>
      <c r="AR45" s="48">
        <v>41640.253179403924</v>
      </c>
      <c r="AS45" s="48">
        <v>-73.35764799563276</v>
      </c>
      <c r="AT45" s="48">
        <v>-1.0783521541080532E-2</v>
      </c>
      <c r="AU45" s="48">
        <v>6802.754342927029</v>
      </c>
      <c r="AV45" s="48">
        <v>-574.07616577165231</v>
      </c>
      <c r="AW45" s="48">
        <v>-1.6127463916749463E-2</v>
      </c>
      <c r="AX45" s="48">
        <v>35596.183549692236</v>
      </c>
      <c r="AY45" s="48">
        <v>745.87622651682841</v>
      </c>
      <c r="AZ45" s="48">
        <v>2.6934205726973914E-2</v>
      </c>
      <c r="BA45" s="48">
        <v>27692.527267282752</v>
      </c>
      <c r="BB45" s="48">
        <v>73.35764799563276</v>
      </c>
      <c r="BC45" s="48">
        <v>1.0783521541080532E-2</v>
      </c>
      <c r="BD45" s="48">
        <v>6802.754342927029</v>
      </c>
      <c r="BF45" s="8">
        <f t="shared" si="1"/>
        <v>318441.26665095857</v>
      </c>
      <c r="BG45" s="8">
        <f t="shared" si="2"/>
        <v>318413.1643479818</v>
      </c>
      <c r="BH45" s="8">
        <f t="shared" si="3"/>
        <v>318601.16240092611</v>
      </c>
      <c r="BI45" s="8">
        <f t="shared" si="4"/>
        <v>318351.01440268935</v>
      </c>
      <c r="BJ45" s="19">
        <f t="shared" si="5"/>
        <v>0</v>
      </c>
      <c r="BK45" s="19">
        <f t="shared" si="6"/>
        <v>0</v>
      </c>
      <c r="BL45" s="19">
        <f t="shared" si="7"/>
        <v>1</v>
      </c>
      <c r="BM45" s="19">
        <f t="shared" si="8"/>
        <v>0</v>
      </c>
      <c r="BO45" s="6">
        <v>38000</v>
      </c>
      <c r="BP45" s="48">
        <v>8.7999999999999995E-2</v>
      </c>
      <c r="BQ45" s="48">
        <v>0.22700000000000001</v>
      </c>
      <c r="BR45" s="48">
        <v>0.61699999999999999</v>
      </c>
      <c r="BS45" s="48">
        <v>6.8000000000000005E-2</v>
      </c>
    </row>
    <row r="46" spans="2:71" x14ac:dyDescent="0.25">
      <c r="B46" s="6">
        <v>21</v>
      </c>
      <c r="C46" s="48">
        <v>2010.3488803433229</v>
      </c>
      <c r="D46" s="48">
        <v>1593.2752547678174</v>
      </c>
      <c r="E46" s="48">
        <v>14.925512977235218</v>
      </c>
      <c r="F46" s="48">
        <v>10.566108279873447</v>
      </c>
      <c r="G46" s="48">
        <v>3200.2694211213206</v>
      </c>
      <c r="H46" s="48">
        <v>2928.2141939356939</v>
      </c>
      <c r="I46" s="48">
        <v>14.991005928879447</v>
      </c>
      <c r="J46" s="48">
        <v>10.604730103946</v>
      </c>
      <c r="K46" s="48">
        <v>2595.7378118284219</v>
      </c>
      <c r="L46" s="48">
        <v>2262.7173392990167</v>
      </c>
      <c r="M46" s="48">
        <v>14.963611776522695</v>
      </c>
      <c r="N46" s="48">
        <v>10.588589179761481</v>
      </c>
      <c r="O46" s="48">
        <v>2505.0522295264373</v>
      </c>
      <c r="P46" s="48">
        <v>2152.1536649889727</v>
      </c>
      <c r="Q46" s="48">
        <v>14.954636658177222</v>
      </c>
      <c r="R46" s="48">
        <v>10.583296688810313</v>
      </c>
      <c r="U46" s="48">
        <v>1334.9389391678765</v>
      </c>
      <c r="V46" s="48">
        <v>3.8621824072553324E-2</v>
      </c>
      <c r="W46" s="48">
        <v>34564.367976512884</v>
      </c>
      <c r="X46" s="48">
        <v>669.44208453119927</v>
      </c>
      <c r="Y46" s="48">
        <v>2.2480899888034145E-2</v>
      </c>
      <c r="Z46" s="48">
        <v>29778.260117048143</v>
      </c>
      <c r="AA46" s="48">
        <v>558.87841022115526</v>
      </c>
      <c r="AB46" s="48">
        <v>1.7188408936865684E-2</v>
      </c>
      <c r="AC46" s="48">
        <v>32514.842547321139</v>
      </c>
      <c r="AD46" s="48">
        <v>-1334.9389391678765</v>
      </c>
      <c r="AE46" s="48">
        <v>-3.8621824072553324E-2</v>
      </c>
      <c r="AF46" s="48">
        <v>34564.367976512884</v>
      </c>
      <c r="AG46" s="48">
        <v>-665.4968546366772</v>
      </c>
      <c r="AH46" s="48">
        <v>-1.6140924184519179E-2</v>
      </c>
      <c r="AI46" s="48">
        <v>41230.40583233504</v>
      </c>
      <c r="AJ46" s="48">
        <v>-776.06052894672121</v>
      </c>
      <c r="AK46" s="48">
        <v>-2.1433415135687639E-2</v>
      </c>
      <c r="AL46" s="48">
        <v>36207.973579280144</v>
      </c>
      <c r="AM46" s="48">
        <v>-669.44208453119927</v>
      </c>
      <c r="AN46" s="48">
        <v>-2.2480899888034145E-2</v>
      </c>
      <c r="AO46" s="48">
        <v>29778.260117048143</v>
      </c>
      <c r="AP46" s="48">
        <v>665.4968546366772</v>
      </c>
      <c r="AQ46" s="48">
        <v>1.6140924184519179E-2</v>
      </c>
      <c r="AR46" s="48">
        <v>41230.40583233504</v>
      </c>
      <c r="AS46" s="48">
        <v>-110.56367431004401</v>
      </c>
      <c r="AT46" s="48">
        <v>-5.2924909511684604E-3</v>
      </c>
      <c r="AU46" s="48">
        <v>20890.668558561087</v>
      </c>
      <c r="AV46" s="48">
        <v>-558.87841022115526</v>
      </c>
      <c r="AW46" s="48">
        <v>-1.7188408936865684E-2</v>
      </c>
      <c r="AX46" s="48">
        <v>32514.842547321139</v>
      </c>
      <c r="AY46" s="48">
        <v>776.06052894672121</v>
      </c>
      <c r="AZ46" s="48">
        <v>2.1433415135687639E-2</v>
      </c>
      <c r="BA46" s="48">
        <v>36207.973579280144</v>
      </c>
      <c r="BB46" s="48">
        <v>110.56367431004401</v>
      </c>
      <c r="BC46" s="48">
        <v>5.2924909511684604E-3</v>
      </c>
      <c r="BD46" s="48">
        <v>20890.668558561087</v>
      </c>
      <c r="BF46" s="8">
        <f t="shared" si="1"/>
        <v>315389.97314143559</v>
      </c>
      <c r="BG46" s="8">
        <f t="shared" si="2"/>
        <v>315213.68892444432</v>
      </c>
      <c r="BH46" s="8">
        <f t="shared" si="3"/>
        <v>315394.95805354539</v>
      </c>
      <c r="BI46" s="8">
        <f t="shared" si="4"/>
        <v>315346.7469993204</v>
      </c>
      <c r="BJ46" s="19">
        <f t="shared" si="5"/>
        <v>0</v>
      </c>
      <c r="BK46" s="19">
        <f t="shared" si="6"/>
        <v>0</v>
      </c>
      <c r="BL46" s="19">
        <f t="shared" si="7"/>
        <v>1</v>
      </c>
      <c r="BM46" s="19">
        <f t="shared" si="8"/>
        <v>0</v>
      </c>
      <c r="BO46" s="6">
        <v>40000</v>
      </c>
      <c r="BP46" s="48">
        <v>4.5999999999999999E-2</v>
      </c>
      <c r="BQ46" s="48">
        <v>0.318</v>
      </c>
      <c r="BR46" s="48">
        <v>0.57499999999999996</v>
      </c>
      <c r="BS46" s="48">
        <v>6.0999999999999999E-2</v>
      </c>
    </row>
    <row r="47" spans="2:71" x14ac:dyDescent="0.25">
      <c r="B47" s="6">
        <v>22</v>
      </c>
      <c r="C47" s="48">
        <v>1920.2321587280792</v>
      </c>
      <c r="D47" s="48">
        <v>1537.958930384307</v>
      </c>
      <c r="E47" s="48">
        <v>14.923475222014194</v>
      </c>
      <c r="F47" s="48">
        <v>10.564568826177183</v>
      </c>
      <c r="G47" s="48">
        <v>3136.3980003756192</v>
      </c>
      <c r="H47" s="48">
        <v>2888.7698945445791</v>
      </c>
      <c r="I47" s="48">
        <v>14.99010030004632</v>
      </c>
      <c r="J47" s="48">
        <v>10.60392375905049</v>
      </c>
      <c r="K47" s="48">
        <v>2539.264351028562</v>
      </c>
      <c r="L47" s="48">
        <v>2229.0354705813606</v>
      </c>
      <c r="M47" s="48">
        <v>14.959273511487108</v>
      </c>
      <c r="N47" s="48">
        <v>10.585728847029817</v>
      </c>
      <c r="O47" s="48">
        <v>2454.7662784577046</v>
      </c>
      <c r="P47" s="48">
        <v>2122.9098927576915</v>
      </c>
      <c r="Q47" s="48">
        <v>14.94856362313512</v>
      </c>
      <c r="R47" s="48">
        <v>10.579401825442297</v>
      </c>
      <c r="U47" s="48">
        <v>1350.8109641602721</v>
      </c>
      <c r="V47" s="48">
        <v>3.9354932873306936E-2</v>
      </c>
      <c r="W47" s="48">
        <v>34323.803028933115</v>
      </c>
      <c r="X47" s="48">
        <v>691.07654019705365</v>
      </c>
      <c r="Y47" s="48">
        <v>2.1160020852633465E-2</v>
      </c>
      <c r="Z47" s="48">
        <v>32659.539657828165</v>
      </c>
      <c r="AA47" s="48">
        <v>584.95096237338453</v>
      </c>
      <c r="AB47" s="48">
        <v>1.48329992651135E-2</v>
      </c>
      <c r="AC47" s="48">
        <v>39435.784490946549</v>
      </c>
      <c r="AD47" s="48">
        <v>-1350.8109641602721</v>
      </c>
      <c r="AE47" s="48">
        <v>-3.9354932873306936E-2</v>
      </c>
      <c r="AF47" s="48">
        <v>34323.803028933115</v>
      </c>
      <c r="AG47" s="48">
        <v>-659.73442396321843</v>
      </c>
      <c r="AH47" s="48">
        <v>-1.819491202067347E-2</v>
      </c>
      <c r="AI47" s="48">
        <v>36259.280793092774</v>
      </c>
      <c r="AJ47" s="48">
        <v>-765.86000178688755</v>
      </c>
      <c r="AK47" s="48">
        <v>-2.4521933608193436E-2</v>
      </c>
      <c r="AL47" s="48">
        <v>31231.631812712891</v>
      </c>
      <c r="AM47" s="48">
        <v>-691.07654019705365</v>
      </c>
      <c r="AN47" s="48">
        <v>-2.1160020852633465E-2</v>
      </c>
      <c r="AO47" s="48">
        <v>32659.539657828165</v>
      </c>
      <c r="AP47" s="48">
        <v>659.73442396321843</v>
      </c>
      <c r="AQ47" s="48">
        <v>1.819491202067347E-2</v>
      </c>
      <c r="AR47" s="48">
        <v>36259.280793092774</v>
      </c>
      <c r="AS47" s="48">
        <v>-106.12557782366912</v>
      </c>
      <c r="AT47" s="48">
        <v>-6.3270215875199654E-3</v>
      </c>
      <c r="AU47" s="48">
        <v>16773.386396057438</v>
      </c>
      <c r="AV47" s="48">
        <v>-584.95096237338453</v>
      </c>
      <c r="AW47" s="48">
        <v>-1.48329992651135E-2</v>
      </c>
      <c r="AX47" s="48">
        <v>39435.784490946549</v>
      </c>
      <c r="AY47" s="48">
        <v>765.86000178688755</v>
      </c>
      <c r="AZ47" s="48">
        <v>2.4521933608193436E-2</v>
      </c>
      <c r="BA47" s="48">
        <v>31231.631812712891</v>
      </c>
      <c r="BB47" s="48">
        <v>106.12557782366912</v>
      </c>
      <c r="BC47" s="48">
        <v>6.3270215875199654E-3</v>
      </c>
      <c r="BD47" s="48">
        <v>16773.386396057438</v>
      </c>
      <c r="BF47" s="8">
        <f t="shared" si="1"/>
        <v>315399.10585493117</v>
      </c>
      <c r="BG47" s="8">
        <f t="shared" si="2"/>
        <v>315228.94287697016</v>
      </c>
      <c r="BH47" s="8">
        <f t="shared" si="3"/>
        <v>315342.82994031312</v>
      </c>
      <c r="BI47" s="8">
        <f t="shared" si="4"/>
        <v>315259.1448705112</v>
      </c>
      <c r="BJ47" s="19">
        <f t="shared" si="5"/>
        <v>1</v>
      </c>
      <c r="BK47" s="19">
        <f t="shared" si="6"/>
        <v>0</v>
      </c>
      <c r="BL47" s="19">
        <f t="shared" si="7"/>
        <v>0</v>
      </c>
      <c r="BM47" s="19">
        <f t="shared" si="8"/>
        <v>0</v>
      </c>
      <c r="BO47" s="6">
        <v>42000</v>
      </c>
      <c r="BP47" s="48">
        <v>2.4E-2</v>
      </c>
      <c r="BQ47" s="48">
        <v>0.42299999999999999</v>
      </c>
      <c r="BR47" s="48">
        <v>0.502</v>
      </c>
      <c r="BS47" s="48">
        <v>5.0999999999999997E-2</v>
      </c>
    </row>
    <row r="48" spans="2:71" x14ac:dyDescent="0.25">
      <c r="B48" s="6">
        <v>23</v>
      </c>
      <c r="C48" s="48">
        <v>2012.6745412272676</v>
      </c>
      <c r="D48" s="48">
        <v>1596.8788679666325</v>
      </c>
      <c r="E48" s="48">
        <v>15.107756586645149</v>
      </c>
      <c r="F48" s="48">
        <v>10.698275754750206</v>
      </c>
      <c r="G48" s="48">
        <v>3169.7456750147494</v>
      </c>
      <c r="H48" s="48">
        <v>2909.0263381210038</v>
      </c>
      <c r="I48" s="48">
        <v>15.188864500503913</v>
      </c>
      <c r="J48" s="48">
        <v>10.746091383302542</v>
      </c>
      <c r="K48" s="48">
        <v>2575.6775335667512</v>
      </c>
      <c r="L48" s="48">
        <v>2250.8272459806285</v>
      </c>
      <c r="M48" s="48">
        <v>15.155514504807661</v>
      </c>
      <c r="N48" s="48">
        <v>10.726449001482131</v>
      </c>
      <c r="O48" s="48">
        <v>2441.7168669461271</v>
      </c>
      <c r="P48" s="48">
        <v>2111.2747595165133</v>
      </c>
      <c r="Q48" s="48">
        <v>15.152593963503842</v>
      </c>
      <c r="R48" s="48">
        <v>10.724727648621991</v>
      </c>
      <c r="U48" s="48">
        <v>1312.1474701543714</v>
      </c>
      <c r="V48" s="48">
        <v>4.7815628552335454E-2</v>
      </c>
      <c r="W48" s="48">
        <v>27441.811597607499</v>
      </c>
      <c r="X48" s="48">
        <v>653.94837801399603</v>
      </c>
      <c r="Y48" s="48">
        <v>2.8173246731924451E-2</v>
      </c>
      <c r="Z48" s="48">
        <v>23211.679656110628</v>
      </c>
      <c r="AA48" s="48">
        <v>514.39589154988084</v>
      </c>
      <c r="AB48" s="48">
        <v>2.6451893871785259E-2</v>
      </c>
      <c r="AC48" s="48">
        <v>19446.467388807949</v>
      </c>
      <c r="AD48" s="48">
        <v>-1312.1474701543714</v>
      </c>
      <c r="AE48" s="48">
        <v>-4.7815628552335454E-2</v>
      </c>
      <c r="AF48" s="48">
        <v>27441.811597607499</v>
      </c>
      <c r="AG48" s="48">
        <v>-658.19909214037534</v>
      </c>
      <c r="AH48" s="48">
        <v>-1.9642381820411003E-2</v>
      </c>
      <c r="AI48" s="48">
        <v>33509.128279770041</v>
      </c>
      <c r="AJ48" s="48">
        <v>-797.75157860449053</v>
      </c>
      <c r="AK48" s="48">
        <v>-2.1363734680550195E-2</v>
      </c>
      <c r="AL48" s="48">
        <v>37341.391406193288</v>
      </c>
      <c r="AM48" s="48">
        <v>-653.94837801399603</v>
      </c>
      <c r="AN48" s="48">
        <v>-2.8173246731924451E-2</v>
      </c>
      <c r="AO48" s="48">
        <v>23211.679656110628</v>
      </c>
      <c r="AP48" s="48">
        <v>658.19909214037534</v>
      </c>
      <c r="AQ48" s="48">
        <v>1.9642381820411003E-2</v>
      </c>
      <c r="AR48" s="48">
        <v>33509.128279770041</v>
      </c>
      <c r="AS48" s="48">
        <v>-139.55248646411519</v>
      </c>
      <c r="AT48" s="48">
        <v>-1.7213528601391914E-3</v>
      </c>
      <c r="AU48" s="48">
        <v>81071.400115389901</v>
      </c>
      <c r="AV48" s="48">
        <v>-514.39589154988084</v>
      </c>
      <c r="AW48" s="48">
        <v>-2.6451893871785259E-2</v>
      </c>
      <c r="AX48" s="48">
        <v>19446.467388807949</v>
      </c>
      <c r="AY48" s="48">
        <v>797.75157860449053</v>
      </c>
      <c r="AZ48" s="48">
        <v>2.1363734680550195E-2</v>
      </c>
      <c r="BA48" s="48">
        <v>37341.391406193288</v>
      </c>
      <c r="BB48" s="48">
        <v>139.55248646411519</v>
      </c>
      <c r="BC48" s="48">
        <v>1.7213528601391914E-3</v>
      </c>
      <c r="BD48" s="48">
        <v>81071.400115389901</v>
      </c>
      <c r="BF48" s="8">
        <f t="shared" si="1"/>
        <v>319351.39377453952</v>
      </c>
      <c r="BG48" s="8">
        <f t="shared" si="2"/>
        <v>319473.71516095527</v>
      </c>
      <c r="BH48" s="8">
        <f t="shared" si="3"/>
        <v>319542.64279848331</v>
      </c>
      <c r="BI48" s="8">
        <f t="shared" si="4"/>
        <v>319630.55469914322</v>
      </c>
      <c r="BJ48" s="19">
        <f t="shared" si="5"/>
        <v>0</v>
      </c>
      <c r="BK48" s="19">
        <f t="shared" si="6"/>
        <v>0</v>
      </c>
      <c r="BL48" s="19">
        <f t="shared" si="7"/>
        <v>0</v>
      </c>
      <c r="BM48" s="19">
        <f t="shared" si="8"/>
        <v>1</v>
      </c>
      <c r="BO48" s="6">
        <v>44000</v>
      </c>
      <c r="BP48" s="48">
        <v>1.2E-2</v>
      </c>
      <c r="BQ48" s="48">
        <v>0.50600000000000001</v>
      </c>
      <c r="BR48" s="48">
        <v>0.44500000000000001</v>
      </c>
      <c r="BS48" s="48">
        <v>3.6999999999999998E-2</v>
      </c>
    </row>
    <row r="49" spans="2:71" x14ac:dyDescent="0.25">
      <c r="B49" s="6">
        <v>24</v>
      </c>
      <c r="C49" s="48">
        <v>1944.8858682975222</v>
      </c>
      <c r="D49" s="48">
        <v>1552.2534603734453</v>
      </c>
      <c r="E49" s="48">
        <v>14.950878077728117</v>
      </c>
      <c r="F49" s="48">
        <v>10.583594624122615</v>
      </c>
      <c r="G49" s="48">
        <v>3136.9670407467916</v>
      </c>
      <c r="H49" s="48">
        <v>2887.6985732763419</v>
      </c>
      <c r="I49" s="48">
        <v>15.018948755124534</v>
      </c>
      <c r="J49" s="48">
        <v>10.62381367816692</v>
      </c>
      <c r="K49" s="48">
        <v>2525.7988748221533</v>
      </c>
      <c r="L49" s="48">
        <v>2218.1298953024434</v>
      </c>
      <c r="M49" s="48">
        <v>14.991368861251335</v>
      </c>
      <c r="N49" s="48">
        <v>10.60753290835523</v>
      </c>
      <c r="O49" s="48">
        <v>2470.4234921000539</v>
      </c>
      <c r="P49" s="48">
        <v>2131.4538189988311</v>
      </c>
      <c r="Q49" s="48">
        <v>14.976503297756143</v>
      </c>
      <c r="R49" s="48">
        <v>10.5987493533421</v>
      </c>
      <c r="U49" s="48">
        <v>1335.4451129028967</v>
      </c>
      <c r="V49" s="48">
        <v>4.021905404430548E-2</v>
      </c>
      <c r="W49" s="48">
        <v>33204.289475127007</v>
      </c>
      <c r="X49" s="48">
        <v>665.87643492899815</v>
      </c>
      <c r="Y49" s="48">
        <v>2.3938284232615459E-2</v>
      </c>
      <c r="Z49" s="48">
        <v>27816.381009535937</v>
      </c>
      <c r="AA49" s="48">
        <v>579.20035862538589</v>
      </c>
      <c r="AB49" s="48">
        <v>1.5154729219485574E-2</v>
      </c>
      <c r="AC49" s="48">
        <v>38219.116305995391</v>
      </c>
      <c r="AD49" s="48">
        <v>-1335.4451129028967</v>
      </c>
      <c r="AE49" s="48">
        <v>-4.021905404430548E-2</v>
      </c>
      <c r="AF49" s="48">
        <v>33204.289475127007</v>
      </c>
      <c r="AG49" s="48">
        <v>-669.5686779738985</v>
      </c>
      <c r="AH49" s="48">
        <v>-1.6280769811690021E-2</v>
      </c>
      <c r="AI49" s="48">
        <v>41126.352483230279</v>
      </c>
      <c r="AJ49" s="48">
        <v>-756.24475427751076</v>
      </c>
      <c r="AK49" s="48">
        <v>-2.5064324824819906E-2</v>
      </c>
      <c r="AL49" s="48">
        <v>30172.157421477423</v>
      </c>
      <c r="AM49" s="48">
        <v>-665.87643492899815</v>
      </c>
      <c r="AN49" s="48">
        <v>-2.3938284232615459E-2</v>
      </c>
      <c r="AO49" s="48">
        <v>27816.381009535937</v>
      </c>
      <c r="AP49" s="48">
        <v>669.5686779738985</v>
      </c>
      <c r="AQ49" s="48">
        <v>1.6280769811690021E-2</v>
      </c>
      <c r="AR49" s="48">
        <v>41126.352483230279</v>
      </c>
      <c r="AS49" s="48">
        <v>-86.676076303612263</v>
      </c>
      <c r="AT49" s="48">
        <v>-8.7835550131298845E-3</v>
      </c>
      <c r="AU49" s="48">
        <v>9867.9949262054633</v>
      </c>
      <c r="AV49" s="48">
        <v>-579.20035862538589</v>
      </c>
      <c r="AW49" s="48">
        <v>-1.5154729219485574E-2</v>
      </c>
      <c r="AX49" s="48">
        <v>38219.116305995391</v>
      </c>
      <c r="AY49" s="48">
        <v>756.24475427751076</v>
      </c>
      <c r="AZ49" s="48">
        <v>2.5064324824819906E-2</v>
      </c>
      <c r="BA49" s="48">
        <v>30172.157421477423</v>
      </c>
      <c r="BB49" s="48">
        <v>86.676076303612263</v>
      </c>
      <c r="BC49" s="48">
        <v>8.7835550131298845E-3</v>
      </c>
      <c r="BD49" s="48">
        <v>9867.9949262054633</v>
      </c>
      <c r="BF49" s="8">
        <f t="shared" si="1"/>
        <v>315955.58526330499</v>
      </c>
      <c r="BG49" s="8">
        <f t="shared" si="2"/>
        <v>315826.71177173126</v>
      </c>
      <c r="BH49" s="8">
        <f t="shared" si="3"/>
        <v>316007.85735535441</v>
      </c>
      <c r="BI49" s="8">
        <f t="shared" si="4"/>
        <v>315831.02678126417</v>
      </c>
      <c r="BJ49" s="19">
        <f t="shared" si="5"/>
        <v>0</v>
      </c>
      <c r="BK49" s="19">
        <f t="shared" si="6"/>
        <v>0</v>
      </c>
      <c r="BL49" s="19">
        <f t="shared" si="7"/>
        <v>1</v>
      </c>
      <c r="BM49" s="19">
        <f t="shared" si="8"/>
        <v>0</v>
      </c>
      <c r="BO49" s="6">
        <v>46000</v>
      </c>
      <c r="BP49" s="48">
        <v>6.0000000000000001E-3</v>
      </c>
      <c r="BQ49" s="48">
        <v>0.57699999999999996</v>
      </c>
      <c r="BR49" s="48">
        <v>0.38300000000000001</v>
      </c>
      <c r="BS49" s="48">
        <v>3.4000000000000002E-2</v>
      </c>
    </row>
    <row r="50" spans="2:71" x14ac:dyDescent="0.25">
      <c r="B50" s="6">
        <v>25</v>
      </c>
      <c r="C50" s="48">
        <v>2039.7189609198153</v>
      </c>
      <c r="D50" s="48">
        <v>1612.0603027822351</v>
      </c>
      <c r="E50" s="48">
        <v>15.053497727172402</v>
      </c>
      <c r="F50" s="48">
        <v>10.657396580416709</v>
      </c>
      <c r="G50" s="48">
        <v>3159.1674987991091</v>
      </c>
      <c r="H50" s="48">
        <v>2900.1760149787992</v>
      </c>
      <c r="I50" s="48">
        <v>15.130316035572884</v>
      </c>
      <c r="J50" s="48">
        <v>10.702648052070092</v>
      </c>
      <c r="K50" s="48">
        <v>2577.5440885975618</v>
      </c>
      <c r="L50" s="48">
        <v>2249.8101888802621</v>
      </c>
      <c r="M50" s="48">
        <v>15.099191811948335</v>
      </c>
      <c r="N50" s="48">
        <v>10.684331754359885</v>
      </c>
      <c r="O50" s="48">
        <v>2524.010120204674</v>
      </c>
      <c r="P50" s="48">
        <v>2164.0769499128623</v>
      </c>
      <c r="Q50" s="48">
        <v>15.084526954008487</v>
      </c>
      <c r="R50" s="48">
        <v>10.675693127916542</v>
      </c>
      <c r="U50" s="48">
        <v>1288.1157121965641</v>
      </c>
      <c r="V50" s="48">
        <v>4.5251471653383391E-2</v>
      </c>
      <c r="W50" s="48">
        <v>28465.719790579529</v>
      </c>
      <c r="X50" s="48">
        <v>637.74988609802699</v>
      </c>
      <c r="Y50" s="48">
        <v>2.6935173943176238E-2</v>
      </c>
      <c r="Z50" s="48">
        <v>23677.214316248908</v>
      </c>
      <c r="AA50" s="48">
        <v>552.01664713062723</v>
      </c>
      <c r="AB50" s="48">
        <v>1.8296547499833338E-2</v>
      </c>
      <c r="AC50" s="48">
        <v>30170.536115387644</v>
      </c>
      <c r="AD50" s="48">
        <v>-1288.1157121965641</v>
      </c>
      <c r="AE50" s="48">
        <v>-4.5251471653383391E-2</v>
      </c>
      <c r="AF50" s="48">
        <v>28465.719790579529</v>
      </c>
      <c r="AG50" s="48">
        <v>-650.36582609853713</v>
      </c>
      <c r="AH50" s="48">
        <v>-1.8316297710207152E-2</v>
      </c>
      <c r="AI50" s="48">
        <v>35507.493729811278</v>
      </c>
      <c r="AJ50" s="48">
        <v>-736.09906506593688</v>
      </c>
      <c r="AK50" s="48">
        <v>-2.6954924153550053E-2</v>
      </c>
      <c r="AL50" s="48">
        <v>27308.519247641445</v>
      </c>
      <c r="AM50" s="48">
        <v>-637.74988609802699</v>
      </c>
      <c r="AN50" s="48">
        <v>-2.6935173943176238E-2</v>
      </c>
      <c r="AO50" s="48">
        <v>23677.214316248908</v>
      </c>
      <c r="AP50" s="48">
        <v>650.36582609853713</v>
      </c>
      <c r="AQ50" s="48">
        <v>1.8316297710207152E-2</v>
      </c>
      <c r="AR50" s="48">
        <v>35507.493729811278</v>
      </c>
      <c r="AS50" s="48">
        <v>-85.733238967399757</v>
      </c>
      <c r="AT50" s="48">
        <v>-8.6386264433429005E-3</v>
      </c>
      <c r="AU50" s="48">
        <v>9924.4063312249727</v>
      </c>
      <c r="AV50" s="48">
        <v>-552.01664713062723</v>
      </c>
      <c r="AW50" s="48">
        <v>-1.8296547499833338E-2</v>
      </c>
      <c r="AX50" s="48">
        <v>30170.536115387644</v>
      </c>
      <c r="AY50" s="48">
        <v>736.09906506593688</v>
      </c>
      <c r="AZ50" s="48">
        <v>2.6954924153550053E-2</v>
      </c>
      <c r="BA50" s="48">
        <v>27308.519247641445</v>
      </c>
      <c r="BB50" s="48">
        <v>85.733238967399757</v>
      </c>
      <c r="BC50" s="48">
        <v>8.6386264433429005E-3</v>
      </c>
      <c r="BD50" s="48">
        <v>9924.4063312249727</v>
      </c>
      <c r="BF50" s="8">
        <f t="shared" si="1"/>
        <v>318109.83710971905</v>
      </c>
      <c r="BG50" s="8">
        <f t="shared" si="2"/>
        <v>318179.26554712397</v>
      </c>
      <c r="BH50" s="8">
        <f t="shared" si="3"/>
        <v>318280.14244191628</v>
      </c>
      <c r="BI50" s="8">
        <f t="shared" si="4"/>
        <v>318106.71688758337</v>
      </c>
      <c r="BJ50" s="19">
        <f t="shared" si="5"/>
        <v>0</v>
      </c>
      <c r="BK50" s="19">
        <f t="shared" si="6"/>
        <v>0</v>
      </c>
      <c r="BL50" s="19">
        <f t="shared" si="7"/>
        <v>1</v>
      </c>
      <c r="BM50" s="19">
        <f t="shared" si="8"/>
        <v>0</v>
      </c>
      <c r="BO50" s="6">
        <v>48000</v>
      </c>
      <c r="BP50" s="48">
        <v>3.0000000000000001E-3</v>
      </c>
      <c r="BQ50" s="48">
        <v>0.63900000000000001</v>
      </c>
      <c r="BR50" s="48">
        <v>0.33400000000000002</v>
      </c>
      <c r="BS50" s="48">
        <v>2.4E-2</v>
      </c>
    </row>
    <row r="51" spans="2:71" x14ac:dyDescent="0.25">
      <c r="B51" s="6">
        <v>26</v>
      </c>
      <c r="C51" s="48">
        <v>2003.022363524429</v>
      </c>
      <c r="D51" s="48">
        <v>1590.7011285867525</v>
      </c>
      <c r="E51" s="48">
        <v>15.079756398315265</v>
      </c>
      <c r="F51" s="48">
        <v>10.674764416622434</v>
      </c>
      <c r="G51" s="48">
        <v>3183.6591248788341</v>
      </c>
      <c r="H51" s="48">
        <v>2918.5636175532268</v>
      </c>
      <c r="I51" s="48">
        <v>15.146537857576304</v>
      </c>
      <c r="J51" s="48">
        <v>10.714201012529921</v>
      </c>
      <c r="K51" s="48">
        <v>2583.7269997951007</v>
      </c>
      <c r="L51" s="48">
        <v>2256.4948637562725</v>
      </c>
      <c r="M51" s="48">
        <v>15.11850273661519</v>
      </c>
      <c r="N51" s="48">
        <v>10.697660009394971</v>
      </c>
      <c r="O51" s="48">
        <v>2499.3459167827132</v>
      </c>
      <c r="P51" s="48">
        <v>2150.2856700312718</v>
      </c>
      <c r="Q51" s="48">
        <v>15.108602785984006</v>
      </c>
      <c r="R51" s="48">
        <v>10.691813902209855</v>
      </c>
      <c r="U51" s="48">
        <v>1327.8624889664743</v>
      </c>
      <c r="V51" s="48">
        <v>3.943659590748716E-2</v>
      </c>
      <c r="W51" s="48">
        <v>33670.819156943908</v>
      </c>
      <c r="X51" s="48">
        <v>665.79373516952001</v>
      </c>
      <c r="Y51" s="48">
        <v>2.2895592772536943E-2</v>
      </c>
      <c r="Z51" s="48">
        <v>29079.55875106818</v>
      </c>
      <c r="AA51" s="48">
        <v>559.58454144451935</v>
      </c>
      <c r="AB51" s="48">
        <v>1.7049485587421032E-2</v>
      </c>
      <c r="AC51" s="48">
        <v>32821.197952000155</v>
      </c>
      <c r="AD51" s="48">
        <v>-1327.8624889664743</v>
      </c>
      <c r="AE51" s="48">
        <v>-3.943659590748716E-2</v>
      </c>
      <c r="AF51" s="48">
        <v>33670.819156943908</v>
      </c>
      <c r="AG51" s="48">
        <v>-662.0687537969543</v>
      </c>
      <c r="AH51" s="48">
        <v>-1.6541003134950216E-2</v>
      </c>
      <c r="AI51" s="48">
        <v>40025.913083713764</v>
      </c>
      <c r="AJ51" s="48">
        <v>-768.27794752195496</v>
      </c>
      <c r="AK51" s="48">
        <v>-2.2387110320066128E-2</v>
      </c>
      <c r="AL51" s="48">
        <v>34317.870262752411</v>
      </c>
      <c r="AM51" s="48">
        <v>-665.79373516952001</v>
      </c>
      <c r="AN51" s="48">
        <v>-2.2895592772536943E-2</v>
      </c>
      <c r="AO51" s="48">
        <v>29079.55875106818</v>
      </c>
      <c r="AP51" s="48">
        <v>662.0687537969543</v>
      </c>
      <c r="AQ51" s="48">
        <v>1.6541003134950216E-2</v>
      </c>
      <c r="AR51" s="48">
        <v>40025.913083713764</v>
      </c>
      <c r="AS51" s="48">
        <v>-106.20919372500066</v>
      </c>
      <c r="AT51" s="48">
        <v>-5.8461071851159119E-3</v>
      </c>
      <c r="AU51" s="48">
        <v>18167.507088376249</v>
      </c>
      <c r="AV51" s="48">
        <v>-559.58454144451935</v>
      </c>
      <c r="AW51" s="48">
        <v>-1.7049485587421032E-2</v>
      </c>
      <c r="AX51" s="48">
        <v>32821.197952000155</v>
      </c>
      <c r="AY51" s="48">
        <v>768.27794752195496</v>
      </c>
      <c r="AZ51" s="48">
        <v>2.2387110320066128E-2</v>
      </c>
      <c r="BA51" s="48">
        <v>34317.870262752411</v>
      </c>
      <c r="BB51" s="48">
        <v>106.20919372500066</v>
      </c>
      <c r="BC51" s="48">
        <v>5.8461071851159119E-3</v>
      </c>
      <c r="BD51" s="48">
        <v>18167.507088376249</v>
      </c>
      <c r="BF51" s="8">
        <f t="shared" si="1"/>
        <v>318652.23137008626</v>
      </c>
      <c r="BG51" s="8">
        <f t="shared" si="2"/>
        <v>318507.46675834444</v>
      </c>
      <c r="BH51" s="8">
        <f t="shared" si="3"/>
        <v>318673.30541809282</v>
      </c>
      <c r="BI51" s="8">
        <f t="shared" si="4"/>
        <v>318604.13139626436</v>
      </c>
      <c r="BJ51" s="19">
        <f t="shared" si="5"/>
        <v>0</v>
      </c>
      <c r="BK51" s="19">
        <f t="shared" si="6"/>
        <v>0</v>
      </c>
      <c r="BL51" s="19">
        <f t="shared" si="7"/>
        <v>1</v>
      </c>
      <c r="BM51" s="19">
        <f t="shared" si="8"/>
        <v>0</v>
      </c>
      <c r="BO51" s="6">
        <v>50000</v>
      </c>
      <c r="BP51" s="48">
        <v>1E-3</v>
      </c>
      <c r="BQ51" s="48">
        <v>0.69899999999999995</v>
      </c>
      <c r="BR51" s="48">
        <v>0.28499999999999998</v>
      </c>
      <c r="BS51" s="48">
        <v>1.4999999999999999E-2</v>
      </c>
    </row>
    <row r="52" spans="2:71" x14ac:dyDescent="0.25">
      <c r="B52" s="6">
        <v>27</v>
      </c>
      <c r="C52" s="48">
        <v>1966.5429016312205</v>
      </c>
      <c r="D52" s="48">
        <v>1563.8628964028369</v>
      </c>
      <c r="E52" s="48">
        <v>14.90812317755138</v>
      </c>
      <c r="F52" s="48">
        <v>10.553758976140003</v>
      </c>
      <c r="G52" s="48">
        <v>3209.0990055478837</v>
      </c>
      <c r="H52" s="48">
        <v>2934.1336883863714</v>
      </c>
      <c r="I52" s="48">
        <v>14.967948400008957</v>
      </c>
      <c r="J52" s="48">
        <v>10.589070087468381</v>
      </c>
      <c r="K52" s="48">
        <v>2585.8659931562838</v>
      </c>
      <c r="L52" s="48">
        <v>2256.1195554749634</v>
      </c>
      <c r="M52" s="48">
        <v>14.942399384090052</v>
      </c>
      <c r="N52" s="48">
        <v>10.574001236460278</v>
      </c>
      <c r="O52" s="48">
        <v>2505.0676163515309</v>
      </c>
      <c r="P52" s="48">
        <v>2152.1838126694324</v>
      </c>
      <c r="Q52" s="48">
        <v>14.931558360203111</v>
      </c>
      <c r="R52" s="48">
        <v>10.567602179837474</v>
      </c>
      <c r="U52" s="48">
        <v>1370.2707919835345</v>
      </c>
      <c r="V52" s="48">
        <v>3.531111132837772E-2</v>
      </c>
      <c r="W52" s="48">
        <v>38805.654663219808</v>
      </c>
      <c r="X52" s="48">
        <v>692.25665907212647</v>
      </c>
      <c r="Y52" s="48">
        <v>2.0242260320275207E-2</v>
      </c>
      <c r="Z52" s="48">
        <v>34198.584946501411</v>
      </c>
      <c r="AA52" s="48">
        <v>588.32091626659553</v>
      </c>
      <c r="AB52" s="48">
        <v>1.384320369747094E-2</v>
      </c>
      <c r="AC52" s="48">
        <v>42498.899035494062</v>
      </c>
      <c r="AD52" s="48">
        <v>-1370.2707919835345</v>
      </c>
      <c r="AE52" s="48">
        <v>-3.531111132837772E-2</v>
      </c>
      <c r="AF52" s="48">
        <v>38805.654663219808</v>
      </c>
      <c r="AG52" s="48">
        <v>-678.01413291140807</v>
      </c>
      <c r="AH52" s="48">
        <v>-1.5068851008102513E-2</v>
      </c>
      <c r="AI52" s="48">
        <v>44994.414806201232</v>
      </c>
      <c r="AJ52" s="48">
        <v>-781.949875716939</v>
      </c>
      <c r="AK52" s="48">
        <v>-2.146790763090678E-2</v>
      </c>
      <c r="AL52" s="48">
        <v>36424.130807754475</v>
      </c>
      <c r="AM52" s="48">
        <v>-692.25665907212647</v>
      </c>
      <c r="AN52" s="48">
        <v>-2.0242260320275207E-2</v>
      </c>
      <c r="AO52" s="48">
        <v>34198.584946501411</v>
      </c>
      <c r="AP52" s="48">
        <v>678.01413291140807</v>
      </c>
      <c r="AQ52" s="48">
        <v>1.5068851008102513E-2</v>
      </c>
      <c r="AR52" s="48">
        <v>44994.414806201232</v>
      </c>
      <c r="AS52" s="48">
        <v>-103.93574280553094</v>
      </c>
      <c r="AT52" s="48">
        <v>-6.3990566228042667E-3</v>
      </c>
      <c r="AU52" s="48">
        <v>16242.353979981355</v>
      </c>
      <c r="AV52" s="48">
        <v>-588.32091626659553</v>
      </c>
      <c r="AW52" s="48">
        <v>-1.384320369747094E-2</v>
      </c>
      <c r="AX52" s="48">
        <v>42498.899035494062</v>
      </c>
      <c r="AY52" s="48">
        <v>781.949875716939</v>
      </c>
      <c r="AZ52" s="48">
        <v>2.146790763090678E-2</v>
      </c>
      <c r="BA52" s="48">
        <v>36424.130807754475</v>
      </c>
      <c r="BB52" s="48">
        <v>103.93574280553094</v>
      </c>
      <c r="BC52" s="48">
        <v>6.3990566228042667E-3</v>
      </c>
      <c r="BD52" s="48">
        <v>16242.353979981355</v>
      </c>
      <c r="BF52" s="8">
        <f t="shared" si="1"/>
        <v>315048.90638779727</v>
      </c>
      <c r="BG52" s="8">
        <f t="shared" si="2"/>
        <v>314737.96893566503</v>
      </c>
      <c r="BH52" s="8">
        <f t="shared" si="3"/>
        <v>314963.91753833339</v>
      </c>
      <c r="BI52" s="8">
        <f t="shared" si="4"/>
        <v>314875.88158245478</v>
      </c>
      <c r="BJ52" s="19">
        <f t="shared" si="5"/>
        <v>1</v>
      </c>
      <c r="BK52" s="19">
        <f t="shared" si="6"/>
        <v>0</v>
      </c>
      <c r="BL52" s="19">
        <f t="shared" si="7"/>
        <v>0</v>
      </c>
      <c r="BM52" s="19">
        <f t="shared" si="8"/>
        <v>0</v>
      </c>
      <c r="BO52" s="6">
        <v>52000</v>
      </c>
      <c r="BP52" s="48">
        <v>0</v>
      </c>
      <c r="BQ52" s="48">
        <v>0.749</v>
      </c>
      <c r="BR52" s="48">
        <v>0.24</v>
      </c>
      <c r="BS52" s="48">
        <v>1.0999999999999999E-2</v>
      </c>
    </row>
    <row r="53" spans="2:71" x14ac:dyDescent="0.25">
      <c r="B53" s="6">
        <v>28</v>
      </c>
      <c r="C53" s="48">
        <v>1989.1449833350853</v>
      </c>
      <c r="D53" s="48">
        <v>1582.7588000423441</v>
      </c>
      <c r="E53" s="48">
        <v>15.070271622277229</v>
      </c>
      <c r="F53" s="48">
        <v>10.668644555151419</v>
      </c>
      <c r="G53" s="48">
        <v>3154.3783139916468</v>
      </c>
      <c r="H53" s="48">
        <v>2899.7723787488871</v>
      </c>
      <c r="I53" s="48">
        <v>15.140584633173329</v>
      </c>
      <c r="J53" s="48">
        <v>10.709994604037565</v>
      </c>
      <c r="K53" s="48">
        <v>2567.5298351427828</v>
      </c>
      <c r="L53" s="48">
        <v>2246.6940216487874</v>
      </c>
      <c r="M53" s="48">
        <v>15.110075348006118</v>
      </c>
      <c r="N53" s="48">
        <v>10.692068471433902</v>
      </c>
      <c r="O53" s="48">
        <v>2410.8566133600971</v>
      </c>
      <c r="P53" s="48">
        <v>2091.8750648476926</v>
      </c>
      <c r="Q53" s="48">
        <v>15.110933098015892</v>
      </c>
      <c r="R53" s="48">
        <v>10.692572785256914</v>
      </c>
      <c r="U53" s="48">
        <v>1317.0135787065431</v>
      </c>
      <c r="V53" s="48">
        <v>4.135004888614624E-2</v>
      </c>
      <c r="W53" s="48">
        <v>31850.351189011293</v>
      </c>
      <c r="X53" s="48">
        <v>663.93522160644329</v>
      </c>
      <c r="Y53" s="48">
        <v>2.3423916282483859E-2</v>
      </c>
      <c r="Z53" s="48">
        <v>28344.330367289032</v>
      </c>
      <c r="AA53" s="48">
        <v>509.11626480534846</v>
      </c>
      <c r="AB53" s="48">
        <v>2.3928230105495274E-2</v>
      </c>
      <c r="AC53" s="48">
        <v>21276.804116340663</v>
      </c>
      <c r="AD53" s="48">
        <v>-1317.0135787065431</v>
      </c>
      <c r="AE53" s="48">
        <v>-4.135004888614624E-2</v>
      </c>
      <c r="AF53" s="48">
        <v>31850.351189011293</v>
      </c>
      <c r="AG53" s="48">
        <v>-653.07835710009977</v>
      </c>
      <c r="AH53" s="48">
        <v>-1.7926132603662381E-2</v>
      </c>
      <c r="AI53" s="48">
        <v>36431.63707082437</v>
      </c>
      <c r="AJ53" s="48">
        <v>-807.89731390119459</v>
      </c>
      <c r="AK53" s="48">
        <v>-1.7421818780650966E-2</v>
      </c>
      <c r="AL53" s="48">
        <v>46372.730888376711</v>
      </c>
      <c r="AM53" s="48">
        <v>-663.93522160644329</v>
      </c>
      <c r="AN53" s="48">
        <v>-2.3423916282483859E-2</v>
      </c>
      <c r="AO53" s="48">
        <v>28344.330367289032</v>
      </c>
      <c r="AP53" s="48">
        <v>653.07835710009977</v>
      </c>
      <c r="AQ53" s="48">
        <v>1.7926132603662381E-2</v>
      </c>
      <c r="AR53" s="48">
        <v>36431.63707082437</v>
      </c>
      <c r="AS53" s="48">
        <v>-154.81895680109483</v>
      </c>
      <c r="AT53" s="48">
        <v>5.0431382301141525E-4</v>
      </c>
      <c r="AU53" s="48">
        <v>-306989.31842998572</v>
      </c>
      <c r="AV53" s="48">
        <v>-509.11626480534846</v>
      </c>
      <c r="AW53" s="48">
        <v>-2.3928230105495274E-2</v>
      </c>
      <c r="AX53" s="48">
        <v>21276.804116340663</v>
      </c>
      <c r="AY53" s="48">
        <v>807.89731390119459</v>
      </c>
      <c r="AZ53" s="48">
        <v>1.7421818780650966E-2</v>
      </c>
      <c r="BA53" s="48">
        <v>46372.730888376711</v>
      </c>
      <c r="BB53" s="48">
        <v>154.81895680109483</v>
      </c>
      <c r="BC53" s="48">
        <v>-5.0431382301141525E-4</v>
      </c>
      <c r="BD53" s="48">
        <v>-306989.31842998572</v>
      </c>
      <c r="BF53" s="8">
        <f t="shared" si="1"/>
        <v>318476.57785450021</v>
      </c>
      <c r="BG53" s="8">
        <f t="shared" si="2"/>
        <v>318400.06574237806</v>
      </c>
      <c r="BH53" s="8">
        <f t="shared" si="3"/>
        <v>318515.36012136831</v>
      </c>
      <c r="BI53" s="8">
        <f t="shared" si="4"/>
        <v>318685.30849285971</v>
      </c>
      <c r="BJ53" s="19">
        <f t="shared" si="5"/>
        <v>0</v>
      </c>
      <c r="BK53" s="19">
        <f t="shared" si="6"/>
        <v>0</v>
      </c>
      <c r="BL53" s="19">
        <f t="shared" si="7"/>
        <v>0</v>
      </c>
      <c r="BM53" s="19">
        <f t="shared" si="8"/>
        <v>1</v>
      </c>
      <c r="BO53" s="6">
        <v>54000</v>
      </c>
      <c r="BP53" s="48">
        <v>0</v>
      </c>
      <c r="BQ53" s="48">
        <v>0.79200000000000004</v>
      </c>
      <c r="BR53" s="48">
        <v>0.2</v>
      </c>
      <c r="BS53" s="48">
        <v>8.0000000000000002E-3</v>
      </c>
    </row>
    <row r="54" spans="2:71" x14ac:dyDescent="0.25">
      <c r="B54" s="6">
        <v>29</v>
      </c>
      <c r="C54" s="48">
        <v>1922.3629376527167</v>
      </c>
      <c r="D54" s="48">
        <v>1535.9181374915756</v>
      </c>
      <c r="E54" s="48">
        <v>15.010451099265506</v>
      </c>
      <c r="F54" s="48">
        <v>10.622783275891129</v>
      </c>
      <c r="G54" s="48">
        <v>3199.7678525490546</v>
      </c>
      <c r="H54" s="48">
        <v>2929.0618350623035</v>
      </c>
      <c r="I54" s="48">
        <v>15.057386624676269</v>
      </c>
      <c r="J54" s="48">
        <v>10.650348754669499</v>
      </c>
      <c r="K54" s="48">
        <v>2593.5220798053842</v>
      </c>
      <c r="L54" s="48">
        <v>2262.7060444949993</v>
      </c>
      <c r="M54" s="48">
        <v>15.033096450309527</v>
      </c>
      <c r="N54" s="48">
        <v>10.636091049734432</v>
      </c>
      <c r="O54" s="48">
        <v>2492.324423260226</v>
      </c>
      <c r="P54" s="48">
        <v>2145.1728633812436</v>
      </c>
      <c r="Q54" s="48">
        <v>15.026463356929863</v>
      </c>
      <c r="R54" s="48">
        <v>10.632194605175096</v>
      </c>
      <c r="U54" s="48">
        <v>1393.1436975707279</v>
      </c>
      <c r="V54" s="48">
        <v>2.7565478778370789E-2</v>
      </c>
      <c r="W54" s="48">
        <v>50539.434078825288</v>
      </c>
      <c r="X54" s="48">
        <v>726.7879070034237</v>
      </c>
      <c r="Y54" s="48">
        <v>1.3307773843303394E-2</v>
      </c>
      <c r="Z54" s="48">
        <v>54613.785563327008</v>
      </c>
      <c r="AA54" s="48">
        <v>609.25472588966795</v>
      </c>
      <c r="AB54" s="48">
        <v>9.4113292839672624E-3</v>
      </c>
      <c r="AC54" s="48">
        <v>64736.30955911491</v>
      </c>
      <c r="AD54" s="48">
        <v>-1393.1436975707279</v>
      </c>
      <c r="AE54" s="48">
        <v>-2.7565478778370789E-2</v>
      </c>
      <c r="AF54" s="48">
        <v>50539.434078825288</v>
      </c>
      <c r="AG54" s="48">
        <v>-666.35579056730421</v>
      </c>
      <c r="AH54" s="48">
        <v>-1.4257704935067395E-2</v>
      </c>
      <c r="AI54" s="48">
        <v>46736.539548407651</v>
      </c>
      <c r="AJ54" s="48">
        <v>-783.88897168105996</v>
      </c>
      <c r="AK54" s="48">
        <v>-1.8154149494403526E-2</v>
      </c>
      <c r="AL54" s="48">
        <v>43179.603204364568</v>
      </c>
      <c r="AM54" s="48">
        <v>-726.7879070034237</v>
      </c>
      <c r="AN54" s="48">
        <v>-1.3307773843303394E-2</v>
      </c>
      <c r="AO54" s="48">
        <v>54613.785563327008</v>
      </c>
      <c r="AP54" s="48">
        <v>666.35579056730421</v>
      </c>
      <c r="AQ54" s="48">
        <v>1.4257704935067395E-2</v>
      </c>
      <c r="AR54" s="48">
        <v>46736.539548407651</v>
      </c>
      <c r="AS54" s="48">
        <v>-117.53318111375575</v>
      </c>
      <c r="AT54" s="48">
        <v>-3.8964445593361319E-3</v>
      </c>
      <c r="AU54" s="48">
        <v>30164.21235409052</v>
      </c>
      <c r="AV54" s="48">
        <v>-609.25472588966795</v>
      </c>
      <c r="AW54" s="48">
        <v>-9.4113292839672624E-3</v>
      </c>
      <c r="AX54" s="48">
        <v>64736.30955911491</v>
      </c>
      <c r="AY54" s="48">
        <v>783.88897168105996</v>
      </c>
      <c r="AZ54" s="48">
        <v>1.8154149494403526E-2</v>
      </c>
      <c r="BA54" s="48">
        <v>43179.603204364568</v>
      </c>
      <c r="BB54" s="48">
        <v>117.53318111375575</v>
      </c>
      <c r="BC54" s="48">
        <v>3.8964445593361319E-3</v>
      </c>
      <c r="BD54" s="48">
        <v>30164.21235409052</v>
      </c>
      <c r="BF54" s="8">
        <f t="shared" si="1"/>
        <v>317147.58013924229</v>
      </c>
      <c r="BG54" s="8">
        <f t="shared" si="2"/>
        <v>316581.40080502268</v>
      </c>
      <c r="BH54" s="8">
        <f t="shared" si="3"/>
        <v>316820.02544753795</v>
      </c>
      <c r="BI54" s="8">
        <f t="shared" si="4"/>
        <v>316820.66529187164</v>
      </c>
      <c r="BJ54" s="19">
        <f t="shared" si="5"/>
        <v>1</v>
      </c>
      <c r="BK54" s="19">
        <f t="shared" si="6"/>
        <v>0</v>
      </c>
      <c r="BL54" s="19">
        <f t="shared" si="7"/>
        <v>0</v>
      </c>
      <c r="BM54" s="19">
        <f t="shared" si="8"/>
        <v>0</v>
      </c>
      <c r="BO54" s="6">
        <v>56000</v>
      </c>
      <c r="BP54" s="48">
        <v>0</v>
      </c>
      <c r="BQ54" s="48">
        <v>0.83399999999999996</v>
      </c>
      <c r="BR54" s="48">
        <v>0.16200000000000001</v>
      </c>
      <c r="BS54" s="48">
        <v>4.0000000000000001E-3</v>
      </c>
    </row>
    <row r="55" spans="2:71" x14ac:dyDescent="0.25">
      <c r="B55" s="6">
        <v>30</v>
      </c>
      <c r="C55" s="48">
        <v>1953.0220713392075</v>
      </c>
      <c r="D55" s="48">
        <v>1557.2769581391492</v>
      </c>
      <c r="E55" s="48">
        <v>15.068210536373432</v>
      </c>
      <c r="F55" s="48">
        <v>10.666758765437363</v>
      </c>
      <c r="G55" s="48">
        <v>3205.7097117498224</v>
      </c>
      <c r="H55" s="48">
        <v>2933.5242821830984</v>
      </c>
      <c r="I55" s="48">
        <v>15.126650163174748</v>
      </c>
      <c r="J55" s="48">
        <v>10.701224608885223</v>
      </c>
      <c r="K55" s="48">
        <v>2518.9352880577107</v>
      </c>
      <c r="L55" s="48">
        <v>2213.1628576976887</v>
      </c>
      <c r="M55" s="48">
        <v>15.110855395064783</v>
      </c>
      <c r="N55" s="48">
        <v>10.691918090870152</v>
      </c>
      <c r="O55" s="48">
        <v>2528.9819189891273</v>
      </c>
      <c r="P55" s="48">
        <v>2170.4628852825822</v>
      </c>
      <c r="Q55" s="48">
        <v>15.08591465653895</v>
      </c>
      <c r="R55" s="48">
        <v>10.677209485915998</v>
      </c>
      <c r="U55" s="48">
        <v>1376.2473240439492</v>
      </c>
      <c r="V55" s="48">
        <v>3.4465843447859967E-2</v>
      </c>
      <c r="W55" s="48">
        <v>39930.760032782615</v>
      </c>
      <c r="X55" s="48">
        <v>655.88589955853945</v>
      </c>
      <c r="Y55" s="48">
        <v>2.5159325432788648E-2</v>
      </c>
      <c r="Z55" s="48">
        <v>26069.295908218686</v>
      </c>
      <c r="AA55" s="48">
        <v>613.18592714343299</v>
      </c>
      <c r="AB55" s="48">
        <v>1.0450720478635489E-2</v>
      </c>
      <c r="AC55" s="48">
        <v>58674.033852209046</v>
      </c>
      <c r="AD55" s="48">
        <v>-1376.2473240439492</v>
      </c>
      <c r="AE55" s="48">
        <v>-3.4465843447859967E-2</v>
      </c>
      <c r="AF55" s="48">
        <v>39930.760032782615</v>
      </c>
      <c r="AG55" s="48">
        <v>-720.36142448540977</v>
      </c>
      <c r="AH55" s="48">
        <v>-9.3065180150713189E-3</v>
      </c>
      <c r="AI55" s="48">
        <v>77403.968199366282</v>
      </c>
      <c r="AJ55" s="48">
        <v>-763.06139690051623</v>
      </c>
      <c r="AK55" s="48">
        <v>-2.4015122969224478E-2</v>
      </c>
      <c r="AL55" s="48">
        <v>31774.203191813089</v>
      </c>
      <c r="AM55" s="48">
        <v>-655.88589955853945</v>
      </c>
      <c r="AN55" s="48">
        <v>-2.5159325432788648E-2</v>
      </c>
      <c r="AO55" s="48">
        <v>26069.295908218686</v>
      </c>
      <c r="AP55" s="48">
        <v>720.36142448540977</v>
      </c>
      <c r="AQ55" s="48">
        <v>9.3065180150713189E-3</v>
      </c>
      <c r="AR55" s="48">
        <v>77403.968199366282</v>
      </c>
      <c r="AS55" s="48">
        <v>-42.699972415106458</v>
      </c>
      <c r="AT55" s="48">
        <v>-1.4708604954153159E-2</v>
      </c>
      <c r="AU55" s="48">
        <v>2903.0606606270694</v>
      </c>
      <c r="AV55" s="48">
        <v>-613.18592714343299</v>
      </c>
      <c r="AW55" s="48">
        <v>-1.0450720478635489E-2</v>
      </c>
      <c r="AX55" s="48">
        <v>58674.033852209046</v>
      </c>
      <c r="AY55" s="48">
        <v>763.06139690051623</v>
      </c>
      <c r="AZ55" s="48">
        <v>2.4015122969224478E-2</v>
      </c>
      <c r="BA55" s="48">
        <v>31774.203191813089</v>
      </c>
      <c r="BB55" s="48">
        <v>42.699972415106458</v>
      </c>
      <c r="BC55" s="48">
        <v>1.4708604954153159E-2</v>
      </c>
      <c r="BD55" s="48">
        <v>2903.0606606270694</v>
      </c>
      <c r="BF55" s="8">
        <f t="shared" si="1"/>
        <v>318445.48600498174</v>
      </c>
      <c r="BG55" s="8">
        <f t="shared" si="2"/>
        <v>318103.21398437361</v>
      </c>
      <c r="BH55" s="8">
        <f t="shared" si="3"/>
        <v>318544.37986840686</v>
      </c>
      <c r="BI55" s="8">
        <f t="shared" si="4"/>
        <v>318145.82169219735</v>
      </c>
      <c r="BJ55" s="19">
        <f t="shared" si="5"/>
        <v>0</v>
      </c>
      <c r="BK55" s="19">
        <f t="shared" si="6"/>
        <v>0</v>
      </c>
      <c r="BL55" s="19">
        <f t="shared" si="7"/>
        <v>1</v>
      </c>
      <c r="BM55" s="19">
        <f t="shared" si="8"/>
        <v>0</v>
      </c>
      <c r="BO55" s="6">
        <v>58000</v>
      </c>
      <c r="BP55" s="48">
        <v>0</v>
      </c>
      <c r="BQ55" s="48">
        <v>0.85299999999999998</v>
      </c>
      <c r="BR55" s="48">
        <v>0.14399999999999999</v>
      </c>
      <c r="BS55" s="48">
        <v>3.0000000000000001E-3</v>
      </c>
    </row>
    <row r="56" spans="2:71" x14ac:dyDescent="0.25">
      <c r="B56" s="6">
        <v>31</v>
      </c>
      <c r="C56" s="48">
        <v>1987.7430217707033</v>
      </c>
      <c r="D56" s="48">
        <v>1577.7938583365446</v>
      </c>
      <c r="E56" s="48">
        <v>15.150469675718186</v>
      </c>
      <c r="F56" s="48">
        <v>10.725779350487986</v>
      </c>
      <c r="G56" s="48">
        <v>3150.3882659058745</v>
      </c>
      <c r="H56" s="48">
        <v>2894.6868592439032</v>
      </c>
      <c r="I56" s="48">
        <v>15.223798265007197</v>
      </c>
      <c r="J56" s="48">
        <v>10.769028306904394</v>
      </c>
      <c r="K56" s="48">
        <v>2546.9932907598177</v>
      </c>
      <c r="L56" s="48">
        <v>2229.8382927991715</v>
      </c>
      <c r="M56" s="48">
        <v>15.194744369117606</v>
      </c>
      <c r="N56" s="48">
        <v>10.751908366635831</v>
      </c>
      <c r="O56" s="48">
        <v>2528.4349417524591</v>
      </c>
      <c r="P56" s="48">
        <v>2167.5855626354746</v>
      </c>
      <c r="Q56" s="48">
        <v>15.173958107127682</v>
      </c>
      <c r="R56" s="48">
        <v>10.739647309064232</v>
      </c>
      <c r="U56" s="48">
        <v>1316.8930009073586</v>
      </c>
      <c r="V56" s="48">
        <v>4.324895641640758E-2</v>
      </c>
      <c r="W56" s="48">
        <v>30449.127794624936</v>
      </c>
      <c r="X56" s="48">
        <v>652.0444344626269</v>
      </c>
      <c r="Y56" s="48">
        <v>2.6129016147844908E-2</v>
      </c>
      <c r="Z56" s="48">
        <v>24954.802384184175</v>
      </c>
      <c r="AA56" s="48">
        <v>589.79170429892997</v>
      </c>
      <c r="AB56" s="48">
        <v>1.3867958576245343E-2</v>
      </c>
      <c r="AC56" s="48">
        <v>42529.093309320524</v>
      </c>
      <c r="AD56" s="48">
        <v>-1316.8930009073586</v>
      </c>
      <c r="AE56" s="48">
        <v>-4.324895641640758E-2</v>
      </c>
      <c r="AF56" s="48">
        <v>30449.127794624936</v>
      </c>
      <c r="AG56" s="48">
        <v>-664.84856644473166</v>
      </c>
      <c r="AH56" s="48">
        <v>-1.7119940268562672E-2</v>
      </c>
      <c r="AI56" s="48">
        <v>38834.748019862687</v>
      </c>
      <c r="AJ56" s="48">
        <v>-727.10129660842858</v>
      </c>
      <c r="AK56" s="48">
        <v>-2.9380997840162237E-2</v>
      </c>
      <c r="AL56" s="48">
        <v>24747.331610859055</v>
      </c>
      <c r="AM56" s="48">
        <v>-652.0444344626269</v>
      </c>
      <c r="AN56" s="48">
        <v>-2.6129016147844908E-2</v>
      </c>
      <c r="AO56" s="48">
        <v>24954.802384184175</v>
      </c>
      <c r="AP56" s="48">
        <v>664.84856644473166</v>
      </c>
      <c r="AQ56" s="48">
        <v>1.7119940268562672E-2</v>
      </c>
      <c r="AR56" s="48">
        <v>38834.748019862687</v>
      </c>
      <c r="AS56" s="48">
        <v>-62.252730163696924</v>
      </c>
      <c r="AT56" s="48">
        <v>-1.2261057571599565E-2</v>
      </c>
      <c r="AU56" s="48">
        <v>5077.2724783458871</v>
      </c>
      <c r="AV56" s="48">
        <v>-589.79170429892997</v>
      </c>
      <c r="AW56" s="48">
        <v>-1.3867958576245343E-2</v>
      </c>
      <c r="AX56" s="48">
        <v>42529.093309320524</v>
      </c>
      <c r="AY56" s="48">
        <v>727.10129660842858</v>
      </c>
      <c r="AZ56" s="48">
        <v>2.9380997840162237E-2</v>
      </c>
      <c r="BA56" s="48">
        <v>24747.331610859055</v>
      </c>
      <c r="BB56" s="48">
        <v>62.252730163696924</v>
      </c>
      <c r="BC56" s="48">
        <v>1.2261057571599565E-2</v>
      </c>
      <c r="BD56" s="48">
        <v>5077.2724783458871</v>
      </c>
      <c r="BF56" s="8">
        <f t="shared" si="1"/>
        <v>320195.58665630309</v>
      </c>
      <c r="BG56" s="8">
        <f t="shared" si="2"/>
        <v>320176.16234788793</v>
      </c>
      <c r="BH56" s="8">
        <f t="shared" si="3"/>
        <v>320327.41270627576</v>
      </c>
      <c r="BI56" s="8">
        <f t="shared" si="4"/>
        <v>320021.83370929153</v>
      </c>
      <c r="BJ56" s="19">
        <f t="shared" si="5"/>
        <v>0</v>
      </c>
      <c r="BK56" s="19">
        <f t="shared" si="6"/>
        <v>0</v>
      </c>
      <c r="BL56" s="19">
        <f t="shared" si="7"/>
        <v>1</v>
      </c>
      <c r="BM56" s="19">
        <f t="shared" si="8"/>
        <v>0</v>
      </c>
      <c r="BO56" s="6">
        <v>60000</v>
      </c>
      <c r="BP56" s="48">
        <v>0</v>
      </c>
      <c r="BQ56" s="48">
        <v>0.87</v>
      </c>
      <c r="BR56" s="48">
        <v>0.128</v>
      </c>
      <c r="BS56" s="48">
        <v>2E-3</v>
      </c>
    </row>
    <row r="57" spans="2:71" x14ac:dyDescent="0.25">
      <c r="B57" s="6">
        <v>32</v>
      </c>
      <c r="C57" s="48">
        <v>1963.6911927665533</v>
      </c>
      <c r="D57" s="48">
        <v>1561.4388293448064</v>
      </c>
      <c r="E57" s="48">
        <v>14.904623161178703</v>
      </c>
      <c r="F57" s="48">
        <v>10.55150860466267</v>
      </c>
      <c r="G57" s="48">
        <v>3187.4324885929582</v>
      </c>
      <c r="H57" s="48">
        <v>2919.3166496994145</v>
      </c>
      <c r="I57" s="48">
        <v>14.968184150465488</v>
      </c>
      <c r="J57" s="48">
        <v>10.58902863114896</v>
      </c>
      <c r="K57" s="48">
        <v>2640.0549278165704</v>
      </c>
      <c r="L57" s="48">
        <v>2292.0125779887244</v>
      </c>
      <c r="M57" s="48">
        <v>14.930432233723719</v>
      </c>
      <c r="N57" s="48">
        <v>10.566755869830709</v>
      </c>
      <c r="O57" s="48">
        <v>2431.4671675891432</v>
      </c>
      <c r="P57" s="48">
        <v>2102.434970856295</v>
      </c>
      <c r="Q57" s="48">
        <v>14.939443439216435</v>
      </c>
      <c r="R57" s="48">
        <v>10.572075494375834</v>
      </c>
      <c r="U57" s="48">
        <v>1357.877820354608</v>
      </c>
      <c r="V57" s="48">
        <v>3.7520026486289382E-2</v>
      </c>
      <c r="W57" s="48">
        <v>36190.747915671265</v>
      </c>
      <c r="X57" s="48">
        <v>730.57374864391795</v>
      </c>
      <c r="Y57" s="48">
        <v>1.5247265168039092E-2</v>
      </c>
      <c r="Z57" s="48">
        <v>47915.068085477193</v>
      </c>
      <c r="AA57" s="48">
        <v>540.99614151148853</v>
      </c>
      <c r="AB57" s="48">
        <v>2.0566889713164116E-2</v>
      </c>
      <c r="AC57" s="48">
        <v>26304.227282612239</v>
      </c>
      <c r="AD57" s="48">
        <v>-1357.877820354608</v>
      </c>
      <c r="AE57" s="48">
        <v>-3.7520026486289382E-2</v>
      </c>
      <c r="AF57" s="48">
        <v>36190.747915671265</v>
      </c>
      <c r="AG57" s="48">
        <v>-627.3040717106901</v>
      </c>
      <c r="AH57" s="48">
        <v>-2.2272761318250289E-2</v>
      </c>
      <c r="AI57" s="48">
        <v>28164.629555684121</v>
      </c>
      <c r="AJ57" s="48">
        <v>-816.88167884311952</v>
      </c>
      <c r="AK57" s="48">
        <v>-1.6953136773125266E-2</v>
      </c>
      <c r="AL57" s="48">
        <v>48184.692294706801</v>
      </c>
      <c r="AM57" s="48">
        <v>-730.57374864391795</v>
      </c>
      <c r="AN57" s="48">
        <v>-1.5247265168039092E-2</v>
      </c>
      <c r="AO57" s="48">
        <v>47915.068085477193</v>
      </c>
      <c r="AP57" s="48">
        <v>627.3040717106901</v>
      </c>
      <c r="AQ57" s="48">
        <v>2.2272761318250289E-2</v>
      </c>
      <c r="AR57" s="48">
        <v>28164.629555684121</v>
      </c>
      <c r="AS57" s="48">
        <v>-189.57760713242942</v>
      </c>
      <c r="AT57" s="48">
        <v>5.3196245451250235E-3</v>
      </c>
      <c r="AU57" s="48">
        <v>-35637.403640856748</v>
      </c>
      <c r="AV57" s="48">
        <v>-540.99614151148853</v>
      </c>
      <c r="AW57" s="48">
        <v>-2.0566889713164116E-2</v>
      </c>
      <c r="AX57" s="48">
        <v>26304.227282612239</v>
      </c>
      <c r="AY57" s="48">
        <v>816.88167884311952</v>
      </c>
      <c r="AZ57" s="48">
        <v>1.6953136773125266E-2</v>
      </c>
      <c r="BA57" s="48">
        <v>48184.692294706801</v>
      </c>
      <c r="BB57" s="48">
        <v>189.57760713242942</v>
      </c>
      <c r="BC57" s="48">
        <v>-5.3196245451250235E-3</v>
      </c>
      <c r="BD57" s="48">
        <v>-35637.403640856748</v>
      </c>
      <c r="BF57" s="8">
        <f t="shared" si="1"/>
        <v>314983.81931053527</v>
      </c>
      <c r="BG57" s="8">
        <f t="shared" si="2"/>
        <v>314751.54228476936</v>
      </c>
      <c r="BH57" s="8">
        <f t="shared" si="3"/>
        <v>314710.66351693257</v>
      </c>
      <c r="BI57" s="8">
        <f t="shared" si="4"/>
        <v>315059.82986041874</v>
      </c>
      <c r="BJ57" s="19">
        <f t="shared" si="5"/>
        <v>0</v>
      </c>
      <c r="BK57" s="19">
        <f t="shared" si="6"/>
        <v>0</v>
      </c>
      <c r="BL57" s="19">
        <f t="shared" si="7"/>
        <v>0</v>
      </c>
      <c r="BM57" s="19">
        <f t="shared" si="8"/>
        <v>1</v>
      </c>
      <c r="BO57" s="6">
        <v>62000</v>
      </c>
      <c r="BP57" s="48">
        <v>0</v>
      </c>
      <c r="BQ57" s="48">
        <v>0.88900000000000001</v>
      </c>
      <c r="BR57" s="48">
        <v>0.11</v>
      </c>
      <c r="BS57" s="48">
        <v>1E-3</v>
      </c>
    </row>
    <row r="58" spans="2:71" x14ac:dyDescent="0.25">
      <c r="B58" s="6">
        <v>33</v>
      </c>
      <c r="C58" s="48">
        <v>1942.1681271207651</v>
      </c>
      <c r="D58" s="48">
        <v>1552.2410297383296</v>
      </c>
      <c r="E58" s="48">
        <v>15.047632988855439</v>
      </c>
      <c r="F58" s="48">
        <v>10.653658081493786</v>
      </c>
      <c r="G58" s="48">
        <v>3131.5879298847617</v>
      </c>
      <c r="H58" s="48">
        <v>2885.1898149558983</v>
      </c>
      <c r="I58" s="48">
        <v>15.121984027486038</v>
      </c>
      <c r="J58" s="48">
        <v>10.697617494627806</v>
      </c>
      <c r="K58" s="48">
        <v>2487.6168285489239</v>
      </c>
      <c r="L58" s="48">
        <v>2193.7971170742339</v>
      </c>
      <c r="M58" s="48">
        <v>15.097574558766476</v>
      </c>
      <c r="N58" s="48">
        <v>10.683200689717244</v>
      </c>
      <c r="O58" s="48">
        <v>2486.6115853090096</v>
      </c>
      <c r="P58" s="48">
        <v>2143.9264385431702</v>
      </c>
      <c r="Q58" s="48">
        <v>15.07226231226697</v>
      </c>
      <c r="R58" s="48">
        <v>10.668235166400963</v>
      </c>
      <c r="U58" s="48">
        <v>1332.9487852175687</v>
      </c>
      <c r="V58" s="48">
        <v>4.3959413134020409E-2</v>
      </c>
      <c r="W58" s="48">
        <v>30322.260698835238</v>
      </c>
      <c r="X58" s="48">
        <v>641.55608733590429</v>
      </c>
      <c r="Y58" s="48">
        <v>2.9542608223458444E-2</v>
      </c>
      <c r="Z58" s="48">
        <v>21716.298117052298</v>
      </c>
      <c r="AA58" s="48">
        <v>591.68540880484056</v>
      </c>
      <c r="AB58" s="48">
        <v>1.4577084907177351E-2</v>
      </c>
      <c r="AC58" s="48">
        <v>40590.105125443231</v>
      </c>
      <c r="AD58" s="48">
        <v>-1332.9487852175687</v>
      </c>
      <c r="AE58" s="48">
        <v>-4.3959413134020409E-2</v>
      </c>
      <c r="AF58" s="48">
        <v>30322.260698835238</v>
      </c>
      <c r="AG58" s="48">
        <v>-691.39269788166439</v>
      </c>
      <c r="AH58" s="48">
        <v>-1.4416804910561964E-2</v>
      </c>
      <c r="AI58" s="48">
        <v>47957.415125673222</v>
      </c>
      <c r="AJ58" s="48">
        <v>-741.26337641272812</v>
      </c>
      <c r="AK58" s="48">
        <v>-2.9382328226843057E-2</v>
      </c>
      <c r="AL58" s="48">
        <v>25228.204201174431</v>
      </c>
      <c r="AM58" s="48">
        <v>-641.55608733590429</v>
      </c>
      <c r="AN58" s="48">
        <v>-2.9542608223458444E-2</v>
      </c>
      <c r="AO58" s="48">
        <v>21716.298117052298</v>
      </c>
      <c r="AP58" s="48">
        <v>691.39269788166439</v>
      </c>
      <c r="AQ58" s="48">
        <v>1.4416804910561964E-2</v>
      </c>
      <c r="AR58" s="48">
        <v>47957.415125673222</v>
      </c>
      <c r="AS58" s="48">
        <v>-49.870678531063731</v>
      </c>
      <c r="AT58" s="48">
        <v>-1.4965523316281093E-2</v>
      </c>
      <c r="AU58" s="48">
        <v>3332.3711758752256</v>
      </c>
      <c r="AV58" s="48">
        <v>-591.68540880484056</v>
      </c>
      <c r="AW58" s="48">
        <v>-1.4577084907177351E-2</v>
      </c>
      <c r="AX58" s="48">
        <v>40590.105125443231</v>
      </c>
      <c r="AY58" s="48">
        <v>741.26337641272812</v>
      </c>
      <c r="AZ58" s="48">
        <v>2.9382328226843057E-2</v>
      </c>
      <c r="BA58" s="48">
        <v>25228.204201174431</v>
      </c>
      <c r="BB58" s="48">
        <v>49.870678531063731</v>
      </c>
      <c r="BC58" s="48">
        <v>1.4965523316281093E-2</v>
      </c>
      <c r="BD58" s="48">
        <v>3332.3711758752256</v>
      </c>
      <c r="BF58" s="8">
        <f t="shared" si="1"/>
        <v>318057.50141507527</v>
      </c>
      <c r="BG58" s="8">
        <f t="shared" si="2"/>
        <v>318043.33502387826</v>
      </c>
      <c r="BH58" s="8">
        <f t="shared" si="3"/>
        <v>318302.22357444308</v>
      </c>
      <c r="BI58" s="8">
        <f t="shared" si="4"/>
        <v>317903.12855348573</v>
      </c>
      <c r="BJ58" s="19">
        <f t="shared" si="5"/>
        <v>0</v>
      </c>
      <c r="BK58" s="19">
        <f t="shared" si="6"/>
        <v>0</v>
      </c>
      <c r="BL58" s="19">
        <f t="shared" si="7"/>
        <v>1</v>
      </c>
      <c r="BM58" s="19">
        <f t="shared" si="8"/>
        <v>0</v>
      </c>
      <c r="BO58" s="6">
        <v>64000</v>
      </c>
      <c r="BP58" s="48">
        <v>0</v>
      </c>
      <c r="BQ58" s="48">
        <v>0.90500000000000003</v>
      </c>
      <c r="BR58" s="48">
        <v>9.4E-2</v>
      </c>
      <c r="BS58" s="48">
        <v>1E-3</v>
      </c>
    </row>
    <row r="59" spans="2:71" x14ac:dyDescent="0.25">
      <c r="B59" s="6">
        <v>34</v>
      </c>
      <c r="C59" s="48">
        <v>2007.9008923589677</v>
      </c>
      <c r="D59" s="48">
        <v>1593.9164850045941</v>
      </c>
      <c r="E59" s="48">
        <v>15.151254937196612</v>
      </c>
      <c r="F59" s="48">
        <v>10.727980485917548</v>
      </c>
      <c r="G59" s="48">
        <v>3159.7760258330504</v>
      </c>
      <c r="H59" s="48">
        <v>2902.4975972850466</v>
      </c>
      <c r="I59" s="48">
        <v>15.23107593035458</v>
      </c>
      <c r="J59" s="48">
        <v>10.775138389595655</v>
      </c>
      <c r="K59" s="48">
        <v>2517.9122209332863</v>
      </c>
      <c r="L59" s="48">
        <v>2212.2194535204922</v>
      </c>
      <c r="M59" s="48">
        <v>15.206582009759876</v>
      </c>
      <c r="N59" s="48">
        <v>10.760683862131255</v>
      </c>
      <c r="O59" s="48">
        <v>2516.1430949848345</v>
      </c>
      <c r="P59" s="48">
        <v>2161.5184912665968</v>
      </c>
      <c r="Q59" s="48">
        <v>15.181676292069772</v>
      </c>
      <c r="R59" s="48">
        <v>10.745971518773327</v>
      </c>
      <c r="U59" s="48">
        <v>1308.5811122804525</v>
      </c>
      <c r="V59" s="48">
        <v>4.7157903678106905E-2</v>
      </c>
      <c r="W59" s="48">
        <v>27748.924575032845</v>
      </c>
      <c r="X59" s="48">
        <v>618.3029685158981</v>
      </c>
      <c r="Y59" s="48">
        <v>3.2703376213707003E-2</v>
      </c>
      <c r="Z59" s="48">
        <v>18906.395611128006</v>
      </c>
      <c r="AA59" s="48">
        <v>567.60200626200276</v>
      </c>
      <c r="AB59" s="48">
        <v>1.7991032855778855E-2</v>
      </c>
      <c r="AC59" s="48">
        <v>31549.161785877386</v>
      </c>
      <c r="AD59" s="48">
        <v>-1308.5811122804525</v>
      </c>
      <c r="AE59" s="48">
        <v>-4.7157903678106905E-2</v>
      </c>
      <c r="AF59" s="48">
        <v>27748.924575032845</v>
      </c>
      <c r="AG59" s="48">
        <v>-690.27814376455444</v>
      </c>
      <c r="AH59" s="48">
        <v>-1.4454527464399902E-2</v>
      </c>
      <c r="AI59" s="48">
        <v>47755.151143103256</v>
      </c>
      <c r="AJ59" s="48">
        <v>-740.97910601844978</v>
      </c>
      <c r="AK59" s="48">
        <v>-2.916687082232805E-2</v>
      </c>
      <c r="AL59" s="48">
        <v>25404.820096477735</v>
      </c>
      <c r="AM59" s="48">
        <v>-618.3029685158981</v>
      </c>
      <c r="AN59" s="48">
        <v>-3.2703376213707003E-2</v>
      </c>
      <c r="AO59" s="48">
        <v>18906.395611128006</v>
      </c>
      <c r="AP59" s="48">
        <v>690.27814376455444</v>
      </c>
      <c r="AQ59" s="48">
        <v>1.4454527464399902E-2</v>
      </c>
      <c r="AR59" s="48">
        <v>47755.151143103256</v>
      </c>
      <c r="AS59" s="48">
        <v>-50.700962253895341</v>
      </c>
      <c r="AT59" s="48">
        <v>-1.4712343357928148E-2</v>
      </c>
      <c r="AU59" s="48">
        <v>3446.1513723830908</v>
      </c>
      <c r="AV59" s="48">
        <v>-567.60200626200276</v>
      </c>
      <c r="AW59" s="48">
        <v>-1.7991032855778855E-2</v>
      </c>
      <c r="AX59" s="48">
        <v>31549.161785877386</v>
      </c>
      <c r="AY59" s="48">
        <v>740.97910601844978</v>
      </c>
      <c r="AZ59" s="48">
        <v>2.916687082232805E-2</v>
      </c>
      <c r="BA59" s="48">
        <v>25404.820096477735</v>
      </c>
      <c r="BB59" s="48">
        <v>50.700962253895341</v>
      </c>
      <c r="BC59" s="48">
        <v>1.4712343357928148E-2</v>
      </c>
      <c r="BD59" s="48">
        <v>3446.1513723830908</v>
      </c>
      <c r="BF59" s="8">
        <f t="shared" si="1"/>
        <v>320245.49809252186</v>
      </c>
      <c r="BG59" s="8">
        <f t="shared" si="2"/>
        <v>320351.65409058466</v>
      </c>
      <c r="BH59" s="8">
        <f t="shared" si="3"/>
        <v>320608.29641041718</v>
      </c>
      <c r="BI59" s="8">
        <f t="shared" si="4"/>
        <v>320217.62707193324</v>
      </c>
      <c r="BJ59" s="19">
        <f t="shared" si="5"/>
        <v>0</v>
      </c>
      <c r="BK59" s="19">
        <f t="shared" si="6"/>
        <v>0</v>
      </c>
      <c r="BL59" s="19">
        <f t="shared" si="7"/>
        <v>1</v>
      </c>
      <c r="BM59" s="19">
        <f t="shared" si="8"/>
        <v>0</v>
      </c>
      <c r="BO59" s="6">
        <v>66000</v>
      </c>
      <c r="BP59" s="48">
        <v>0</v>
      </c>
      <c r="BQ59" s="48">
        <v>0.92600000000000005</v>
      </c>
      <c r="BR59" s="48">
        <v>7.2999999999999995E-2</v>
      </c>
      <c r="BS59" s="48">
        <v>1E-3</v>
      </c>
    </row>
    <row r="60" spans="2:71" x14ac:dyDescent="0.25">
      <c r="B60" s="6">
        <v>35</v>
      </c>
      <c r="C60" s="48">
        <v>1956.545959088648</v>
      </c>
      <c r="D60" s="48">
        <v>1560.9501695538593</v>
      </c>
      <c r="E60" s="48">
        <v>15.070292263525717</v>
      </c>
      <c r="F60" s="48">
        <v>10.669078531089772</v>
      </c>
      <c r="G60" s="48">
        <v>3210.4294172929935</v>
      </c>
      <c r="H60" s="48">
        <v>2937.56767006784</v>
      </c>
      <c r="I60" s="48">
        <v>15.131224543261927</v>
      </c>
      <c r="J60" s="48">
        <v>10.705085185479573</v>
      </c>
      <c r="K60" s="48">
        <v>2562.9014580647322</v>
      </c>
      <c r="L60" s="48">
        <v>2243.7418534737608</v>
      </c>
      <c r="M60" s="48">
        <v>15.108353008469972</v>
      </c>
      <c r="N60" s="48">
        <v>10.691580700273352</v>
      </c>
      <c r="O60" s="48">
        <v>2478.7924216948818</v>
      </c>
      <c r="P60" s="48">
        <v>2137.7976585796314</v>
      </c>
      <c r="Q60" s="48">
        <v>15.097519041900782</v>
      </c>
      <c r="R60" s="48">
        <v>10.685179207911148</v>
      </c>
      <c r="U60" s="48">
        <v>1376.6175005139808</v>
      </c>
      <c r="V60" s="48">
        <v>3.600665438980144E-2</v>
      </c>
      <c r="W60" s="48">
        <v>38232.30799537697</v>
      </c>
      <c r="X60" s="48">
        <v>682.79168391990152</v>
      </c>
      <c r="Y60" s="48">
        <v>2.2502169183580278E-2</v>
      </c>
      <c r="Z60" s="48">
        <v>30343.371714498138</v>
      </c>
      <c r="AA60" s="48">
        <v>576.84748902577212</v>
      </c>
      <c r="AB60" s="48">
        <v>1.6100676821375615E-2</v>
      </c>
      <c r="AC60" s="48">
        <v>35827.530446418044</v>
      </c>
      <c r="AD60" s="48">
        <v>-1376.6175005139808</v>
      </c>
      <c r="AE60" s="48">
        <v>-3.600665438980144E-2</v>
      </c>
      <c r="AF60" s="48">
        <v>38232.30799537697</v>
      </c>
      <c r="AG60" s="48">
        <v>-693.82581659407924</v>
      </c>
      <c r="AH60" s="48">
        <v>-1.3504485206221162E-2</v>
      </c>
      <c r="AI60" s="48">
        <v>51377.435422303395</v>
      </c>
      <c r="AJ60" s="48">
        <v>-799.77001148820864</v>
      </c>
      <c r="AK60" s="48">
        <v>-1.9905977568425826E-2</v>
      </c>
      <c r="AL60" s="48">
        <v>40177.379319304382</v>
      </c>
      <c r="AM60" s="48">
        <v>-682.79168391990152</v>
      </c>
      <c r="AN60" s="48">
        <v>-2.2502169183580278E-2</v>
      </c>
      <c r="AO60" s="48">
        <v>30343.371714498138</v>
      </c>
      <c r="AP60" s="48">
        <v>693.82581659407924</v>
      </c>
      <c r="AQ60" s="48">
        <v>1.3504485206221162E-2</v>
      </c>
      <c r="AR60" s="48">
        <v>51377.435422303395</v>
      </c>
      <c r="AS60" s="48">
        <v>-105.9441948941294</v>
      </c>
      <c r="AT60" s="48">
        <v>-6.4014923622046638E-3</v>
      </c>
      <c r="AU60" s="48">
        <v>16549.92131516695</v>
      </c>
      <c r="AV60" s="48">
        <v>-576.84748902577212</v>
      </c>
      <c r="AW60" s="48">
        <v>-1.6100676821375615E-2</v>
      </c>
      <c r="AX60" s="48">
        <v>35827.530446418044</v>
      </c>
      <c r="AY60" s="48">
        <v>799.77001148820864</v>
      </c>
      <c r="AZ60" s="48">
        <v>1.9905977568425826E-2</v>
      </c>
      <c r="BA60" s="48">
        <v>40177.379319304382</v>
      </c>
      <c r="BB60" s="48">
        <v>105.9441948941294</v>
      </c>
      <c r="BC60" s="48">
        <v>6.4014923622046638E-3</v>
      </c>
      <c r="BD60" s="48">
        <v>16549.92131516695</v>
      </c>
      <c r="BF60" s="8">
        <f t="shared" si="1"/>
        <v>318511.40576313931</v>
      </c>
      <c r="BG60" s="8">
        <f t="shared" si="2"/>
        <v>318214.98789431935</v>
      </c>
      <c r="BH60" s="8">
        <f t="shared" si="3"/>
        <v>318503.67915472679</v>
      </c>
      <c r="BI60" s="8">
        <f t="shared" si="4"/>
        <v>318417.57857875479</v>
      </c>
      <c r="BJ60" s="19">
        <f t="shared" si="5"/>
        <v>1</v>
      </c>
      <c r="BK60" s="19">
        <f t="shared" si="6"/>
        <v>0</v>
      </c>
      <c r="BL60" s="19">
        <f t="shared" si="7"/>
        <v>0</v>
      </c>
      <c r="BM60" s="19">
        <f t="shared" si="8"/>
        <v>0</v>
      </c>
      <c r="BO60" s="6">
        <v>68000</v>
      </c>
      <c r="BP60" s="48">
        <v>0</v>
      </c>
      <c r="BQ60" s="48">
        <v>0.93400000000000005</v>
      </c>
      <c r="BR60" s="48">
        <v>6.5000000000000002E-2</v>
      </c>
      <c r="BS60" s="48">
        <v>1E-3</v>
      </c>
    </row>
    <row r="61" spans="2:71" x14ac:dyDescent="0.25">
      <c r="B61" s="6">
        <v>36</v>
      </c>
      <c r="C61" s="48">
        <v>1954.0000455948459</v>
      </c>
      <c r="D61" s="48">
        <v>1556.6775799320558</v>
      </c>
      <c r="E61" s="48">
        <v>15.136013576517115</v>
      </c>
      <c r="F61" s="48">
        <v>10.714333480032744</v>
      </c>
      <c r="G61" s="48">
        <v>3157.3316296149355</v>
      </c>
      <c r="H61" s="48">
        <v>2900.291682366219</v>
      </c>
      <c r="I61" s="48">
        <v>15.201477823023486</v>
      </c>
      <c r="J61" s="48">
        <v>10.752990020844466</v>
      </c>
      <c r="K61" s="48">
        <v>2587.6733656477459</v>
      </c>
      <c r="L61" s="48">
        <v>2258.3423202587128</v>
      </c>
      <c r="M61" s="48">
        <v>15.167882849058349</v>
      </c>
      <c r="N61" s="48">
        <v>10.73316612446126</v>
      </c>
      <c r="O61" s="48">
        <v>2526.7851036172087</v>
      </c>
      <c r="P61" s="48">
        <v>2167.8615247812791</v>
      </c>
      <c r="Q61" s="48">
        <v>15.154045107610296</v>
      </c>
      <c r="R61" s="48">
        <v>10.724992189010953</v>
      </c>
      <c r="U61" s="48">
        <v>1343.6141024341632</v>
      </c>
      <c r="V61" s="48">
        <v>3.8656540811722095E-2</v>
      </c>
      <c r="W61" s="48">
        <v>34757.742783511807</v>
      </c>
      <c r="X61" s="48">
        <v>701.66474032665701</v>
      </c>
      <c r="Y61" s="48">
        <v>1.8832644428515621E-2</v>
      </c>
      <c r="Z61" s="48">
        <v>37257.897741871282</v>
      </c>
      <c r="AA61" s="48">
        <v>611.18394484922328</v>
      </c>
      <c r="AB61" s="48">
        <v>1.0658708978208864E-2</v>
      </c>
      <c r="AC61" s="48">
        <v>57341.273328576171</v>
      </c>
      <c r="AD61" s="48">
        <v>-1343.6141024341632</v>
      </c>
      <c r="AE61" s="48">
        <v>-3.8656540811722095E-2</v>
      </c>
      <c r="AF61" s="48">
        <v>34757.742783511807</v>
      </c>
      <c r="AG61" s="48">
        <v>-641.9493621075062</v>
      </c>
      <c r="AH61" s="48">
        <v>-1.9823896383206474E-2</v>
      </c>
      <c r="AI61" s="48">
        <v>32382.602778902954</v>
      </c>
      <c r="AJ61" s="48">
        <v>-732.43015758493993</v>
      </c>
      <c r="AK61" s="48">
        <v>-2.7997831833513231E-2</v>
      </c>
      <c r="AL61" s="48">
        <v>26160.245619742083</v>
      </c>
      <c r="AM61" s="48">
        <v>-701.66474032665701</v>
      </c>
      <c r="AN61" s="48">
        <v>-1.8832644428515621E-2</v>
      </c>
      <c r="AO61" s="48">
        <v>37257.897741871282</v>
      </c>
      <c r="AP61" s="48">
        <v>641.9493621075062</v>
      </c>
      <c r="AQ61" s="48">
        <v>1.9823896383206474E-2</v>
      </c>
      <c r="AR61" s="48">
        <v>32382.602778902954</v>
      </c>
      <c r="AS61" s="48">
        <v>-90.48079547743373</v>
      </c>
      <c r="AT61" s="48">
        <v>-8.1739354503067574E-3</v>
      </c>
      <c r="AU61" s="48">
        <v>11069.42867698302</v>
      </c>
      <c r="AV61" s="48">
        <v>-611.18394484922328</v>
      </c>
      <c r="AW61" s="48">
        <v>-1.0658708978208864E-2</v>
      </c>
      <c r="AX61" s="48">
        <v>57341.273328576171</v>
      </c>
      <c r="AY61" s="48">
        <v>732.43015758493993</v>
      </c>
      <c r="AZ61" s="48">
        <v>2.7997831833513231E-2</v>
      </c>
      <c r="BA61" s="48">
        <v>26160.245619742083</v>
      </c>
      <c r="BB61" s="48">
        <v>90.48079547743373</v>
      </c>
      <c r="BC61" s="48">
        <v>8.1739354503067574E-3</v>
      </c>
      <c r="BD61" s="48">
        <v>11069.42867698302</v>
      </c>
      <c r="BF61" s="8">
        <f t="shared" si="1"/>
        <v>319873.32682105032</v>
      </c>
      <c r="BG61" s="8">
        <f t="shared" si="2"/>
        <v>319689.40894296777</v>
      </c>
      <c r="BH61" s="8">
        <f t="shared" si="3"/>
        <v>319736.64141357905</v>
      </c>
      <c r="BI61" s="8">
        <f t="shared" si="4"/>
        <v>319581.90414554731</v>
      </c>
      <c r="BJ61" s="19">
        <f t="shared" si="5"/>
        <v>1</v>
      </c>
      <c r="BK61" s="19">
        <f t="shared" si="6"/>
        <v>0</v>
      </c>
      <c r="BL61" s="19">
        <f t="shared" si="7"/>
        <v>0</v>
      </c>
      <c r="BM61" s="19">
        <f t="shared" si="8"/>
        <v>0</v>
      </c>
      <c r="BO61" s="6">
        <v>70000</v>
      </c>
      <c r="BP61" s="48">
        <v>0</v>
      </c>
      <c r="BQ61" s="48">
        <v>0.94499999999999995</v>
      </c>
      <c r="BR61" s="48">
        <v>5.5E-2</v>
      </c>
      <c r="BS61" s="48">
        <v>0</v>
      </c>
    </row>
    <row r="62" spans="2:71" x14ac:dyDescent="0.25">
      <c r="B62" s="6">
        <v>37</v>
      </c>
      <c r="C62" s="48">
        <v>1892.4426230649897</v>
      </c>
      <c r="D62" s="48">
        <v>1518.6491768744029</v>
      </c>
      <c r="E62" s="48">
        <v>15.106457679341442</v>
      </c>
      <c r="F62" s="48">
        <v>10.692750047188513</v>
      </c>
      <c r="G62" s="48">
        <v>3137.7373210117676</v>
      </c>
      <c r="H62" s="48">
        <v>2889.3469124438689</v>
      </c>
      <c r="I62" s="48">
        <v>15.166233954221386</v>
      </c>
      <c r="J62" s="48">
        <v>10.727997324905115</v>
      </c>
      <c r="K62" s="48">
        <v>2525.2558897064819</v>
      </c>
      <c r="L62" s="48">
        <v>2219.176953007091</v>
      </c>
      <c r="M62" s="48">
        <v>15.138857934302875</v>
      </c>
      <c r="N62" s="48">
        <v>10.711866516161825</v>
      </c>
      <c r="O62" s="48">
        <v>2450.8462868223537</v>
      </c>
      <c r="P62" s="48">
        <v>2119.8145932508487</v>
      </c>
      <c r="Q62" s="48">
        <v>15.126952432254448</v>
      </c>
      <c r="R62" s="48">
        <v>10.704845350015381</v>
      </c>
      <c r="U62" s="48">
        <v>1370.697735569466</v>
      </c>
      <c r="V62" s="48">
        <v>3.5247277716601744E-2</v>
      </c>
      <c r="W62" s="48">
        <v>38888.045385810226</v>
      </c>
      <c r="X62" s="48">
        <v>700.52777613268813</v>
      </c>
      <c r="Y62" s="48">
        <v>1.9116468973312095E-2</v>
      </c>
      <c r="Z62" s="48">
        <v>36645.249554751616</v>
      </c>
      <c r="AA62" s="48">
        <v>601.16541637644582</v>
      </c>
      <c r="AB62" s="48">
        <v>1.2095302826867993E-2</v>
      </c>
      <c r="AC62" s="48">
        <v>49702.386536453014</v>
      </c>
      <c r="AD62" s="48">
        <v>-1370.697735569466</v>
      </c>
      <c r="AE62" s="48">
        <v>-3.5247277716601744E-2</v>
      </c>
      <c r="AF62" s="48">
        <v>38888.045385810226</v>
      </c>
      <c r="AG62" s="48">
        <v>-670.16995943677784</v>
      </c>
      <c r="AH62" s="48">
        <v>-1.6130808743289649E-2</v>
      </c>
      <c r="AI62" s="48">
        <v>41545.961526297673</v>
      </c>
      <c r="AJ62" s="48">
        <v>-769.53231919302016</v>
      </c>
      <c r="AK62" s="48">
        <v>-2.3151974889733751E-2</v>
      </c>
      <c r="AL62" s="48">
        <v>33238.301391483146</v>
      </c>
      <c r="AM62" s="48">
        <v>-700.52777613268813</v>
      </c>
      <c r="AN62" s="48">
        <v>-1.9116468973312095E-2</v>
      </c>
      <c r="AO62" s="48">
        <v>36645.249554751616</v>
      </c>
      <c r="AP62" s="48">
        <v>670.16995943677784</v>
      </c>
      <c r="AQ62" s="48">
        <v>1.6130808743289649E-2</v>
      </c>
      <c r="AR62" s="48">
        <v>41545.961526297673</v>
      </c>
      <c r="AS62" s="48">
        <v>-99.362359756242313</v>
      </c>
      <c r="AT62" s="48">
        <v>-7.0211661464441022E-3</v>
      </c>
      <c r="AU62" s="48">
        <v>14151.831431387616</v>
      </c>
      <c r="AV62" s="48">
        <v>-601.16541637644582</v>
      </c>
      <c r="AW62" s="48">
        <v>-1.2095302826867993E-2</v>
      </c>
      <c r="AX62" s="48">
        <v>49702.386536453014</v>
      </c>
      <c r="AY62" s="48">
        <v>769.53231919302016</v>
      </c>
      <c r="AZ62" s="48">
        <v>2.3151974889733751E-2</v>
      </c>
      <c r="BA62" s="48">
        <v>33238.301391483146</v>
      </c>
      <c r="BB62" s="48">
        <v>99.362359756242313</v>
      </c>
      <c r="BC62" s="48">
        <v>7.0211661464441022E-3</v>
      </c>
      <c r="BD62" s="48">
        <v>14151.831431387616</v>
      </c>
      <c r="BF62" s="8">
        <f t="shared" si="1"/>
        <v>319263.85223878094</v>
      </c>
      <c r="BG62" s="8">
        <f t="shared" si="2"/>
        <v>318950.57283470954</v>
      </c>
      <c r="BH62" s="8">
        <f t="shared" si="3"/>
        <v>319136.81853184762</v>
      </c>
      <c r="BI62" s="8">
        <f t="shared" si="4"/>
        <v>319025.54590721056</v>
      </c>
      <c r="BJ62" s="19">
        <f t="shared" si="5"/>
        <v>1</v>
      </c>
      <c r="BK62" s="19">
        <f t="shared" si="6"/>
        <v>0</v>
      </c>
      <c r="BL62" s="19">
        <f t="shared" si="7"/>
        <v>0</v>
      </c>
      <c r="BM62" s="19">
        <f t="shared" si="8"/>
        <v>0</v>
      </c>
      <c r="BO62" s="6">
        <v>72000</v>
      </c>
      <c r="BP62" s="48">
        <v>0</v>
      </c>
      <c r="BQ62" s="48">
        <v>0.95599999999999996</v>
      </c>
      <c r="BR62" s="48">
        <v>4.3999999999999997E-2</v>
      </c>
      <c r="BS62" s="48">
        <v>0</v>
      </c>
    </row>
    <row r="63" spans="2:71" x14ac:dyDescent="0.25">
      <c r="B63" s="6">
        <v>38</v>
      </c>
      <c r="C63" s="48">
        <v>1945.5746634944269</v>
      </c>
      <c r="D63" s="48">
        <v>1549.1336021516931</v>
      </c>
      <c r="E63" s="48">
        <v>15.077051173142925</v>
      </c>
      <c r="F63" s="48">
        <v>10.673359184521837</v>
      </c>
      <c r="G63" s="48">
        <v>3178.9127516424492</v>
      </c>
      <c r="H63" s="48">
        <v>2913.5219118924028</v>
      </c>
      <c r="I63" s="48">
        <v>15.140069019786983</v>
      </c>
      <c r="J63" s="48">
        <v>10.710546953369114</v>
      </c>
      <c r="K63" s="48">
        <v>2563.0032849722411</v>
      </c>
      <c r="L63" s="48">
        <v>2240.2813943844671</v>
      </c>
      <c r="M63" s="48">
        <v>15.112620639545998</v>
      </c>
      <c r="N63" s="48">
        <v>10.694361313363826</v>
      </c>
      <c r="O63" s="48">
        <v>2519.0887300355662</v>
      </c>
      <c r="P63" s="48">
        <v>2161.0099406455784</v>
      </c>
      <c r="Q63" s="48">
        <v>15.095600141034538</v>
      </c>
      <c r="R63" s="48">
        <v>10.68431541877179</v>
      </c>
      <c r="U63" s="48">
        <v>1364.3883097407097</v>
      </c>
      <c r="V63" s="48">
        <v>3.7187768847276814E-2</v>
      </c>
      <c r="W63" s="48">
        <v>36689.168294661518</v>
      </c>
      <c r="X63" s="48">
        <v>691.14779223277401</v>
      </c>
      <c r="Y63" s="48">
        <v>2.1002128841988821E-2</v>
      </c>
      <c r="Z63" s="48">
        <v>32908.463586366845</v>
      </c>
      <c r="AA63" s="48">
        <v>611.87633849388521</v>
      </c>
      <c r="AB63" s="48">
        <v>1.0956234249952956E-2</v>
      </c>
      <c r="AC63" s="48">
        <v>55847.321674097329</v>
      </c>
      <c r="AD63" s="48">
        <v>-1364.3883097407097</v>
      </c>
      <c r="AE63" s="48">
        <v>-3.7187768847276814E-2</v>
      </c>
      <c r="AF63" s="48">
        <v>36689.168294661518</v>
      </c>
      <c r="AG63" s="48">
        <v>-673.24051750793569</v>
      </c>
      <c r="AH63" s="48">
        <v>-1.6185640005287993E-2</v>
      </c>
      <c r="AI63" s="48">
        <v>41594.927187802394</v>
      </c>
      <c r="AJ63" s="48">
        <v>-752.51197124682449</v>
      </c>
      <c r="AK63" s="48">
        <v>-2.6231534597323858E-2</v>
      </c>
      <c r="AL63" s="48">
        <v>28687.302622531119</v>
      </c>
      <c r="AM63" s="48">
        <v>-691.14779223277401</v>
      </c>
      <c r="AN63" s="48">
        <v>-2.1002128841988821E-2</v>
      </c>
      <c r="AO63" s="48">
        <v>32908.463586366845</v>
      </c>
      <c r="AP63" s="48">
        <v>673.24051750793569</v>
      </c>
      <c r="AQ63" s="48">
        <v>1.6185640005287993E-2</v>
      </c>
      <c r="AR63" s="48">
        <v>41594.927187802394</v>
      </c>
      <c r="AS63" s="48">
        <v>-79.271453738888795</v>
      </c>
      <c r="AT63" s="48">
        <v>-1.0045894592035864E-2</v>
      </c>
      <c r="AU63" s="48">
        <v>7890.9302713302641</v>
      </c>
      <c r="AV63" s="48">
        <v>-611.87633849388521</v>
      </c>
      <c r="AW63" s="48">
        <v>-1.0956234249952956E-2</v>
      </c>
      <c r="AX63" s="48">
        <v>55847.321674097329</v>
      </c>
      <c r="AY63" s="48">
        <v>752.51197124682449</v>
      </c>
      <c r="AZ63" s="48">
        <v>2.6231534597323858E-2</v>
      </c>
      <c r="BA63" s="48">
        <v>28687.302622531119</v>
      </c>
      <c r="BB63" s="48">
        <v>79.271453738888795</v>
      </c>
      <c r="BC63" s="48">
        <v>1.0045894592035864E-2</v>
      </c>
      <c r="BD63" s="48">
        <v>7890.9302713302641</v>
      </c>
      <c r="BF63" s="8">
        <f t="shared" si="1"/>
        <v>318651.64193350344</v>
      </c>
      <c r="BG63" s="8">
        <f t="shared" si="2"/>
        <v>318402.88668918103</v>
      </c>
      <c r="BH63" s="8">
        <f t="shared" si="3"/>
        <v>318590.55800653034</v>
      </c>
      <c r="BI63" s="8">
        <f t="shared" si="4"/>
        <v>318368.45262250811</v>
      </c>
      <c r="BJ63" s="19">
        <f t="shared" si="5"/>
        <v>1</v>
      </c>
      <c r="BK63" s="19">
        <f t="shared" si="6"/>
        <v>0</v>
      </c>
      <c r="BL63" s="19">
        <f t="shared" si="7"/>
        <v>0</v>
      </c>
      <c r="BM63" s="19">
        <f t="shared" si="8"/>
        <v>0</v>
      </c>
      <c r="BO63" s="6">
        <v>74000</v>
      </c>
      <c r="BP63" s="48">
        <v>0</v>
      </c>
      <c r="BQ63" s="48">
        <v>0.96199999999999997</v>
      </c>
      <c r="BR63" s="48">
        <v>3.7999999999999999E-2</v>
      </c>
      <c r="BS63" s="48">
        <v>0</v>
      </c>
    </row>
    <row r="64" spans="2:71" x14ac:dyDescent="0.25">
      <c r="B64" s="6">
        <v>39</v>
      </c>
      <c r="C64" s="48">
        <v>2009.8076817152712</v>
      </c>
      <c r="D64" s="48">
        <v>1593.4007352627209</v>
      </c>
      <c r="E64" s="48">
        <v>15.26114796543181</v>
      </c>
      <c r="F64" s="48">
        <v>10.805539783497</v>
      </c>
      <c r="G64" s="48">
        <v>3196.6738296839658</v>
      </c>
      <c r="H64" s="48">
        <v>2926.1196575012027</v>
      </c>
      <c r="I64" s="48">
        <v>15.334019641843565</v>
      </c>
      <c r="J64" s="48">
        <v>10.848501920115641</v>
      </c>
      <c r="K64" s="48">
        <v>2585.5012171581602</v>
      </c>
      <c r="L64" s="48">
        <v>2256.2384071378142</v>
      </c>
      <c r="M64" s="48">
        <v>15.304841840192212</v>
      </c>
      <c r="N64" s="48">
        <v>10.831314983927646</v>
      </c>
      <c r="O64" s="48">
        <v>2535.6050865517263</v>
      </c>
      <c r="P64" s="48">
        <v>2173.0696596938378</v>
      </c>
      <c r="Q64" s="48">
        <v>15.2882139808445</v>
      </c>
      <c r="R64" s="48">
        <v>10.821511502192042</v>
      </c>
      <c r="U64" s="48">
        <v>1332.7189222384818</v>
      </c>
      <c r="V64" s="48">
        <v>4.2962136618641011E-2</v>
      </c>
      <c r="W64" s="48">
        <v>31020.778460543861</v>
      </c>
      <c r="X64" s="48">
        <v>662.83767187509329</v>
      </c>
      <c r="Y64" s="48">
        <v>2.5775200430645739E-2</v>
      </c>
      <c r="Z64" s="48">
        <v>25716.101555004956</v>
      </c>
      <c r="AA64" s="48">
        <v>579.66892443111692</v>
      </c>
      <c r="AB64" s="48">
        <v>1.5971718695041659E-2</v>
      </c>
      <c r="AC64" s="48">
        <v>36293.459426572059</v>
      </c>
      <c r="AD64" s="48">
        <v>-1332.7189222384818</v>
      </c>
      <c r="AE64" s="48">
        <v>-4.2962136618641011E-2</v>
      </c>
      <c r="AF64" s="48">
        <v>31020.778460543861</v>
      </c>
      <c r="AG64" s="48">
        <v>-669.88125036338852</v>
      </c>
      <c r="AH64" s="48">
        <v>-1.7186936187995272E-2</v>
      </c>
      <c r="AI64" s="48">
        <v>38976.187671615786</v>
      </c>
      <c r="AJ64" s="48">
        <v>-753.04999780736489</v>
      </c>
      <c r="AK64" s="48">
        <v>-2.6990417923599352E-2</v>
      </c>
      <c r="AL64" s="48">
        <v>27900.642366449902</v>
      </c>
      <c r="AM64" s="48">
        <v>-662.83767187509329</v>
      </c>
      <c r="AN64" s="48">
        <v>-2.5775200430645739E-2</v>
      </c>
      <c r="AO64" s="48">
        <v>25716.101555004956</v>
      </c>
      <c r="AP64" s="48">
        <v>669.88125036338852</v>
      </c>
      <c r="AQ64" s="48">
        <v>1.7186936187995272E-2</v>
      </c>
      <c r="AR64" s="48">
        <v>38976.187671615786</v>
      </c>
      <c r="AS64" s="48">
        <v>-83.168747443976372</v>
      </c>
      <c r="AT64" s="48">
        <v>-9.8034817356040804E-3</v>
      </c>
      <c r="AU64" s="48">
        <v>8483.5928384428826</v>
      </c>
      <c r="AV64" s="48">
        <v>-579.66892443111692</v>
      </c>
      <c r="AW64" s="48">
        <v>-1.5971718695041659E-2</v>
      </c>
      <c r="AX64" s="48">
        <v>36293.459426572059</v>
      </c>
      <c r="AY64" s="48">
        <v>753.04999780736489</v>
      </c>
      <c r="AZ64" s="48">
        <v>2.6990417923599352E-2</v>
      </c>
      <c r="BA64" s="48">
        <v>27900.642366449902</v>
      </c>
      <c r="BB64" s="48">
        <v>83.168747443976372</v>
      </c>
      <c r="BC64" s="48">
        <v>9.8034817356040804E-3</v>
      </c>
      <c r="BD64" s="48">
        <v>8483.5928384428826</v>
      </c>
      <c r="BF64" s="8">
        <f t="shared" si="1"/>
        <v>322572.79276964726</v>
      </c>
      <c r="BG64" s="8">
        <f t="shared" si="2"/>
        <v>322528.93794596801</v>
      </c>
      <c r="BH64" s="8">
        <f t="shared" si="3"/>
        <v>322683.2111106916</v>
      </c>
      <c r="BI64" s="8">
        <f t="shared" si="4"/>
        <v>322472.27540606738</v>
      </c>
      <c r="BJ64" s="19">
        <f t="shared" si="5"/>
        <v>0</v>
      </c>
      <c r="BK64" s="19">
        <f t="shared" si="6"/>
        <v>0</v>
      </c>
      <c r="BL64" s="19">
        <f t="shared" si="7"/>
        <v>1</v>
      </c>
      <c r="BM64" s="19">
        <f t="shared" si="8"/>
        <v>0</v>
      </c>
      <c r="BO64" s="6">
        <v>76000</v>
      </c>
      <c r="BP64" s="48">
        <v>0</v>
      </c>
      <c r="BQ64" s="48">
        <v>0.97199999999999998</v>
      </c>
      <c r="BR64" s="48">
        <v>2.8000000000000001E-2</v>
      </c>
      <c r="BS64" s="48">
        <v>0</v>
      </c>
    </row>
    <row r="65" spans="2:71" x14ac:dyDescent="0.25">
      <c r="B65" s="6">
        <v>40</v>
      </c>
      <c r="C65" s="48">
        <v>2046.0401749894665</v>
      </c>
      <c r="D65" s="48">
        <v>1616.203531529371</v>
      </c>
      <c r="E65" s="48">
        <v>14.993649466082109</v>
      </c>
      <c r="F65" s="48">
        <v>10.614922729976902</v>
      </c>
      <c r="G65" s="48">
        <v>3178.3837274088864</v>
      </c>
      <c r="H65" s="48">
        <v>2912.9450061696944</v>
      </c>
      <c r="I65" s="48">
        <v>15.068526300661942</v>
      </c>
      <c r="J65" s="48">
        <v>10.659153969375806</v>
      </c>
      <c r="K65" s="48">
        <v>2585.4639022968049</v>
      </c>
      <c r="L65" s="48">
        <v>2255.031679752251</v>
      </c>
      <c r="M65" s="48">
        <v>15.039096214164042</v>
      </c>
      <c r="N65" s="48">
        <v>10.641786416770881</v>
      </c>
      <c r="O65" s="48">
        <v>2519.0469496837109</v>
      </c>
      <c r="P65" s="48">
        <v>2160.6660239601379</v>
      </c>
      <c r="Q65" s="48">
        <v>15.026372277938551</v>
      </c>
      <c r="R65" s="48">
        <v>10.634270713657838</v>
      </c>
      <c r="U65" s="48">
        <v>1296.7414746403233</v>
      </c>
      <c r="V65" s="48">
        <v>4.4231239398904165E-2</v>
      </c>
      <c r="W65" s="48">
        <v>29317.321699840279</v>
      </c>
      <c r="X65" s="48">
        <v>638.82814822287992</v>
      </c>
      <c r="Y65" s="48">
        <v>2.6863686793978658E-2</v>
      </c>
      <c r="Z65" s="48">
        <v>23780.360198588587</v>
      </c>
      <c r="AA65" s="48">
        <v>544.46249243076682</v>
      </c>
      <c r="AB65" s="48">
        <v>1.9347983680935599E-2</v>
      </c>
      <c r="AC65" s="48">
        <v>28140.528822507182</v>
      </c>
      <c r="AD65" s="48">
        <v>-1296.7414746403233</v>
      </c>
      <c r="AE65" s="48">
        <v>-4.4231239398904165E-2</v>
      </c>
      <c r="AF65" s="48">
        <v>29317.321699840279</v>
      </c>
      <c r="AG65" s="48">
        <v>-657.91332641744339</v>
      </c>
      <c r="AH65" s="48">
        <v>-1.7367552604925507E-2</v>
      </c>
      <c r="AI65" s="48">
        <v>37881.752333420693</v>
      </c>
      <c r="AJ65" s="48">
        <v>-752.27898220955649</v>
      </c>
      <c r="AK65" s="48">
        <v>-2.4883255717968567E-2</v>
      </c>
      <c r="AL65" s="48">
        <v>30232.337389288041</v>
      </c>
      <c r="AM65" s="48">
        <v>-638.82814822287992</v>
      </c>
      <c r="AN65" s="48">
        <v>-2.6863686793978658E-2</v>
      </c>
      <c r="AO65" s="48">
        <v>23780.360198588587</v>
      </c>
      <c r="AP65" s="48">
        <v>657.91332641744339</v>
      </c>
      <c r="AQ65" s="48">
        <v>1.7367552604925507E-2</v>
      </c>
      <c r="AR65" s="48">
        <v>37881.752333420693</v>
      </c>
      <c r="AS65" s="48">
        <v>-94.365655792113103</v>
      </c>
      <c r="AT65" s="48">
        <v>-7.5157031130430596E-3</v>
      </c>
      <c r="AU65" s="48">
        <v>12555.79875532165</v>
      </c>
      <c r="AV65" s="48">
        <v>-544.46249243076682</v>
      </c>
      <c r="AW65" s="48">
        <v>-1.9347983680935599E-2</v>
      </c>
      <c r="AX65" s="48">
        <v>28140.528822507182</v>
      </c>
      <c r="AY65" s="48">
        <v>752.27898220955649</v>
      </c>
      <c r="AZ65" s="48">
        <v>2.4883255717968567E-2</v>
      </c>
      <c r="BA65" s="48">
        <v>30232.337389288041</v>
      </c>
      <c r="BB65" s="48">
        <v>94.365655792113103</v>
      </c>
      <c r="BC65" s="48">
        <v>7.5157031130430596E-3</v>
      </c>
      <c r="BD65" s="48">
        <v>12555.79875532165</v>
      </c>
      <c r="BF65" s="8">
        <f t="shared" si="1"/>
        <v>316831.47836777772</v>
      </c>
      <c r="BG65" s="8">
        <f t="shared" si="2"/>
        <v>316861.67407510453</v>
      </c>
      <c r="BH65" s="8">
        <f t="shared" si="3"/>
        <v>316998.5608233742</v>
      </c>
      <c r="BI65" s="8">
        <f t="shared" si="4"/>
        <v>316867.45538577496</v>
      </c>
      <c r="BJ65" s="19">
        <f t="shared" si="5"/>
        <v>0</v>
      </c>
      <c r="BK65" s="19">
        <f t="shared" si="6"/>
        <v>0</v>
      </c>
      <c r="BL65" s="19">
        <f t="shared" si="7"/>
        <v>1</v>
      </c>
      <c r="BM65" s="19">
        <f t="shared" si="8"/>
        <v>0</v>
      </c>
      <c r="BO65" s="6">
        <v>78000</v>
      </c>
      <c r="BP65" s="48">
        <v>0</v>
      </c>
      <c r="BQ65" s="48">
        <v>0.97299999999999998</v>
      </c>
      <c r="BR65" s="48">
        <v>2.7E-2</v>
      </c>
      <c r="BS65" s="48">
        <v>0</v>
      </c>
    </row>
    <row r="66" spans="2:71" x14ac:dyDescent="0.25">
      <c r="B66" s="6">
        <v>41</v>
      </c>
      <c r="C66" s="48">
        <v>1942.9692935239839</v>
      </c>
      <c r="D66" s="48">
        <v>1550.7057524296224</v>
      </c>
      <c r="E66" s="48">
        <v>15.081435146645036</v>
      </c>
      <c r="F66" s="48">
        <v>10.676737286308226</v>
      </c>
      <c r="G66" s="48">
        <v>3188.3389081225505</v>
      </c>
      <c r="H66" s="48">
        <v>2922.0102174967847</v>
      </c>
      <c r="I66" s="48">
        <v>15.14333405963465</v>
      </c>
      <c r="J66" s="48">
        <v>10.713250057669347</v>
      </c>
      <c r="K66" s="48">
        <v>2553.4982322507908</v>
      </c>
      <c r="L66" s="48">
        <v>2236.5553273396749</v>
      </c>
      <c r="M66" s="48">
        <v>15.118575138561393</v>
      </c>
      <c r="N66" s="48">
        <v>10.698656762653357</v>
      </c>
      <c r="O66" s="48">
        <v>2458.4975619202951</v>
      </c>
      <c r="P66" s="48">
        <v>2123.2147322548158</v>
      </c>
      <c r="Q66" s="48">
        <v>15.109564809162789</v>
      </c>
      <c r="R66" s="48">
        <v>10.693342166124621</v>
      </c>
      <c r="U66" s="48">
        <v>1371.3044650671623</v>
      </c>
      <c r="V66" s="48">
        <v>3.6512771361120855E-2</v>
      </c>
      <c r="W66" s="48">
        <v>37556.8441930798</v>
      </c>
      <c r="X66" s="48">
        <v>685.84957491005252</v>
      </c>
      <c r="Y66" s="48">
        <v>2.1919476345130917E-2</v>
      </c>
      <c r="Z66" s="48">
        <v>31289.505465873219</v>
      </c>
      <c r="AA66" s="48">
        <v>572.50897982519336</v>
      </c>
      <c r="AB66" s="48">
        <v>1.6604879816394913E-2</v>
      </c>
      <c r="AC66" s="48">
        <v>34478.357335650435</v>
      </c>
      <c r="AD66" s="48">
        <v>-1371.3044650671623</v>
      </c>
      <c r="AE66" s="48">
        <v>-3.6512771361120855E-2</v>
      </c>
      <c r="AF66" s="48">
        <v>37556.8441930798</v>
      </c>
      <c r="AG66" s="48">
        <v>-685.45489015710973</v>
      </c>
      <c r="AH66" s="48">
        <v>-1.4593295015989938E-2</v>
      </c>
      <c r="AI66" s="48">
        <v>46970.536085651242</v>
      </c>
      <c r="AJ66" s="48">
        <v>-798.79548524196889</v>
      </c>
      <c r="AK66" s="48">
        <v>-1.9907891544725942E-2</v>
      </c>
      <c r="AL66" s="48">
        <v>40124.564846425848</v>
      </c>
      <c r="AM66" s="48">
        <v>-685.84957491005252</v>
      </c>
      <c r="AN66" s="48">
        <v>-2.1919476345130917E-2</v>
      </c>
      <c r="AO66" s="48">
        <v>31289.505465873219</v>
      </c>
      <c r="AP66" s="48">
        <v>685.45489015710973</v>
      </c>
      <c r="AQ66" s="48">
        <v>1.4593295015989938E-2</v>
      </c>
      <c r="AR66" s="48">
        <v>46970.536085651242</v>
      </c>
      <c r="AS66" s="48">
        <v>-113.34059508485916</v>
      </c>
      <c r="AT66" s="48">
        <v>-5.3145965287360042E-3</v>
      </c>
      <c r="AU66" s="48">
        <v>21326.284031539737</v>
      </c>
      <c r="AV66" s="48">
        <v>-572.50897982519336</v>
      </c>
      <c r="AW66" s="48">
        <v>-1.6604879816394913E-2</v>
      </c>
      <c r="AX66" s="48">
        <v>34478.357335650435</v>
      </c>
      <c r="AY66" s="48">
        <v>798.79548524196889</v>
      </c>
      <c r="AZ66" s="48">
        <v>1.9907891544725942E-2</v>
      </c>
      <c r="BA66" s="48">
        <v>40124.564846425848</v>
      </c>
      <c r="BB66" s="48">
        <v>113.34059508485916</v>
      </c>
      <c r="BC66" s="48">
        <v>5.3145965287360042E-3</v>
      </c>
      <c r="BD66" s="48">
        <v>21326.284031539737</v>
      </c>
      <c r="BF66" s="8">
        <f t="shared" si="1"/>
        <v>318751.41283681715</v>
      </c>
      <c r="BG66" s="8">
        <f t="shared" si="2"/>
        <v>318475.49151258363</v>
      </c>
      <c r="BH66" s="8">
        <f t="shared" si="3"/>
        <v>318723.14755226101</v>
      </c>
      <c r="BI66" s="8">
        <f t="shared" si="4"/>
        <v>318677.05025148386</v>
      </c>
      <c r="BJ66" s="19">
        <f t="shared" si="5"/>
        <v>1</v>
      </c>
      <c r="BK66" s="19">
        <f t="shared" si="6"/>
        <v>0</v>
      </c>
      <c r="BL66" s="19">
        <f t="shared" si="7"/>
        <v>0</v>
      </c>
      <c r="BM66" s="19">
        <f t="shared" si="8"/>
        <v>0</v>
      </c>
      <c r="BO66" s="6">
        <v>80000</v>
      </c>
      <c r="BP66" s="48">
        <v>0</v>
      </c>
      <c r="BQ66" s="48">
        <v>0.97699999999999998</v>
      </c>
      <c r="BR66" s="48">
        <v>2.3E-2</v>
      </c>
      <c r="BS66" s="48">
        <v>0</v>
      </c>
    </row>
    <row r="67" spans="2:71" x14ac:dyDescent="0.25">
      <c r="B67" s="6">
        <v>42</v>
      </c>
      <c r="C67" s="48">
        <v>1986.411430918823</v>
      </c>
      <c r="D67" s="48">
        <v>1580.7190501446064</v>
      </c>
      <c r="E67" s="48">
        <v>14.99147089916316</v>
      </c>
      <c r="F67" s="48">
        <v>10.613325825506575</v>
      </c>
      <c r="G67" s="48">
        <v>3147.985215545667</v>
      </c>
      <c r="H67" s="48">
        <v>2895.3551673810771</v>
      </c>
      <c r="I67" s="48">
        <v>15.064907966565533</v>
      </c>
      <c r="J67" s="48">
        <v>10.656672287659212</v>
      </c>
      <c r="K67" s="48">
        <v>2571.8377941863191</v>
      </c>
      <c r="L67" s="48">
        <v>2249.4378177044646</v>
      </c>
      <c r="M67" s="48">
        <v>15.0316144294446</v>
      </c>
      <c r="N67" s="48">
        <v>10.637038112637077</v>
      </c>
      <c r="O67" s="48">
        <v>2451.3483227743304</v>
      </c>
      <c r="P67" s="48">
        <v>2118.9770391633465</v>
      </c>
      <c r="Q67" s="48">
        <v>15.026831766588305</v>
      </c>
      <c r="R67" s="48">
        <v>10.634215272734307</v>
      </c>
      <c r="U67" s="48">
        <v>1314.6361172364707</v>
      </c>
      <c r="V67" s="48">
        <v>4.3346462152637599E-2</v>
      </c>
      <c r="W67" s="48">
        <v>30328.56782191799</v>
      </c>
      <c r="X67" s="48">
        <v>668.71876755985818</v>
      </c>
      <c r="Y67" s="48">
        <v>2.3712287130502219E-2</v>
      </c>
      <c r="Z67" s="48">
        <v>28201.360918055605</v>
      </c>
      <c r="AA67" s="48">
        <v>538.25798901874009</v>
      </c>
      <c r="AB67" s="48">
        <v>2.088944722773256E-2</v>
      </c>
      <c r="AC67" s="48">
        <v>25766.980961763111</v>
      </c>
      <c r="AD67" s="48">
        <v>-1314.6361172364707</v>
      </c>
      <c r="AE67" s="48">
        <v>-4.3346462152637599E-2</v>
      </c>
      <c r="AF67" s="48">
        <v>30328.56782191799</v>
      </c>
      <c r="AG67" s="48">
        <v>-645.9173496766125</v>
      </c>
      <c r="AH67" s="48">
        <v>-1.9634175022135381E-2</v>
      </c>
      <c r="AI67" s="48">
        <v>32897.605779128047</v>
      </c>
      <c r="AJ67" s="48">
        <v>-776.37812821773059</v>
      </c>
      <c r="AK67" s="48">
        <v>-2.2457014924905039E-2</v>
      </c>
      <c r="AL67" s="48">
        <v>34571.742095460781</v>
      </c>
      <c r="AM67" s="48">
        <v>-668.71876755985818</v>
      </c>
      <c r="AN67" s="48">
        <v>-2.3712287130502219E-2</v>
      </c>
      <c r="AO67" s="48">
        <v>28201.360918055605</v>
      </c>
      <c r="AP67" s="48">
        <v>645.9173496766125</v>
      </c>
      <c r="AQ67" s="48">
        <v>1.9634175022135381E-2</v>
      </c>
      <c r="AR67" s="48">
        <v>32897.605779128047</v>
      </c>
      <c r="AS67" s="48">
        <v>-130.46077854111809</v>
      </c>
      <c r="AT67" s="48">
        <v>-2.8228399027696582E-3</v>
      </c>
      <c r="AU67" s="48">
        <v>46216.145100228729</v>
      </c>
      <c r="AV67" s="48">
        <v>-538.25798901874009</v>
      </c>
      <c r="AW67" s="48">
        <v>-2.088944722773256E-2</v>
      </c>
      <c r="AX67" s="48">
        <v>25766.980961763111</v>
      </c>
      <c r="AY67" s="48">
        <v>776.37812821773059</v>
      </c>
      <c r="AZ67" s="48">
        <v>2.2457014924905039E-2</v>
      </c>
      <c r="BA67" s="48">
        <v>34571.742095460781</v>
      </c>
      <c r="BB67" s="48">
        <v>130.46077854111809</v>
      </c>
      <c r="BC67" s="48">
        <v>2.8228399027696582E-3</v>
      </c>
      <c r="BD67" s="48">
        <v>46216.145100228729</v>
      </c>
      <c r="BF67" s="8">
        <f t="shared" si="1"/>
        <v>316819.05571505264</v>
      </c>
      <c r="BG67" s="8">
        <f t="shared" si="2"/>
        <v>316804.81346239534</v>
      </c>
      <c r="BH67" s="8">
        <f t="shared" si="3"/>
        <v>316861.70556140784</v>
      </c>
      <c r="BI67" s="8">
        <f t="shared" si="4"/>
        <v>316907.48114286584</v>
      </c>
      <c r="BJ67" s="19">
        <f t="shared" si="5"/>
        <v>0</v>
      </c>
      <c r="BK67" s="19">
        <f t="shared" si="6"/>
        <v>0</v>
      </c>
      <c r="BL67" s="19">
        <f t="shared" si="7"/>
        <v>0</v>
      </c>
      <c r="BM67" s="19">
        <f t="shared" si="8"/>
        <v>1</v>
      </c>
      <c r="BO67" s="6">
        <v>82000</v>
      </c>
      <c r="BP67" s="48">
        <v>0</v>
      </c>
      <c r="BQ67" s="48">
        <v>0.98199999999999998</v>
      </c>
      <c r="BR67" s="48">
        <v>1.7999999999999999E-2</v>
      </c>
      <c r="BS67" s="48">
        <v>0</v>
      </c>
    </row>
    <row r="68" spans="2:71" x14ac:dyDescent="0.25">
      <c r="B68" s="6">
        <v>43</v>
      </c>
      <c r="C68" s="48">
        <v>1936.2444666983231</v>
      </c>
      <c r="D68" s="48">
        <v>1546.2623520904119</v>
      </c>
      <c r="E68" s="48">
        <v>15.117477618781603</v>
      </c>
      <c r="F68" s="48">
        <v>10.70231698106854</v>
      </c>
      <c r="G68" s="48">
        <v>3159.1892593897264</v>
      </c>
      <c r="H68" s="48">
        <v>2902.5089596410985</v>
      </c>
      <c r="I68" s="48">
        <v>15.183031667120456</v>
      </c>
      <c r="J68" s="48">
        <v>10.740902487782391</v>
      </c>
      <c r="K68" s="48">
        <v>2558.6628454042375</v>
      </c>
      <c r="L68" s="48">
        <v>2240.0994635032498</v>
      </c>
      <c r="M68" s="48">
        <v>15.152738073052232</v>
      </c>
      <c r="N68" s="48">
        <v>10.723084583122725</v>
      </c>
      <c r="O68" s="48">
        <v>2465.0611116134487</v>
      </c>
      <c r="P68" s="48">
        <v>2127.7068924023506</v>
      </c>
      <c r="Q68" s="48">
        <v>15.143492247460008</v>
      </c>
      <c r="R68" s="48">
        <v>10.71764196699934</v>
      </c>
      <c r="U68" s="48">
        <v>1356.2466075506866</v>
      </c>
      <c r="V68" s="48">
        <v>3.8585506713850748E-2</v>
      </c>
      <c r="W68" s="48">
        <v>35149.120046772507</v>
      </c>
      <c r="X68" s="48">
        <v>693.83711141283788</v>
      </c>
      <c r="Y68" s="48">
        <v>2.0767602054185375E-2</v>
      </c>
      <c r="Z68" s="48">
        <v>33409.591998273398</v>
      </c>
      <c r="AA68" s="48">
        <v>581.44454031193868</v>
      </c>
      <c r="AB68" s="48">
        <v>1.5324985930799784E-2</v>
      </c>
      <c r="AC68" s="48">
        <v>37940.951002334405</v>
      </c>
      <c r="AD68" s="48">
        <v>-1356.2466075506866</v>
      </c>
      <c r="AE68" s="48">
        <v>-3.8585506713850748E-2</v>
      </c>
      <c r="AF68" s="48">
        <v>35149.120046772507</v>
      </c>
      <c r="AG68" s="48">
        <v>-662.40949613784869</v>
      </c>
      <c r="AH68" s="48">
        <v>-1.7817904659665373E-2</v>
      </c>
      <c r="AI68" s="48">
        <v>37176.621426050944</v>
      </c>
      <c r="AJ68" s="48">
        <v>-774.8020672387479</v>
      </c>
      <c r="AK68" s="48">
        <v>-2.3260520783050964E-2</v>
      </c>
      <c r="AL68" s="48">
        <v>33309.747209242021</v>
      </c>
      <c r="AM68" s="48">
        <v>-693.83711141283788</v>
      </c>
      <c r="AN68" s="48">
        <v>-2.0767602054185375E-2</v>
      </c>
      <c r="AO68" s="48">
        <v>33409.591998273398</v>
      </c>
      <c r="AP68" s="48">
        <v>662.40949613784869</v>
      </c>
      <c r="AQ68" s="48">
        <v>1.7817904659665373E-2</v>
      </c>
      <c r="AR68" s="48">
        <v>37176.621426050944</v>
      </c>
      <c r="AS68" s="48">
        <v>-112.3925711008992</v>
      </c>
      <c r="AT68" s="48">
        <v>-5.4426161233855908E-3</v>
      </c>
      <c r="AU68" s="48">
        <v>20650.468185322829</v>
      </c>
      <c r="AV68" s="48">
        <v>-581.44454031193868</v>
      </c>
      <c r="AW68" s="48">
        <v>-1.5324985930799784E-2</v>
      </c>
      <c r="AX68" s="48">
        <v>37940.951002334405</v>
      </c>
      <c r="AY68" s="48">
        <v>774.8020672387479</v>
      </c>
      <c r="AZ68" s="48">
        <v>2.3260520783050964E-2</v>
      </c>
      <c r="BA68" s="48">
        <v>33309.747209242021</v>
      </c>
      <c r="BB68" s="48">
        <v>112.3925711008992</v>
      </c>
      <c r="BC68" s="48">
        <v>5.4426161233855908E-3</v>
      </c>
      <c r="BD68" s="48">
        <v>20650.468185322829</v>
      </c>
      <c r="BF68" s="8">
        <f t="shared" si="1"/>
        <v>319523.24707996583</v>
      </c>
      <c r="BG68" s="8">
        <f t="shared" si="2"/>
        <v>319324.56567383063</v>
      </c>
      <c r="BH68" s="8">
        <f t="shared" si="3"/>
        <v>319452.43803017854</v>
      </c>
      <c r="BI68" s="8">
        <f t="shared" si="4"/>
        <v>319401.55211757781</v>
      </c>
      <c r="BJ68" s="19">
        <f t="shared" si="5"/>
        <v>1</v>
      </c>
      <c r="BK68" s="19">
        <f t="shared" si="6"/>
        <v>0</v>
      </c>
      <c r="BL68" s="19">
        <f t="shared" si="7"/>
        <v>0</v>
      </c>
      <c r="BM68" s="19">
        <f t="shared" si="8"/>
        <v>0</v>
      </c>
      <c r="BO68" s="6">
        <v>84000</v>
      </c>
      <c r="BP68" s="48">
        <v>0</v>
      </c>
      <c r="BQ68" s="48">
        <v>0.98499999999999999</v>
      </c>
      <c r="BR68" s="48">
        <v>1.4999999999999999E-2</v>
      </c>
      <c r="BS68" s="48">
        <v>0</v>
      </c>
    </row>
    <row r="69" spans="2:71" x14ac:dyDescent="0.25">
      <c r="B69" s="6">
        <v>44</v>
      </c>
      <c r="C69" s="48">
        <v>1957.8830434652634</v>
      </c>
      <c r="D69" s="48">
        <v>1559.4826915485501</v>
      </c>
      <c r="E69" s="48">
        <v>15.037022559510396</v>
      </c>
      <c r="F69" s="48">
        <v>10.64537883838533</v>
      </c>
      <c r="G69" s="48">
        <v>3215.8176831990322</v>
      </c>
      <c r="H69" s="48">
        <v>2939.5947327608774</v>
      </c>
      <c r="I69" s="48">
        <v>15.097251416943921</v>
      </c>
      <c r="J69" s="48">
        <v>10.681035930885352</v>
      </c>
      <c r="K69" s="48">
        <v>2539.8501810613839</v>
      </c>
      <c r="L69" s="48">
        <v>2226.3971359065436</v>
      </c>
      <c r="M69" s="48">
        <v>15.078993483526391</v>
      </c>
      <c r="N69" s="48">
        <v>10.670236349270555</v>
      </c>
      <c r="O69" s="48">
        <v>2509.5206682068333</v>
      </c>
      <c r="P69" s="48">
        <v>2156.430021026732</v>
      </c>
      <c r="Q69" s="48">
        <v>15.059463972461511</v>
      </c>
      <c r="R69" s="48">
        <v>10.65867541150164</v>
      </c>
      <c r="U69" s="48">
        <v>1380.1120412123273</v>
      </c>
      <c r="V69" s="48">
        <v>3.5657092500022358E-2</v>
      </c>
      <c r="W69" s="48">
        <v>38705.119920012039</v>
      </c>
      <c r="X69" s="48">
        <v>666.91444435799349</v>
      </c>
      <c r="Y69" s="48">
        <v>2.4857510885224698E-2</v>
      </c>
      <c r="Z69" s="48">
        <v>26829.494209511031</v>
      </c>
      <c r="AA69" s="48">
        <v>596.94732947818193</v>
      </c>
      <c r="AB69" s="48">
        <v>1.3296573116310384E-2</v>
      </c>
      <c r="AC69" s="48">
        <v>44894.82547543999</v>
      </c>
      <c r="AD69" s="48">
        <v>-1380.1120412123273</v>
      </c>
      <c r="AE69" s="48">
        <v>-3.5657092500022358E-2</v>
      </c>
      <c r="AF69" s="48">
        <v>38705.119920012039</v>
      </c>
      <c r="AG69" s="48">
        <v>-713.19759685433382</v>
      </c>
      <c r="AH69" s="48">
        <v>-1.079958161479766E-2</v>
      </c>
      <c r="AI69" s="48">
        <v>66039.372847287494</v>
      </c>
      <c r="AJ69" s="48">
        <v>-783.16471173414538</v>
      </c>
      <c r="AK69" s="48">
        <v>-2.2360519383711974E-2</v>
      </c>
      <c r="AL69" s="48">
        <v>35024.441887723966</v>
      </c>
      <c r="AM69" s="48">
        <v>-666.91444435799349</v>
      </c>
      <c r="AN69" s="48">
        <v>-2.4857510885224698E-2</v>
      </c>
      <c r="AO69" s="48">
        <v>26829.494209511031</v>
      </c>
      <c r="AP69" s="48">
        <v>713.19759685433382</v>
      </c>
      <c r="AQ69" s="48">
        <v>1.079958161479766E-2</v>
      </c>
      <c r="AR69" s="48">
        <v>66039.372847287494</v>
      </c>
      <c r="AS69" s="48">
        <v>-69.967114879811561</v>
      </c>
      <c r="AT69" s="48">
        <v>-1.1560937768914314E-2</v>
      </c>
      <c r="AU69" s="48">
        <v>6052.0276363689964</v>
      </c>
      <c r="AV69" s="48">
        <v>-596.94732947818193</v>
      </c>
      <c r="AW69" s="48">
        <v>-1.3296573116310384E-2</v>
      </c>
      <c r="AX69" s="48">
        <v>44894.82547543999</v>
      </c>
      <c r="AY69" s="48">
        <v>783.16471173414538</v>
      </c>
      <c r="AZ69" s="48">
        <v>2.2360519383711974E-2</v>
      </c>
      <c r="BA69" s="48">
        <v>35024.441887723966</v>
      </c>
      <c r="BB69" s="48">
        <v>69.967114879811561</v>
      </c>
      <c r="BC69" s="48">
        <v>1.1560937768914314E-2</v>
      </c>
      <c r="BD69" s="48">
        <v>6052.0276363689964</v>
      </c>
      <c r="BF69" s="8">
        <f t="shared" si="1"/>
        <v>317801.88246001134</v>
      </c>
      <c r="BG69" s="8">
        <f t="shared" si="2"/>
        <v>317491.48319379974</v>
      </c>
      <c r="BH69" s="8">
        <f t="shared" si="3"/>
        <v>317880.69334221008</v>
      </c>
      <c r="BI69" s="8">
        <f t="shared" si="4"/>
        <v>317603.83232402249</v>
      </c>
      <c r="BJ69" s="19">
        <f t="shared" si="5"/>
        <v>0</v>
      </c>
      <c r="BK69" s="19">
        <f t="shared" si="6"/>
        <v>0</v>
      </c>
      <c r="BL69" s="19">
        <f t="shared" si="7"/>
        <v>1</v>
      </c>
      <c r="BM69" s="19">
        <f t="shared" si="8"/>
        <v>0</v>
      </c>
      <c r="BO69" s="6">
        <v>86000</v>
      </c>
      <c r="BP69" s="48">
        <v>0</v>
      </c>
      <c r="BQ69" s="48">
        <v>0.98599999999999999</v>
      </c>
      <c r="BR69" s="48">
        <v>1.4E-2</v>
      </c>
      <c r="BS69" s="48">
        <v>0</v>
      </c>
    </row>
    <row r="70" spans="2:71" x14ac:dyDescent="0.25">
      <c r="B70" s="6">
        <v>45</v>
      </c>
      <c r="C70" s="48">
        <v>1985.5609544629203</v>
      </c>
      <c r="D70" s="48">
        <v>1577.3374215036333</v>
      </c>
      <c r="E70" s="48">
        <v>15.027716587620407</v>
      </c>
      <c r="F70" s="48">
        <v>10.637688426462351</v>
      </c>
      <c r="G70" s="48">
        <v>3195.7294542344116</v>
      </c>
      <c r="H70" s="48">
        <v>2925.6435050979599</v>
      </c>
      <c r="I70" s="48">
        <v>15.089962207022506</v>
      </c>
      <c r="J70" s="48">
        <v>10.674432881687748</v>
      </c>
      <c r="K70" s="48">
        <v>2586.5598324932766</v>
      </c>
      <c r="L70" s="48">
        <v>2257.1403647359034</v>
      </c>
      <c r="M70" s="48">
        <v>15.063353347281918</v>
      </c>
      <c r="N70" s="48">
        <v>10.658737866511103</v>
      </c>
      <c r="O70" s="48">
        <v>2489.5609704408294</v>
      </c>
      <c r="P70" s="48">
        <v>2142.3718976389623</v>
      </c>
      <c r="Q70" s="48">
        <v>15.055347457507475</v>
      </c>
      <c r="R70" s="48">
        <v>10.654012002751889</v>
      </c>
      <c r="U70" s="48">
        <v>1348.3060835943265</v>
      </c>
      <c r="V70" s="48">
        <v>3.6744455225397488E-2</v>
      </c>
      <c r="W70" s="48">
        <v>36694.137260263087</v>
      </c>
      <c r="X70" s="48">
        <v>679.80294323227008</v>
      </c>
      <c r="Y70" s="48">
        <v>2.1049440048752643E-2</v>
      </c>
      <c r="Z70" s="48">
        <v>32295.53573196139</v>
      </c>
      <c r="AA70" s="48">
        <v>565.03447613532899</v>
      </c>
      <c r="AB70" s="48">
        <v>1.6323576289538622E-2</v>
      </c>
      <c r="AC70" s="48">
        <v>34614.625258157779</v>
      </c>
      <c r="AD70" s="48">
        <v>-1348.3060835943265</v>
      </c>
      <c r="AE70" s="48">
        <v>-3.6744455225397488E-2</v>
      </c>
      <c r="AF70" s="48">
        <v>36694.137260263087</v>
      </c>
      <c r="AG70" s="48">
        <v>-668.50314036205646</v>
      </c>
      <c r="AH70" s="48">
        <v>-1.5695015176644844E-2</v>
      </c>
      <c r="AI70" s="48">
        <v>42593.341442372774</v>
      </c>
      <c r="AJ70" s="48">
        <v>-783.27160745899755</v>
      </c>
      <c r="AK70" s="48">
        <v>-2.0420878935858866E-2</v>
      </c>
      <c r="AL70" s="48">
        <v>38356.410119232438</v>
      </c>
      <c r="AM70" s="48">
        <v>-679.80294323227008</v>
      </c>
      <c r="AN70" s="48">
        <v>-2.1049440048752643E-2</v>
      </c>
      <c r="AO70" s="48">
        <v>32295.53573196139</v>
      </c>
      <c r="AP70" s="48">
        <v>668.50314036205646</v>
      </c>
      <c r="AQ70" s="48">
        <v>1.5695015176644844E-2</v>
      </c>
      <c r="AR70" s="48">
        <v>42593.341442372774</v>
      </c>
      <c r="AS70" s="48">
        <v>-114.76846709694109</v>
      </c>
      <c r="AT70" s="48">
        <v>-4.7258637592140218E-3</v>
      </c>
      <c r="AU70" s="48">
        <v>24285.183184381243</v>
      </c>
      <c r="AV70" s="48">
        <v>-565.03447613532899</v>
      </c>
      <c r="AW70" s="48">
        <v>-1.6323576289538622E-2</v>
      </c>
      <c r="AX70" s="48">
        <v>34614.625258157779</v>
      </c>
      <c r="AY70" s="48">
        <v>783.27160745899755</v>
      </c>
      <c r="AZ70" s="48">
        <v>2.0420878935858866E-2</v>
      </c>
      <c r="BA70" s="48">
        <v>38356.410119232438</v>
      </c>
      <c r="BB70" s="48">
        <v>114.76846709694109</v>
      </c>
      <c r="BC70" s="48">
        <v>4.7258637592140218E-3</v>
      </c>
      <c r="BD70" s="48">
        <v>24285.183184381243</v>
      </c>
      <c r="BF70" s="8">
        <f t="shared" si="1"/>
        <v>317553.31537236692</v>
      </c>
      <c r="BG70" s="8">
        <f t="shared" si="2"/>
        <v>317307.3429455345</v>
      </c>
      <c r="BH70" s="8">
        <f t="shared" si="3"/>
        <v>317504.99563059717</v>
      </c>
      <c r="BI70" s="8">
        <f t="shared" si="4"/>
        <v>317477.98818491772</v>
      </c>
      <c r="BJ70" s="19">
        <f t="shared" si="5"/>
        <v>1</v>
      </c>
      <c r="BK70" s="19">
        <f t="shared" si="6"/>
        <v>0</v>
      </c>
      <c r="BL70" s="19">
        <f t="shared" si="7"/>
        <v>0</v>
      </c>
      <c r="BM70" s="19">
        <f t="shared" si="8"/>
        <v>0</v>
      </c>
      <c r="BO70" s="6">
        <v>88000</v>
      </c>
      <c r="BP70" s="48">
        <v>0</v>
      </c>
      <c r="BQ70" s="48">
        <v>0.98799999999999999</v>
      </c>
      <c r="BR70" s="48">
        <v>1.2E-2</v>
      </c>
      <c r="BS70" s="48">
        <v>0</v>
      </c>
    </row>
    <row r="71" spans="2:71" x14ac:dyDescent="0.25">
      <c r="B71" s="6">
        <v>46</v>
      </c>
      <c r="C71" s="48">
        <v>2027.6843364251006</v>
      </c>
      <c r="D71" s="48">
        <v>1606.3847043235805</v>
      </c>
      <c r="E71" s="48">
        <v>15.059588811065073</v>
      </c>
      <c r="F71" s="48">
        <v>10.664568826206025</v>
      </c>
      <c r="G71" s="48">
        <v>3201.7663116761628</v>
      </c>
      <c r="H71" s="48">
        <v>2930.1167881871984</v>
      </c>
      <c r="I71" s="48">
        <v>15.137936510299516</v>
      </c>
      <c r="J71" s="48">
        <v>10.71077167737009</v>
      </c>
      <c r="K71" s="48">
        <v>2552.3663800656236</v>
      </c>
      <c r="L71" s="48">
        <v>2234.724176219881</v>
      </c>
      <c r="M71" s="48">
        <v>15.114011991589821</v>
      </c>
      <c r="N71" s="48">
        <v>10.696677995877479</v>
      </c>
      <c r="O71" s="48">
        <v>2467.2609178950847</v>
      </c>
      <c r="P71" s="48">
        <v>2127.960923566277</v>
      </c>
      <c r="Q71" s="48">
        <v>15.102699211942687</v>
      </c>
      <c r="R71" s="48">
        <v>10.690009198316915</v>
      </c>
      <c r="U71" s="48">
        <v>1323.7320838636178</v>
      </c>
      <c r="V71" s="48">
        <v>4.620285116406464E-2</v>
      </c>
      <c r="W71" s="48">
        <v>28650.441488190707</v>
      </c>
      <c r="X71" s="48">
        <v>628.33947189630044</v>
      </c>
      <c r="Y71" s="48">
        <v>3.2109169671453941E-2</v>
      </c>
      <c r="Z71" s="48">
        <v>19568.848348480151</v>
      </c>
      <c r="AA71" s="48">
        <v>521.57621924269642</v>
      </c>
      <c r="AB71" s="48">
        <v>2.5440372110889342E-2</v>
      </c>
      <c r="AC71" s="48">
        <v>20501.909994447138</v>
      </c>
      <c r="AD71" s="48">
        <v>-1323.7320838636178</v>
      </c>
      <c r="AE71" s="48">
        <v>-4.620285116406464E-2</v>
      </c>
      <c r="AF71" s="48">
        <v>28650.441488190707</v>
      </c>
      <c r="AG71" s="48">
        <v>-695.39261196731741</v>
      </c>
      <c r="AH71" s="48">
        <v>-1.4093681492610699E-2</v>
      </c>
      <c r="AI71" s="48">
        <v>49340.735586504561</v>
      </c>
      <c r="AJ71" s="48">
        <v>-802.15586462092142</v>
      </c>
      <c r="AK71" s="48">
        <v>-2.0762479053175298E-2</v>
      </c>
      <c r="AL71" s="48">
        <v>38634.878935530782</v>
      </c>
      <c r="AM71" s="48">
        <v>-628.33947189630044</v>
      </c>
      <c r="AN71" s="48">
        <v>-3.2109169671453941E-2</v>
      </c>
      <c r="AO71" s="48">
        <v>19568.848348480151</v>
      </c>
      <c r="AP71" s="48">
        <v>695.39261196731741</v>
      </c>
      <c r="AQ71" s="48">
        <v>1.4093681492610699E-2</v>
      </c>
      <c r="AR71" s="48">
        <v>49340.735586504561</v>
      </c>
      <c r="AS71" s="48">
        <v>-106.76325265360401</v>
      </c>
      <c r="AT71" s="48">
        <v>-6.6687975605645988E-3</v>
      </c>
      <c r="AU71" s="48">
        <v>16009.370757472077</v>
      </c>
      <c r="AV71" s="48">
        <v>-521.57621924269642</v>
      </c>
      <c r="AW71" s="48">
        <v>-2.5440372110889342E-2</v>
      </c>
      <c r="AX71" s="48">
        <v>20501.909994447138</v>
      </c>
      <c r="AY71" s="48">
        <v>802.15586462092142</v>
      </c>
      <c r="AZ71" s="48">
        <v>2.0762479053175298E-2</v>
      </c>
      <c r="BA71" s="48">
        <v>38634.878935530782</v>
      </c>
      <c r="BB71" s="48">
        <v>106.76325265360401</v>
      </c>
      <c r="BC71" s="48">
        <v>6.6687975605645988E-3</v>
      </c>
      <c r="BD71" s="48">
        <v>16009.370757472077</v>
      </c>
      <c r="BF71" s="8">
        <f t="shared" si="1"/>
        <v>318330.68008185714</v>
      </c>
      <c r="BG71" s="8">
        <f t="shared" si="2"/>
        <v>318393.03353291552</v>
      </c>
      <c r="BH71" s="8">
        <f t="shared" si="3"/>
        <v>318665.61570010451</v>
      </c>
      <c r="BI71" s="8">
        <f t="shared" si="4"/>
        <v>318572.31502594118</v>
      </c>
      <c r="BJ71" s="19">
        <f t="shared" si="5"/>
        <v>0</v>
      </c>
      <c r="BK71" s="19">
        <f t="shared" si="6"/>
        <v>0</v>
      </c>
      <c r="BL71" s="19">
        <f t="shared" si="7"/>
        <v>1</v>
      </c>
      <c r="BM71" s="19">
        <f t="shared" si="8"/>
        <v>0</v>
      </c>
      <c r="BO71" s="6">
        <v>90000</v>
      </c>
      <c r="BP71" s="48">
        <v>0</v>
      </c>
      <c r="BQ71" s="48">
        <v>0.98799999999999999</v>
      </c>
      <c r="BR71" s="48">
        <v>1.2E-2</v>
      </c>
      <c r="BS71" s="48">
        <v>0</v>
      </c>
    </row>
    <row r="72" spans="2:71" x14ac:dyDescent="0.25">
      <c r="B72" s="6">
        <v>47</v>
      </c>
      <c r="C72" s="48">
        <v>1972.1519732749116</v>
      </c>
      <c r="D72" s="48">
        <v>1570.8654918093132</v>
      </c>
      <c r="E72" s="48">
        <v>15.155364347219953</v>
      </c>
      <c r="F72" s="48">
        <v>10.730439992784312</v>
      </c>
      <c r="G72" s="48">
        <v>3206.1871372966584</v>
      </c>
      <c r="H72" s="48">
        <v>2934.2968621888162</v>
      </c>
      <c r="I72" s="48">
        <v>15.22169434744195</v>
      </c>
      <c r="J72" s="48">
        <v>10.769573128426767</v>
      </c>
      <c r="K72" s="48">
        <v>2568.3359088227421</v>
      </c>
      <c r="L72" s="48">
        <v>2246.9041082455096</v>
      </c>
      <c r="M72" s="48">
        <v>15.196430040570446</v>
      </c>
      <c r="N72" s="48">
        <v>10.754680368587328</v>
      </c>
      <c r="O72" s="48">
        <v>2501.3619707421485</v>
      </c>
      <c r="P72" s="48">
        <v>2152.4678585146576</v>
      </c>
      <c r="Q72" s="48">
        <v>15.182355786946157</v>
      </c>
      <c r="R72" s="48">
        <v>10.746377211922393</v>
      </c>
      <c r="U72" s="48">
        <v>1363.4313703795031</v>
      </c>
      <c r="V72" s="48">
        <v>3.913313564245513E-2</v>
      </c>
      <c r="W72" s="48">
        <v>34840.841348280068</v>
      </c>
      <c r="X72" s="48">
        <v>676.03861643619643</v>
      </c>
      <c r="Y72" s="48">
        <v>2.4240375803016079E-2</v>
      </c>
      <c r="Z72" s="48">
        <v>27888.949491949756</v>
      </c>
      <c r="AA72" s="48">
        <v>581.60236670534437</v>
      </c>
      <c r="AB72" s="48">
        <v>1.5937219138081105E-2</v>
      </c>
      <c r="AC72" s="48">
        <v>36493.340630275809</v>
      </c>
      <c r="AD72" s="48">
        <v>-1363.4313703795031</v>
      </c>
      <c r="AE72" s="48">
        <v>-3.913313564245513E-2</v>
      </c>
      <c r="AF72" s="48">
        <v>34840.841348280068</v>
      </c>
      <c r="AG72" s="48">
        <v>-687.39275394330662</v>
      </c>
      <c r="AH72" s="48">
        <v>-1.4892759839439051E-2</v>
      </c>
      <c r="AI72" s="48">
        <v>46156.169934530946</v>
      </c>
      <c r="AJ72" s="48">
        <v>-781.82900367415868</v>
      </c>
      <c r="AK72" s="48">
        <v>-2.3195916504374026E-2</v>
      </c>
      <c r="AL72" s="48">
        <v>33705.458610645117</v>
      </c>
      <c r="AM72" s="48">
        <v>-676.03861643619643</v>
      </c>
      <c r="AN72" s="48">
        <v>-2.4240375803016079E-2</v>
      </c>
      <c r="AO72" s="48">
        <v>27888.949491949756</v>
      </c>
      <c r="AP72" s="48">
        <v>687.39275394330662</v>
      </c>
      <c r="AQ72" s="48">
        <v>1.4892759839439051E-2</v>
      </c>
      <c r="AR72" s="48">
        <v>46156.169934530946</v>
      </c>
      <c r="AS72" s="48">
        <v>-94.436249730852069</v>
      </c>
      <c r="AT72" s="48">
        <v>-8.3031566649349742E-3</v>
      </c>
      <c r="AU72" s="48">
        <v>11373.535817969736</v>
      </c>
      <c r="AV72" s="48">
        <v>-581.60236670534437</v>
      </c>
      <c r="AW72" s="48">
        <v>-1.5937219138081105E-2</v>
      </c>
      <c r="AX72" s="48">
        <v>36493.340630275809</v>
      </c>
      <c r="AY72" s="48">
        <v>781.82900367415868</v>
      </c>
      <c r="AZ72" s="48">
        <v>2.3195916504374026E-2</v>
      </c>
      <c r="BA72" s="48">
        <v>33705.458610645117</v>
      </c>
      <c r="BB72" s="48">
        <v>94.436249730852069</v>
      </c>
      <c r="BC72" s="48">
        <v>8.3031566649349742E-3</v>
      </c>
      <c r="BD72" s="48">
        <v>11373.535817969736</v>
      </c>
      <c r="BF72" s="8">
        <f t="shared" si="1"/>
        <v>320342.33429172006</v>
      </c>
      <c r="BG72" s="8">
        <f t="shared" si="2"/>
        <v>320152.89699061419</v>
      </c>
      <c r="BH72" s="8">
        <f t="shared" si="3"/>
        <v>320393.50694937434</v>
      </c>
      <c r="BI72" s="8">
        <f t="shared" si="4"/>
        <v>320238.84849915717</v>
      </c>
      <c r="BJ72" s="19">
        <f t="shared" si="5"/>
        <v>0</v>
      </c>
      <c r="BK72" s="19">
        <f t="shared" si="6"/>
        <v>0</v>
      </c>
      <c r="BL72" s="19">
        <f t="shared" si="7"/>
        <v>1</v>
      </c>
      <c r="BM72" s="19">
        <f t="shared" si="8"/>
        <v>0</v>
      </c>
      <c r="BO72" s="6">
        <v>92000</v>
      </c>
      <c r="BP72" s="48">
        <v>0</v>
      </c>
      <c r="BQ72" s="48">
        <v>0.98799999999999999</v>
      </c>
      <c r="BR72" s="48">
        <v>1.2E-2</v>
      </c>
      <c r="BS72" s="48">
        <v>0</v>
      </c>
    </row>
    <row r="73" spans="2:71" x14ac:dyDescent="0.25">
      <c r="B73" s="6">
        <v>48</v>
      </c>
      <c r="C73" s="48">
        <v>2021.1489168672031</v>
      </c>
      <c r="D73" s="48">
        <v>1596.9398740940119</v>
      </c>
      <c r="E73" s="48">
        <v>15.04834642246874</v>
      </c>
      <c r="F73" s="48">
        <v>10.656022534431571</v>
      </c>
      <c r="G73" s="48">
        <v>3219.6248823238257</v>
      </c>
      <c r="H73" s="48">
        <v>2938.8619506276209</v>
      </c>
      <c r="I73" s="48">
        <v>15.121197239119835</v>
      </c>
      <c r="J73" s="48">
        <v>10.698993602094896</v>
      </c>
      <c r="K73" s="48">
        <v>2653.1444842152359</v>
      </c>
      <c r="L73" s="48">
        <v>2298.2458748285062</v>
      </c>
      <c r="M73" s="48">
        <v>15.08369227893245</v>
      </c>
      <c r="N73" s="48">
        <v>10.676886189715354</v>
      </c>
      <c r="O73" s="48">
        <v>2461.1541036673943</v>
      </c>
      <c r="P73" s="48">
        <v>2119.8856450073367</v>
      </c>
      <c r="Q73" s="48">
        <v>15.090610810100619</v>
      </c>
      <c r="R73" s="48">
        <v>10.68096670321669</v>
      </c>
      <c r="U73" s="48">
        <v>1341.922076533609</v>
      </c>
      <c r="V73" s="48">
        <v>4.2971067663325258E-2</v>
      </c>
      <c r="W73" s="48">
        <v>31228.502094652544</v>
      </c>
      <c r="X73" s="48">
        <v>701.30600073449432</v>
      </c>
      <c r="Y73" s="48">
        <v>2.0863655283783089E-2</v>
      </c>
      <c r="Z73" s="48">
        <v>33613.764759601152</v>
      </c>
      <c r="AA73" s="48">
        <v>522.94577091332485</v>
      </c>
      <c r="AB73" s="48">
        <v>2.4944168785118848E-2</v>
      </c>
      <c r="AC73" s="48">
        <v>20964.650111945321</v>
      </c>
      <c r="AD73" s="48">
        <v>-1341.922076533609</v>
      </c>
      <c r="AE73" s="48">
        <v>-4.2971067663325258E-2</v>
      </c>
      <c r="AF73" s="48">
        <v>31228.502094652544</v>
      </c>
      <c r="AG73" s="48">
        <v>-640.6160757991147</v>
      </c>
      <c r="AH73" s="48">
        <v>-2.2107412379542168E-2</v>
      </c>
      <c r="AI73" s="48">
        <v>28977.433667991383</v>
      </c>
      <c r="AJ73" s="48">
        <v>-818.97630562028417</v>
      </c>
      <c r="AK73" s="48">
        <v>-1.802689887820641E-2</v>
      </c>
      <c r="AL73" s="48">
        <v>45430.792681174033</v>
      </c>
      <c r="AM73" s="48">
        <v>-701.30600073449432</v>
      </c>
      <c r="AN73" s="48">
        <v>-2.0863655283783089E-2</v>
      </c>
      <c r="AO73" s="48">
        <v>33613.764759601152</v>
      </c>
      <c r="AP73" s="48">
        <v>640.6160757991147</v>
      </c>
      <c r="AQ73" s="48">
        <v>2.2107412379542168E-2</v>
      </c>
      <c r="AR73" s="48">
        <v>28977.433667991383</v>
      </c>
      <c r="AS73" s="48">
        <v>-178.36022982116947</v>
      </c>
      <c r="AT73" s="48">
        <v>4.0805135013357585E-3</v>
      </c>
      <c r="AU73" s="48">
        <v>-43710.241312222868</v>
      </c>
      <c r="AV73" s="48">
        <v>-522.94577091332485</v>
      </c>
      <c r="AW73" s="48">
        <v>-2.4944168785118848E-2</v>
      </c>
      <c r="AX73" s="48">
        <v>20964.650111945321</v>
      </c>
      <c r="AY73" s="48">
        <v>818.97630562028417</v>
      </c>
      <c r="AZ73" s="48">
        <v>1.802689887820641E-2</v>
      </c>
      <c r="BA73" s="48">
        <v>45430.792681174033</v>
      </c>
      <c r="BB73" s="48">
        <v>178.36022982116947</v>
      </c>
      <c r="BC73" s="48">
        <v>-4.0805135013357585E-3</v>
      </c>
      <c r="BD73" s="48">
        <v>-43710.241312222868</v>
      </c>
      <c r="BF73" s="8">
        <f t="shared" si="1"/>
        <v>318083.73615885311</v>
      </c>
      <c r="BG73" s="8">
        <f t="shared" si="2"/>
        <v>318030.94611221924</v>
      </c>
      <c r="BH73" s="8">
        <f t="shared" si="3"/>
        <v>318008.33981663216</v>
      </c>
      <c r="BI73" s="8">
        <f t="shared" si="4"/>
        <v>318309.11545149336</v>
      </c>
      <c r="BJ73" s="19">
        <f t="shared" si="5"/>
        <v>0</v>
      </c>
      <c r="BK73" s="19">
        <f t="shared" si="6"/>
        <v>0</v>
      </c>
      <c r="BL73" s="19">
        <f t="shared" si="7"/>
        <v>0</v>
      </c>
      <c r="BM73" s="19">
        <f t="shared" si="8"/>
        <v>1</v>
      </c>
      <c r="BO73" s="6">
        <v>94000</v>
      </c>
      <c r="BP73" s="48">
        <v>0</v>
      </c>
      <c r="BQ73" s="48">
        <v>0.99199999999999999</v>
      </c>
      <c r="BR73" s="48">
        <v>8.0000000000000002E-3</v>
      </c>
      <c r="BS73" s="48">
        <v>0</v>
      </c>
    </row>
    <row r="74" spans="2:71" x14ac:dyDescent="0.25">
      <c r="B74" s="6">
        <v>49</v>
      </c>
      <c r="C74" s="48">
        <v>1987.1826677307022</v>
      </c>
      <c r="D74" s="48">
        <v>1575.808932373086</v>
      </c>
      <c r="E74" s="48">
        <v>14.974572071293483</v>
      </c>
      <c r="F74" s="48">
        <v>10.600223003939581</v>
      </c>
      <c r="G74" s="48">
        <v>3226.0087486303728</v>
      </c>
      <c r="H74" s="48">
        <v>2944.1738756696882</v>
      </c>
      <c r="I74" s="48">
        <v>15.032814455508333</v>
      </c>
      <c r="J74" s="48">
        <v>10.634619491116174</v>
      </c>
      <c r="K74" s="48">
        <v>2576.8195404173393</v>
      </c>
      <c r="L74" s="48">
        <v>2248.5574553976116</v>
      </c>
      <c r="M74" s="48">
        <v>15.012039360857406</v>
      </c>
      <c r="N74" s="48">
        <v>10.622360343123958</v>
      </c>
      <c r="O74" s="48">
        <v>2616.8819034487769</v>
      </c>
      <c r="P74" s="48">
        <v>2225.4037378532544</v>
      </c>
      <c r="Q74" s="48">
        <v>14.983574027468602</v>
      </c>
      <c r="R74" s="48">
        <v>10.605545109857669</v>
      </c>
      <c r="U74" s="48">
        <v>1368.3649432966022</v>
      </c>
      <c r="V74" s="48">
        <v>3.4396487176593382E-2</v>
      </c>
      <c r="W74" s="48">
        <v>39782.113105659431</v>
      </c>
      <c r="X74" s="48">
        <v>672.74852302452564</v>
      </c>
      <c r="Y74" s="48">
        <v>2.2137339184377325E-2</v>
      </c>
      <c r="Z74" s="48">
        <v>30389.764434711062</v>
      </c>
      <c r="AA74" s="48">
        <v>649.59480548016836</v>
      </c>
      <c r="AB74" s="48">
        <v>5.3221059180881269E-3</v>
      </c>
      <c r="AC74" s="48">
        <v>122055.97097803043</v>
      </c>
      <c r="AD74" s="48">
        <v>-1368.3649432966022</v>
      </c>
      <c r="AE74" s="48">
        <v>-3.4396487176593382E-2</v>
      </c>
      <c r="AF74" s="48">
        <v>39782.113105659431</v>
      </c>
      <c r="AG74" s="48">
        <v>-695.61642027207654</v>
      </c>
      <c r="AH74" s="48">
        <v>-1.2259147992216057E-2</v>
      </c>
      <c r="AI74" s="48">
        <v>56742.63992193895</v>
      </c>
      <c r="AJ74" s="48">
        <v>-718.77013781643382</v>
      </c>
      <c r="AK74" s="48">
        <v>-2.9074381258505255E-2</v>
      </c>
      <c r="AL74" s="48">
        <v>24721.769018082505</v>
      </c>
      <c r="AM74" s="48">
        <v>-672.74852302452564</v>
      </c>
      <c r="AN74" s="48">
        <v>-2.2137339184377325E-2</v>
      </c>
      <c r="AO74" s="48">
        <v>30389.764434711062</v>
      </c>
      <c r="AP74" s="48">
        <v>695.61642027207654</v>
      </c>
      <c r="AQ74" s="48">
        <v>1.2259147992216057E-2</v>
      </c>
      <c r="AR74" s="48">
        <v>56742.63992193895</v>
      </c>
      <c r="AS74" s="48">
        <v>-23.153717544357278</v>
      </c>
      <c r="AT74" s="48">
        <v>-1.6815233266289198E-2</v>
      </c>
      <c r="AU74" s="48">
        <v>1376.9489353903482</v>
      </c>
      <c r="AV74" s="48">
        <v>-649.59480548016836</v>
      </c>
      <c r="AW74" s="48">
        <v>-5.3221059180881269E-3</v>
      </c>
      <c r="AX74" s="48">
        <v>122055.97097803043</v>
      </c>
      <c r="AY74" s="48">
        <v>718.77013781643382</v>
      </c>
      <c r="AZ74" s="48">
        <v>2.9074381258505255E-2</v>
      </c>
      <c r="BA74" s="48">
        <v>24721.769018082505</v>
      </c>
      <c r="BB74" s="48">
        <v>23.153717544357278</v>
      </c>
      <c r="BC74" s="48">
        <v>1.6815233266289198E-2</v>
      </c>
      <c r="BD74" s="48">
        <v>1376.9489353903482</v>
      </c>
      <c r="BF74" s="8">
        <f t="shared" si="1"/>
        <v>316430.88118581433</v>
      </c>
      <c r="BG74" s="8">
        <f t="shared" si="2"/>
        <v>316094.41085781553</v>
      </c>
      <c r="BH74" s="8">
        <f t="shared" si="3"/>
        <v>316422.25283832115</v>
      </c>
      <c r="BI74" s="8">
        <f t="shared" si="4"/>
        <v>315940.9495578768</v>
      </c>
      <c r="BJ74" s="19">
        <f t="shared" si="5"/>
        <v>1</v>
      </c>
      <c r="BK74" s="19">
        <f t="shared" si="6"/>
        <v>0</v>
      </c>
      <c r="BL74" s="19">
        <f t="shared" si="7"/>
        <v>0</v>
      </c>
      <c r="BM74" s="19">
        <f t="shared" si="8"/>
        <v>0</v>
      </c>
      <c r="BO74" s="6">
        <v>96000</v>
      </c>
      <c r="BP74" s="48">
        <v>0</v>
      </c>
      <c r="BQ74" s="48">
        <v>0.99199999999999999</v>
      </c>
      <c r="BR74" s="48">
        <v>8.0000000000000002E-3</v>
      </c>
      <c r="BS74" s="48">
        <v>0</v>
      </c>
    </row>
    <row r="75" spans="2:71" x14ac:dyDescent="0.25">
      <c r="B75" s="6">
        <v>50</v>
      </c>
      <c r="C75" s="48">
        <v>1995.8629835471975</v>
      </c>
      <c r="D75" s="48">
        <v>1584.1892895761944</v>
      </c>
      <c r="E75" s="48">
        <v>15.052677597939367</v>
      </c>
      <c r="F75" s="48">
        <v>10.65709670146474</v>
      </c>
      <c r="G75" s="48">
        <v>3176.9619354559172</v>
      </c>
      <c r="H75" s="48">
        <v>2913.031904594744</v>
      </c>
      <c r="I75" s="48">
        <v>15.124467701587967</v>
      </c>
      <c r="J75" s="48">
        <v>10.69950954308233</v>
      </c>
      <c r="K75" s="48">
        <v>2595.6793743389617</v>
      </c>
      <c r="L75" s="48">
        <v>2263.194554500476</v>
      </c>
      <c r="M75" s="48">
        <v>15.091315141984458</v>
      </c>
      <c r="N75" s="48">
        <v>10.679939206168074</v>
      </c>
      <c r="O75" s="48">
        <v>2442.8880452711223</v>
      </c>
      <c r="P75" s="48">
        <v>2110.9930439606715</v>
      </c>
      <c r="Q75" s="48">
        <v>15.091601531358316</v>
      </c>
      <c r="R75" s="48">
        <v>10.680108380898925</v>
      </c>
      <c r="U75" s="48">
        <v>1328.8426150185496</v>
      </c>
      <c r="V75" s="48">
        <v>4.2412841617590402E-2</v>
      </c>
      <c r="W75" s="48">
        <v>31331.1385028119</v>
      </c>
      <c r="X75" s="48">
        <v>679.00526492428162</v>
      </c>
      <c r="Y75" s="48">
        <v>2.2842504703334043E-2</v>
      </c>
      <c r="Z75" s="48">
        <v>29725.517133205427</v>
      </c>
      <c r="AA75" s="48">
        <v>526.80375438447709</v>
      </c>
      <c r="AB75" s="48">
        <v>2.3011679434185695E-2</v>
      </c>
      <c r="AC75" s="48">
        <v>22892.8860186479</v>
      </c>
      <c r="AD75" s="48">
        <v>-1328.8426150185496</v>
      </c>
      <c r="AE75" s="48">
        <v>-4.2412841617590402E-2</v>
      </c>
      <c r="AF75" s="48">
        <v>31331.1385028119</v>
      </c>
      <c r="AG75" s="48">
        <v>-649.837350094268</v>
      </c>
      <c r="AH75" s="48">
        <v>-1.9570336914256359E-2</v>
      </c>
      <c r="AI75" s="48">
        <v>33205.220377217032</v>
      </c>
      <c r="AJ75" s="48">
        <v>-802.03886063407253</v>
      </c>
      <c r="AK75" s="48">
        <v>-1.9401162183404708E-2</v>
      </c>
      <c r="AL75" s="48">
        <v>41339.732798075238</v>
      </c>
      <c r="AM75" s="48">
        <v>-679.00526492428162</v>
      </c>
      <c r="AN75" s="48">
        <v>-2.2842504703334043E-2</v>
      </c>
      <c r="AO75" s="48">
        <v>29725.517133205427</v>
      </c>
      <c r="AP75" s="48">
        <v>649.837350094268</v>
      </c>
      <c r="AQ75" s="48">
        <v>1.9570336914256359E-2</v>
      </c>
      <c r="AR75" s="48">
        <v>33205.220377217032</v>
      </c>
      <c r="AS75" s="48">
        <v>-152.20151053980453</v>
      </c>
      <c r="AT75" s="48">
        <v>1.6917473085165113E-4</v>
      </c>
      <c r="AU75" s="48">
        <v>-899670.47545220936</v>
      </c>
      <c r="AV75" s="48">
        <v>-526.80375438447709</v>
      </c>
      <c r="AW75" s="48">
        <v>-2.3011679434185695E-2</v>
      </c>
      <c r="AX75" s="48">
        <v>22892.8860186479</v>
      </c>
      <c r="AY75" s="48">
        <v>802.03886063407253</v>
      </c>
      <c r="AZ75" s="48">
        <v>1.9401162183404708E-2</v>
      </c>
      <c r="BA75" s="48">
        <v>41339.732798075238</v>
      </c>
      <c r="BB75" s="48">
        <v>152.20151053980453</v>
      </c>
      <c r="BC75" s="48">
        <v>-1.6917473085165113E-4</v>
      </c>
      <c r="BD75" s="48">
        <v>-899670.47545220936</v>
      </c>
      <c r="BF75" s="8">
        <f t="shared" si="1"/>
        <v>318128.711754366</v>
      </c>
      <c r="BG75" s="8">
        <f t="shared" si="2"/>
        <v>318072.25438787515</v>
      </c>
      <c r="BH75" s="8">
        <f t="shared" si="3"/>
        <v>318134.98163054173</v>
      </c>
      <c r="BI75" s="8">
        <f t="shared" si="4"/>
        <v>318292.25838300714</v>
      </c>
      <c r="BJ75" s="19">
        <f t="shared" si="5"/>
        <v>0</v>
      </c>
      <c r="BK75" s="19">
        <f t="shared" si="6"/>
        <v>0</v>
      </c>
      <c r="BL75" s="19">
        <f t="shared" si="7"/>
        <v>0</v>
      </c>
      <c r="BM75" s="19">
        <f t="shared" si="8"/>
        <v>1</v>
      </c>
      <c r="BO75" s="6">
        <v>98000</v>
      </c>
      <c r="BP75" s="48">
        <v>0</v>
      </c>
      <c r="BQ75" s="48">
        <v>0.99199999999999999</v>
      </c>
      <c r="BR75" s="48">
        <v>8.0000000000000002E-3</v>
      </c>
      <c r="BS75" s="48">
        <v>0</v>
      </c>
    </row>
    <row r="76" spans="2:71" x14ac:dyDescent="0.25">
      <c r="B76" s="6">
        <v>51</v>
      </c>
      <c r="C76" s="48">
        <v>1960.7503704396058</v>
      </c>
      <c r="D76" s="48">
        <v>1560.0051629177378</v>
      </c>
      <c r="E76" s="48">
        <v>15.00314042092146</v>
      </c>
      <c r="F76" s="48">
        <v>10.619873825070941</v>
      </c>
      <c r="G76" s="48">
        <v>3175.7767206406734</v>
      </c>
      <c r="H76" s="48">
        <v>2911.8734964579057</v>
      </c>
      <c r="I76" s="48">
        <v>15.064089611898947</v>
      </c>
      <c r="J76" s="48">
        <v>10.655790521790411</v>
      </c>
      <c r="K76" s="48">
        <v>2584.6290573281626</v>
      </c>
      <c r="L76" s="48">
        <v>2255.3204527856828</v>
      </c>
      <c r="M76" s="48">
        <v>15.035082812131867</v>
      </c>
      <c r="N76" s="48">
        <v>10.638709343500633</v>
      </c>
      <c r="O76" s="48">
        <v>2519.2911668914276</v>
      </c>
      <c r="P76" s="48">
        <v>2161.7555546056715</v>
      </c>
      <c r="Q76" s="48">
        <v>15.022494338536877</v>
      </c>
      <c r="R76" s="48">
        <v>10.63128951181911</v>
      </c>
      <c r="U76" s="48">
        <v>1351.8683335401679</v>
      </c>
      <c r="V76" s="48">
        <v>3.5916696719469954E-2</v>
      </c>
      <c r="W76" s="48">
        <v>37638.994033862204</v>
      </c>
      <c r="X76" s="48">
        <v>695.31528986794501</v>
      </c>
      <c r="Y76" s="48">
        <v>1.8835518429691334E-2</v>
      </c>
      <c r="Z76" s="48">
        <v>36915.112926856636</v>
      </c>
      <c r="AA76" s="48">
        <v>601.75039168793364</v>
      </c>
      <c r="AB76" s="48">
        <v>1.1415686748168952E-2</v>
      </c>
      <c r="AC76" s="48">
        <v>52712.587946971558</v>
      </c>
      <c r="AD76" s="48">
        <v>-1351.8683335401679</v>
      </c>
      <c r="AE76" s="48">
        <v>-3.5916696719469954E-2</v>
      </c>
      <c r="AF76" s="48">
        <v>37638.994033862204</v>
      </c>
      <c r="AG76" s="48">
        <v>-656.55304367222288</v>
      </c>
      <c r="AH76" s="48">
        <v>-1.708117828977862E-2</v>
      </c>
      <c r="AI76" s="48">
        <v>38437.22210107158</v>
      </c>
      <c r="AJ76" s="48">
        <v>-750.11794185223425</v>
      </c>
      <c r="AK76" s="48">
        <v>-2.4501009971301002E-2</v>
      </c>
      <c r="AL76" s="48">
        <v>30615.79676637318</v>
      </c>
      <c r="AM76" s="48">
        <v>-695.31528986794501</v>
      </c>
      <c r="AN76" s="48">
        <v>-1.8835518429691334E-2</v>
      </c>
      <c r="AO76" s="48">
        <v>36915.112926856636</v>
      </c>
      <c r="AP76" s="48">
        <v>656.55304367222288</v>
      </c>
      <c r="AQ76" s="48">
        <v>1.708117828977862E-2</v>
      </c>
      <c r="AR76" s="48">
        <v>38437.22210107158</v>
      </c>
      <c r="AS76" s="48">
        <v>-93.564898180011369</v>
      </c>
      <c r="AT76" s="48">
        <v>-7.4198316815223819E-3</v>
      </c>
      <c r="AU76" s="48">
        <v>12610.110605745434</v>
      </c>
      <c r="AV76" s="48">
        <v>-601.75039168793364</v>
      </c>
      <c r="AW76" s="48">
        <v>-1.1415686748168952E-2</v>
      </c>
      <c r="AX76" s="48">
        <v>52712.587946971558</v>
      </c>
      <c r="AY76" s="48">
        <v>750.11794185223425</v>
      </c>
      <c r="AZ76" s="48">
        <v>2.4501009971301002E-2</v>
      </c>
      <c r="BA76" s="48">
        <v>30615.79676637318</v>
      </c>
      <c r="BB76" s="48">
        <v>93.564898180011369</v>
      </c>
      <c r="BC76" s="48">
        <v>7.4198316815223819E-3</v>
      </c>
      <c r="BD76" s="48">
        <v>12610.110605745434</v>
      </c>
      <c r="BF76" s="8">
        <f t="shared" si="1"/>
        <v>317036.20958921051</v>
      </c>
      <c r="BG76" s="8">
        <f t="shared" si="2"/>
        <v>316761.8421572544</v>
      </c>
      <c r="BH76" s="8">
        <f t="shared" si="3"/>
        <v>316905.9598522333</v>
      </c>
      <c r="BI76" s="8">
        <f t="shared" si="4"/>
        <v>316776.92979996762</v>
      </c>
      <c r="BJ76" s="19">
        <f t="shared" si="5"/>
        <v>1</v>
      </c>
      <c r="BK76" s="19">
        <f t="shared" si="6"/>
        <v>0</v>
      </c>
      <c r="BL76" s="19">
        <f t="shared" si="7"/>
        <v>0</v>
      </c>
      <c r="BM76" s="19">
        <f t="shared" si="8"/>
        <v>0</v>
      </c>
      <c r="BO76" s="6">
        <v>100000</v>
      </c>
      <c r="BP76" s="48">
        <v>0</v>
      </c>
      <c r="BQ76" s="48">
        <v>0.99299999999999999</v>
      </c>
      <c r="BR76" s="48">
        <v>7.0000000000000001E-3</v>
      </c>
      <c r="BS76" s="48">
        <v>0</v>
      </c>
    </row>
    <row r="77" spans="2:71" x14ac:dyDescent="0.25">
      <c r="B77" s="6">
        <v>52</v>
      </c>
      <c r="C77" s="48">
        <v>2039.7211293774926</v>
      </c>
      <c r="D77" s="48">
        <v>1614.3801152548281</v>
      </c>
      <c r="E77" s="48">
        <v>14.916198065308315</v>
      </c>
      <c r="F77" s="48">
        <v>10.560007956568759</v>
      </c>
      <c r="G77" s="48">
        <v>3185.310040779405</v>
      </c>
      <c r="H77" s="48">
        <v>2919.0227086914942</v>
      </c>
      <c r="I77" s="48">
        <v>14.988823405418547</v>
      </c>
      <c r="J77" s="48">
        <v>10.602912860757055</v>
      </c>
      <c r="K77" s="48">
        <v>2560.6699944021516</v>
      </c>
      <c r="L77" s="48">
        <v>2240.2129749755422</v>
      </c>
      <c r="M77" s="48">
        <v>14.964248528796801</v>
      </c>
      <c r="N77" s="48">
        <v>10.588410517686331</v>
      </c>
      <c r="O77" s="48">
        <v>2492.5551771521518</v>
      </c>
      <c r="P77" s="48">
        <v>2144.8593572738023</v>
      </c>
      <c r="Q77" s="48">
        <v>14.951829815943054</v>
      </c>
      <c r="R77" s="48">
        <v>10.581075777302175</v>
      </c>
      <c r="U77" s="48">
        <v>1304.6425934366662</v>
      </c>
      <c r="V77" s="48">
        <v>4.2904904188295845E-2</v>
      </c>
      <c r="W77" s="48">
        <v>30407.773146654956</v>
      </c>
      <c r="X77" s="48">
        <v>625.83285972071417</v>
      </c>
      <c r="Y77" s="48">
        <v>2.8402561117571778E-2</v>
      </c>
      <c r="Z77" s="48">
        <v>22034.381235202443</v>
      </c>
      <c r="AA77" s="48">
        <v>530.47924201897422</v>
      </c>
      <c r="AB77" s="48">
        <v>2.1067820733415843E-2</v>
      </c>
      <c r="AC77" s="48">
        <v>25179.597298242468</v>
      </c>
      <c r="AD77" s="48">
        <v>-1304.6425934366662</v>
      </c>
      <c r="AE77" s="48">
        <v>-4.2904904188295845E-2</v>
      </c>
      <c r="AF77" s="48">
        <v>30407.773146654956</v>
      </c>
      <c r="AG77" s="48">
        <v>-678.80973371595201</v>
      </c>
      <c r="AH77" s="48">
        <v>-1.4502343070724066E-2</v>
      </c>
      <c r="AI77" s="48">
        <v>46806.900816342408</v>
      </c>
      <c r="AJ77" s="48">
        <v>-774.16335141769196</v>
      </c>
      <c r="AK77" s="48">
        <v>-2.1837083454880002E-2</v>
      </c>
      <c r="AL77" s="48">
        <v>35451.774181166453</v>
      </c>
      <c r="AM77" s="48">
        <v>-625.83285972071417</v>
      </c>
      <c r="AN77" s="48">
        <v>-2.8402561117571778E-2</v>
      </c>
      <c r="AO77" s="48">
        <v>22034.381235202443</v>
      </c>
      <c r="AP77" s="48">
        <v>678.80973371595201</v>
      </c>
      <c r="AQ77" s="48">
        <v>1.4502343070724066E-2</v>
      </c>
      <c r="AR77" s="48">
        <v>46806.900816342408</v>
      </c>
      <c r="AS77" s="48">
        <v>-95.35361770173995</v>
      </c>
      <c r="AT77" s="48">
        <v>-7.3347403841559355E-3</v>
      </c>
      <c r="AU77" s="48">
        <v>13000.271680742388</v>
      </c>
      <c r="AV77" s="48">
        <v>-530.47924201897422</v>
      </c>
      <c r="AW77" s="48">
        <v>-2.1067820733415843E-2</v>
      </c>
      <c r="AX77" s="48">
        <v>25179.597298242468</v>
      </c>
      <c r="AY77" s="48">
        <v>774.16335141769196</v>
      </c>
      <c r="AZ77" s="48">
        <v>2.1837083454880002E-2</v>
      </c>
      <c r="BA77" s="48">
        <v>35451.774181166453</v>
      </c>
      <c r="BB77" s="48">
        <v>95.35361770173995</v>
      </c>
      <c r="BC77" s="48">
        <v>7.3347403841559355E-3</v>
      </c>
      <c r="BD77" s="48">
        <v>13000.271680742388</v>
      </c>
      <c r="BF77" s="8">
        <f t="shared" si="1"/>
        <v>315185.85858180793</v>
      </c>
      <c r="BG77" s="8">
        <f t="shared" si="2"/>
        <v>315168.36311402015</v>
      </c>
      <c r="BH77" s="8">
        <f t="shared" si="3"/>
        <v>315412.10255561437</v>
      </c>
      <c r="BI77" s="8">
        <f t="shared" si="4"/>
        <v>315287.41396179143</v>
      </c>
      <c r="BJ77" s="19">
        <f t="shared" si="5"/>
        <v>0</v>
      </c>
      <c r="BK77" s="19">
        <f t="shared" si="6"/>
        <v>0</v>
      </c>
      <c r="BL77" s="19">
        <f t="shared" si="7"/>
        <v>1</v>
      </c>
      <c r="BM77" s="19">
        <f t="shared" si="8"/>
        <v>0</v>
      </c>
    </row>
    <row r="78" spans="2:71" x14ac:dyDescent="0.25">
      <c r="B78" s="6">
        <v>53</v>
      </c>
      <c r="C78" s="48">
        <v>1952.6736877023509</v>
      </c>
      <c r="D78" s="48">
        <v>1555.9810021044705</v>
      </c>
      <c r="E78" s="48">
        <v>15.003165692230526</v>
      </c>
      <c r="F78" s="48">
        <v>10.620155750683937</v>
      </c>
      <c r="G78" s="48">
        <v>3175.8993966515059</v>
      </c>
      <c r="H78" s="48">
        <v>2912.8522362607155</v>
      </c>
      <c r="I78" s="48">
        <v>15.06470973133402</v>
      </c>
      <c r="J78" s="48">
        <v>10.65650029206051</v>
      </c>
      <c r="K78" s="48">
        <v>2568.3057508716543</v>
      </c>
      <c r="L78" s="48">
        <v>2245.5002337766946</v>
      </c>
      <c r="M78" s="48">
        <v>15.037315697764166</v>
      </c>
      <c r="N78" s="48">
        <v>10.64033519150791</v>
      </c>
      <c r="O78" s="48">
        <v>2514.171236329089</v>
      </c>
      <c r="P78" s="48">
        <v>2159.5598870519489</v>
      </c>
      <c r="Q78" s="48">
        <v>15.022653740679312</v>
      </c>
      <c r="R78" s="48">
        <v>10.631675140663733</v>
      </c>
      <c r="U78" s="48">
        <v>1356.871234156245</v>
      </c>
      <c r="V78" s="48">
        <v>3.6344541376573503E-2</v>
      </c>
      <c r="W78" s="48">
        <v>37333.563246744932</v>
      </c>
      <c r="X78" s="48">
        <v>689.51923167222412</v>
      </c>
      <c r="Y78" s="48">
        <v>2.0179440823973493E-2</v>
      </c>
      <c r="Z78" s="48">
        <v>34169.392387377971</v>
      </c>
      <c r="AA78" s="48">
        <v>603.5788849474784</v>
      </c>
      <c r="AB78" s="48">
        <v>1.1519389979795847E-2</v>
      </c>
      <c r="AC78" s="48">
        <v>52396.775003373521</v>
      </c>
      <c r="AD78" s="48">
        <v>-1356.871234156245</v>
      </c>
      <c r="AE78" s="48">
        <v>-3.6344541376573503E-2</v>
      </c>
      <c r="AF78" s="48">
        <v>37333.563246744932</v>
      </c>
      <c r="AG78" s="48">
        <v>-667.35200248402089</v>
      </c>
      <c r="AH78" s="48">
        <v>-1.6165100552600009E-2</v>
      </c>
      <c r="AI78" s="48">
        <v>41283.50456667487</v>
      </c>
      <c r="AJ78" s="48">
        <v>-753.29234920876661</v>
      </c>
      <c r="AK78" s="48">
        <v>-2.4825151396777656E-2</v>
      </c>
      <c r="AL78" s="48">
        <v>30343.91763292711</v>
      </c>
      <c r="AM78" s="48">
        <v>-689.51923167222412</v>
      </c>
      <c r="AN78" s="48">
        <v>-2.0179440823973493E-2</v>
      </c>
      <c r="AO78" s="48">
        <v>34169.392387377971</v>
      </c>
      <c r="AP78" s="48">
        <v>667.35200248402089</v>
      </c>
      <c r="AQ78" s="48">
        <v>1.6165100552600009E-2</v>
      </c>
      <c r="AR78" s="48">
        <v>41283.50456667487</v>
      </c>
      <c r="AS78" s="48">
        <v>-85.940346724745723</v>
      </c>
      <c r="AT78" s="48">
        <v>-8.6600508441776469E-3</v>
      </c>
      <c r="AU78" s="48">
        <v>9923.7693024083583</v>
      </c>
      <c r="AV78" s="48">
        <v>-603.5788849474784</v>
      </c>
      <c r="AW78" s="48">
        <v>-1.1519389979795847E-2</v>
      </c>
      <c r="AX78" s="48">
        <v>52396.775003373521</v>
      </c>
      <c r="AY78" s="48">
        <v>753.29234920876661</v>
      </c>
      <c r="AZ78" s="48">
        <v>2.4825151396777656E-2</v>
      </c>
      <c r="BA78" s="48">
        <v>30343.91763292711</v>
      </c>
      <c r="BB78" s="48">
        <v>85.940346724745723</v>
      </c>
      <c r="BC78" s="48">
        <v>8.6600508441776469E-3</v>
      </c>
      <c r="BD78" s="48">
        <v>9923.7693024083583</v>
      </c>
      <c r="BF78" s="8">
        <f t="shared" si="1"/>
        <v>317048.69151841366</v>
      </c>
      <c r="BG78" s="8">
        <f t="shared" si="2"/>
        <v>316782.1565255546</v>
      </c>
      <c r="BH78" s="8">
        <f t="shared" si="3"/>
        <v>316964.55551146064</v>
      </c>
      <c r="BI78" s="8">
        <f t="shared" si="4"/>
        <v>316790.69433286006</v>
      </c>
      <c r="BJ78" s="19">
        <f t="shared" si="5"/>
        <v>1</v>
      </c>
      <c r="BK78" s="19">
        <f t="shared" si="6"/>
        <v>0</v>
      </c>
      <c r="BL78" s="19">
        <f t="shared" si="7"/>
        <v>0</v>
      </c>
      <c r="BM78" s="19">
        <f t="shared" si="8"/>
        <v>0</v>
      </c>
    </row>
    <row r="79" spans="2:71" x14ac:dyDescent="0.25">
      <c r="B79" s="6">
        <v>54</v>
      </c>
      <c r="C79" s="48">
        <v>1895.7172916709389</v>
      </c>
      <c r="D79" s="48">
        <v>1521.8365000147464</v>
      </c>
      <c r="E79" s="48">
        <v>15.146993637730459</v>
      </c>
      <c r="F79" s="48">
        <v>10.723289406103881</v>
      </c>
      <c r="G79" s="48">
        <v>3101.3900042969053</v>
      </c>
      <c r="H79" s="48">
        <v>2865.4838276791265</v>
      </c>
      <c r="I79" s="48">
        <v>15.218419518885225</v>
      </c>
      <c r="J79" s="48">
        <v>10.765362178291088</v>
      </c>
      <c r="K79" s="48">
        <v>2533.1740331869546</v>
      </c>
      <c r="L79" s="48">
        <v>2225.2902682808131</v>
      </c>
      <c r="M79" s="48">
        <v>15.181327201630252</v>
      </c>
      <c r="N79" s="48">
        <v>10.743528910085045</v>
      </c>
      <c r="O79" s="48">
        <v>2438.3412338679086</v>
      </c>
      <c r="P79" s="48">
        <v>2112.2109374524375</v>
      </c>
      <c r="Q79" s="48">
        <v>15.171866270867378</v>
      </c>
      <c r="R79" s="48">
        <v>10.737954635057109</v>
      </c>
      <c r="U79" s="48">
        <v>1343.6473276643801</v>
      </c>
      <c r="V79" s="48">
        <v>4.2072772187207619E-2</v>
      </c>
      <c r="W79" s="48">
        <v>31936.267990273314</v>
      </c>
      <c r="X79" s="48">
        <v>703.45376826606662</v>
      </c>
      <c r="Y79" s="48">
        <v>2.0239503981164475E-2</v>
      </c>
      <c r="Z79" s="48">
        <v>34756.47273375489</v>
      </c>
      <c r="AA79" s="48">
        <v>590.37443743769109</v>
      </c>
      <c r="AB79" s="48">
        <v>1.4665228953228748E-2</v>
      </c>
      <c r="AC79" s="48">
        <v>40256.748757250884</v>
      </c>
      <c r="AD79" s="48">
        <v>-1343.6473276643801</v>
      </c>
      <c r="AE79" s="48">
        <v>-4.2072772187207619E-2</v>
      </c>
      <c r="AF79" s="48">
        <v>31936.267990273314</v>
      </c>
      <c r="AG79" s="48">
        <v>-640.19355939831348</v>
      </c>
      <c r="AH79" s="48">
        <v>-2.1833268206043144E-2</v>
      </c>
      <c r="AI79" s="48">
        <v>29321.929880434338</v>
      </c>
      <c r="AJ79" s="48">
        <v>-753.27289022668901</v>
      </c>
      <c r="AK79" s="48">
        <v>-2.740754323397887E-2</v>
      </c>
      <c r="AL79" s="48">
        <v>27484.144923022828</v>
      </c>
      <c r="AM79" s="48">
        <v>-703.45376826606662</v>
      </c>
      <c r="AN79" s="48">
        <v>-2.0239503981164475E-2</v>
      </c>
      <c r="AO79" s="48">
        <v>34756.47273375489</v>
      </c>
      <c r="AP79" s="48">
        <v>640.19355939831348</v>
      </c>
      <c r="AQ79" s="48">
        <v>2.1833268206043144E-2</v>
      </c>
      <c r="AR79" s="48">
        <v>29321.929880434338</v>
      </c>
      <c r="AS79" s="48">
        <v>-113.07933082837553</v>
      </c>
      <c r="AT79" s="48">
        <v>-5.5742750279357267E-3</v>
      </c>
      <c r="AU79" s="48">
        <v>20285.926019378923</v>
      </c>
      <c r="AV79" s="48">
        <v>-590.37443743769109</v>
      </c>
      <c r="AW79" s="48">
        <v>-1.4665228953228748E-2</v>
      </c>
      <c r="AX79" s="48">
        <v>40256.748757250884</v>
      </c>
      <c r="AY79" s="48">
        <v>753.27289022668901</v>
      </c>
      <c r="AZ79" s="48">
        <v>2.740754323397887E-2</v>
      </c>
      <c r="BA79" s="48">
        <v>27484.144923022828</v>
      </c>
      <c r="BB79" s="48">
        <v>113.07933082837553</v>
      </c>
      <c r="BC79" s="48">
        <v>5.5742750279357267E-3</v>
      </c>
      <c r="BD79" s="48">
        <v>20285.926019378923</v>
      </c>
      <c r="BF79" s="8">
        <f t="shared" si="1"/>
        <v>320176.84568310168</v>
      </c>
      <c r="BG79" s="8">
        <f t="shared" si="2"/>
        <v>320095.3815210535</v>
      </c>
      <c r="BH79" s="8">
        <f t="shared" si="3"/>
        <v>320080.57703427051</v>
      </c>
      <c r="BI79" s="8">
        <f t="shared" si="4"/>
        <v>320026.42811426084</v>
      </c>
      <c r="BJ79" s="19">
        <f t="shared" si="5"/>
        <v>1</v>
      </c>
      <c r="BK79" s="19">
        <f t="shared" si="6"/>
        <v>0</v>
      </c>
      <c r="BL79" s="19">
        <f t="shared" si="7"/>
        <v>0</v>
      </c>
      <c r="BM79" s="19">
        <f t="shared" si="8"/>
        <v>0</v>
      </c>
    </row>
    <row r="80" spans="2:71" x14ac:dyDescent="0.25">
      <c r="B80" s="6">
        <v>55</v>
      </c>
      <c r="C80" s="48">
        <v>1930.1254155256215</v>
      </c>
      <c r="D80" s="48">
        <v>1540.7308211986383</v>
      </c>
      <c r="E80" s="48">
        <v>15.049019494104446</v>
      </c>
      <c r="F80" s="48">
        <v>10.653666059546566</v>
      </c>
      <c r="G80" s="48">
        <v>3218.1690681718555</v>
      </c>
      <c r="H80" s="48">
        <v>2941.1228579167932</v>
      </c>
      <c r="I80" s="48">
        <v>15.104830648958631</v>
      </c>
      <c r="J80" s="48">
        <v>10.686662748082206</v>
      </c>
      <c r="K80" s="48">
        <v>2543.9986129794866</v>
      </c>
      <c r="L80" s="48">
        <v>2229.1254266677029</v>
      </c>
      <c r="M80" s="48">
        <v>15.086124792431375</v>
      </c>
      <c r="N80" s="48">
        <v>10.675611986483734</v>
      </c>
      <c r="O80" s="48">
        <v>2492.3525434717485</v>
      </c>
      <c r="P80" s="48">
        <v>2144.8317360155124</v>
      </c>
      <c r="Q80" s="48">
        <v>15.069910972942514</v>
      </c>
      <c r="R80" s="48">
        <v>10.666026503146643</v>
      </c>
      <c r="U80" s="48">
        <v>1400.3920367181549</v>
      </c>
      <c r="V80" s="48">
        <v>3.2996688535639862E-2</v>
      </c>
      <c r="W80" s="48">
        <v>42440.381106897607</v>
      </c>
      <c r="X80" s="48">
        <v>688.39460546906457</v>
      </c>
      <c r="Y80" s="48">
        <v>2.194592693716757E-2</v>
      </c>
      <c r="Z80" s="48">
        <v>31367.761655271031</v>
      </c>
      <c r="AA80" s="48">
        <v>604.10091481687414</v>
      </c>
      <c r="AB80" s="48">
        <v>1.236044360007682E-2</v>
      </c>
      <c r="AC80" s="48">
        <v>48873.724468361288</v>
      </c>
      <c r="AD80" s="48">
        <v>-1400.3920367181549</v>
      </c>
      <c r="AE80" s="48">
        <v>-3.2996688535639862E-2</v>
      </c>
      <c r="AF80" s="48">
        <v>42440.381106897607</v>
      </c>
      <c r="AG80" s="48">
        <v>-711.99743124909037</v>
      </c>
      <c r="AH80" s="48">
        <v>-1.1050761598472292E-2</v>
      </c>
      <c r="AI80" s="48">
        <v>64429.715988762277</v>
      </c>
      <c r="AJ80" s="48">
        <v>-796.2911219012808</v>
      </c>
      <c r="AK80" s="48">
        <v>-2.0636244935563042E-2</v>
      </c>
      <c r="AL80" s="48">
        <v>38587.016406701448</v>
      </c>
      <c r="AM80" s="48">
        <v>-688.39460546906457</v>
      </c>
      <c r="AN80" s="48">
        <v>-2.194592693716757E-2</v>
      </c>
      <c r="AO80" s="48">
        <v>31367.761655271031</v>
      </c>
      <c r="AP80" s="48">
        <v>711.99743124909037</v>
      </c>
      <c r="AQ80" s="48">
        <v>1.1050761598472292E-2</v>
      </c>
      <c r="AR80" s="48">
        <v>64429.715988762277</v>
      </c>
      <c r="AS80" s="48">
        <v>-84.293690652190435</v>
      </c>
      <c r="AT80" s="48">
        <v>-9.58548333709075E-3</v>
      </c>
      <c r="AU80" s="48">
        <v>8793.8904787428346</v>
      </c>
      <c r="AV80" s="48">
        <v>-604.10091481687414</v>
      </c>
      <c r="AW80" s="48">
        <v>-1.236044360007682E-2</v>
      </c>
      <c r="AX80" s="48">
        <v>48873.724468361288</v>
      </c>
      <c r="AY80" s="48">
        <v>796.2911219012808</v>
      </c>
      <c r="AZ80" s="48">
        <v>2.0636244935563042E-2</v>
      </c>
      <c r="BA80" s="48">
        <v>38587.016406701448</v>
      </c>
      <c r="BB80" s="48">
        <v>84.293690652190435</v>
      </c>
      <c r="BC80" s="48">
        <v>9.58548333709075E-3</v>
      </c>
      <c r="BD80" s="48">
        <v>8793.8904787428346</v>
      </c>
      <c r="BF80" s="8">
        <f t="shared" si="1"/>
        <v>318069.25096519839</v>
      </c>
      <c r="BG80" s="8">
        <f t="shared" si="2"/>
        <v>317658.75958454935</v>
      </c>
      <c r="BH80" s="8">
        <f t="shared" si="3"/>
        <v>318039.23416784435</v>
      </c>
      <c r="BI80" s="8">
        <f t="shared" si="4"/>
        <v>317835.9633583838</v>
      </c>
      <c r="BJ80" s="19">
        <f t="shared" si="5"/>
        <v>1</v>
      </c>
      <c r="BK80" s="19">
        <f t="shared" si="6"/>
        <v>0</v>
      </c>
      <c r="BL80" s="19">
        <f t="shared" si="7"/>
        <v>0</v>
      </c>
      <c r="BM80" s="19">
        <f t="shared" si="8"/>
        <v>0</v>
      </c>
    </row>
    <row r="81" spans="2:65" x14ac:dyDescent="0.25">
      <c r="B81" s="6">
        <v>56</v>
      </c>
      <c r="C81" s="48">
        <v>1957.6123277941338</v>
      </c>
      <c r="D81" s="48">
        <v>1559.4574403181489</v>
      </c>
      <c r="E81" s="48">
        <v>15.016769258398751</v>
      </c>
      <c r="F81" s="48">
        <v>10.631324510076405</v>
      </c>
      <c r="G81" s="48">
        <v>3219.0883720073493</v>
      </c>
      <c r="H81" s="48">
        <v>2941.8887162594606</v>
      </c>
      <c r="I81" s="48">
        <v>15.076235056278117</v>
      </c>
      <c r="J81" s="48">
        <v>10.666425284866309</v>
      </c>
      <c r="K81" s="48">
        <v>2619.1402180457712</v>
      </c>
      <c r="L81" s="48">
        <v>2279.7588221957731</v>
      </c>
      <c r="M81" s="48">
        <v>15.045776340469887</v>
      </c>
      <c r="N81" s="48">
        <v>10.648457441781167</v>
      </c>
      <c r="O81" s="48">
        <v>2478.7690107660487</v>
      </c>
      <c r="P81" s="48">
        <v>2135.8998707295268</v>
      </c>
      <c r="Q81" s="48">
        <v>15.044060973333259</v>
      </c>
      <c r="R81" s="48">
        <v>10.647444850250887</v>
      </c>
      <c r="U81" s="48">
        <v>1382.4312759413117</v>
      </c>
      <c r="V81" s="48">
        <v>3.5100774789903255E-2</v>
      </c>
      <c r="W81" s="48">
        <v>39384.637069007615</v>
      </c>
      <c r="X81" s="48">
        <v>720.30138187762418</v>
      </c>
      <c r="Y81" s="48">
        <v>1.7132931704761489E-2</v>
      </c>
      <c r="Z81" s="48">
        <v>42041.922205143797</v>
      </c>
      <c r="AA81" s="48">
        <v>576.44243041137793</v>
      </c>
      <c r="AB81" s="48">
        <v>1.6120340174481385E-2</v>
      </c>
      <c r="AC81" s="48">
        <v>35758.701378019956</v>
      </c>
      <c r="AD81" s="48">
        <v>-1382.4312759413117</v>
      </c>
      <c r="AE81" s="48">
        <v>-3.5100774789903255E-2</v>
      </c>
      <c r="AF81" s="48">
        <v>39384.637069007615</v>
      </c>
      <c r="AG81" s="48">
        <v>-662.12989406368752</v>
      </c>
      <c r="AH81" s="48">
        <v>-1.7967843085141766E-2</v>
      </c>
      <c r="AI81" s="48">
        <v>36850.827944464058</v>
      </c>
      <c r="AJ81" s="48">
        <v>-805.98884552993377</v>
      </c>
      <c r="AK81" s="48">
        <v>-1.8980434615421871E-2</v>
      </c>
      <c r="AL81" s="48">
        <v>42464.193358093944</v>
      </c>
      <c r="AM81" s="48">
        <v>-720.30138187762418</v>
      </c>
      <c r="AN81" s="48">
        <v>-1.7132931704761489E-2</v>
      </c>
      <c r="AO81" s="48">
        <v>42041.922205143797</v>
      </c>
      <c r="AP81" s="48">
        <v>662.12989406368752</v>
      </c>
      <c r="AQ81" s="48">
        <v>1.7967843085141766E-2</v>
      </c>
      <c r="AR81" s="48">
        <v>36850.827944464058</v>
      </c>
      <c r="AS81" s="48">
        <v>-143.85895146624625</v>
      </c>
      <c r="AT81" s="48">
        <v>-1.0125915302801047E-3</v>
      </c>
      <c r="AU81" s="48">
        <v>142070.0718545925</v>
      </c>
      <c r="AV81" s="48">
        <v>-576.44243041137793</v>
      </c>
      <c r="AW81" s="48">
        <v>-1.6120340174481385E-2</v>
      </c>
      <c r="AX81" s="48">
        <v>35758.701378019956</v>
      </c>
      <c r="AY81" s="48">
        <v>805.98884552993377</v>
      </c>
      <c r="AZ81" s="48">
        <v>1.8980434615421871E-2</v>
      </c>
      <c r="BA81" s="48">
        <v>42464.193358093944</v>
      </c>
      <c r="BB81" s="48">
        <v>143.85895146624625</v>
      </c>
      <c r="BC81" s="48">
        <v>1.0125915302801047E-3</v>
      </c>
      <c r="BD81" s="48">
        <v>142070.0718545925</v>
      </c>
      <c r="BF81" s="8">
        <f t="shared" si="1"/>
        <v>317380.27786197403</v>
      </c>
      <c r="BG81" s="8">
        <f t="shared" si="2"/>
        <v>317050.86982972978</v>
      </c>
      <c r="BH81" s="8">
        <f t="shared" si="3"/>
        <v>317173.96443123923</v>
      </c>
      <c r="BI81" s="8">
        <f t="shared" si="4"/>
        <v>317287.44563679706</v>
      </c>
      <c r="BJ81" s="19">
        <f t="shared" si="5"/>
        <v>1</v>
      </c>
      <c r="BK81" s="19">
        <f t="shared" si="6"/>
        <v>0</v>
      </c>
      <c r="BL81" s="19">
        <f t="shared" si="7"/>
        <v>0</v>
      </c>
      <c r="BM81" s="19">
        <f t="shared" si="8"/>
        <v>0</v>
      </c>
    </row>
    <row r="82" spans="2:65" x14ac:dyDescent="0.25">
      <c r="B82" s="6">
        <v>57</v>
      </c>
      <c r="C82" s="48">
        <v>1976.5404506991047</v>
      </c>
      <c r="D82" s="48">
        <v>1570.1264268210339</v>
      </c>
      <c r="E82" s="48">
        <v>15.101362530930661</v>
      </c>
      <c r="F82" s="48">
        <v>10.691412071444633</v>
      </c>
      <c r="G82" s="48">
        <v>3183.3617748845013</v>
      </c>
      <c r="H82" s="48">
        <v>2916.6375939738859</v>
      </c>
      <c r="I82" s="48">
        <v>15.169406229672774</v>
      </c>
      <c r="J82" s="48">
        <v>10.731555429097106</v>
      </c>
      <c r="K82" s="48">
        <v>2585.1562117699782</v>
      </c>
      <c r="L82" s="48">
        <v>2255.2861026005121</v>
      </c>
      <c r="M82" s="48">
        <v>15.13878653338123</v>
      </c>
      <c r="N82" s="48">
        <v>10.713504733245227</v>
      </c>
      <c r="O82" s="48">
        <v>2540.6334329034462</v>
      </c>
      <c r="P82" s="48">
        <v>2175.6408369779106</v>
      </c>
      <c r="Q82" s="48">
        <v>15.121656899093512</v>
      </c>
      <c r="R82" s="48">
        <v>10.703396752963888</v>
      </c>
      <c r="U82" s="48">
        <v>1346.5111671528521</v>
      </c>
      <c r="V82" s="48">
        <v>4.0143357652473455E-2</v>
      </c>
      <c r="W82" s="48">
        <v>33542.564595861251</v>
      </c>
      <c r="X82" s="48">
        <v>685.15967577947822</v>
      </c>
      <c r="Y82" s="48">
        <v>2.209266180059366E-2</v>
      </c>
      <c r="Z82" s="48">
        <v>31012.997979313976</v>
      </c>
      <c r="AA82" s="48">
        <v>605.51441015687669</v>
      </c>
      <c r="AB82" s="48">
        <v>1.1984681519255247E-2</v>
      </c>
      <c r="AC82" s="48">
        <v>50524.030128295359</v>
      </c>
      <c r="AD82" s="48">
        <v>-1346.5111671528521</v>
      </c>
      <c r="AE82" s="48">
        <v>-4.0143357652473455E-2</v>
      </c>
      <c r="AF82" s="48">
        <v>33542.564595861251</v>
      </c>
      <c r="AG82" s="48">
        <v>-661.35149137337385</v>
      </c>
      <c r="AH82" s="48">
        <v>-1.8050695851879794E-2</v>
      </c>
      <c r="AI82" s="48">
        <v>36638.559355289392</v>
      </c>
      <c r="AJ82" s="48">
        <v>-740.99675699597537</v>
      </c>
      <c r="AK82" s="48">
        <v>-2.8158676133218208E-2</v>
      </c>
      <c r="AL82" s="48">
        <v>26315.042422105806</v>
      </c>
      <c r="AM82" s="48">
        <v>-685.15967577947822</v>
      </c>
      <c r="AN82" s="48">
        <v>-2.209266180059366E-2</v>
      </c>
      <c r="AO82" s="48">
        <v>31012.997979313976</v>
      </c>
      <c r="AP82" s="48">
        <v>661.35149137337385</v>
      </c>
      <c r="AQ82" s="48">
        <v>1.8050695851879794E-2</v>
      </c>
      <c r="AR82" s="48">
        <v>36638.559355289392</v>
      </c>
      <c r="AS82" s="48">
        <v>-79.645265622601528</v>
      </c>
      <c r="AT82" s="48">
        <v>-1.0107980281338413E-2</v>
      </c>
      <c r="AU82" s="48">
        <v>7879.4441031552524</v>
      </c>
      <c r="AV82" s="48">
        <v>-605.51441015687669</v>
      </c>
      <c r="AW82" s="48">
        <v>-1.1984681519255247E-2</v>
      </c>
      <c r="AX82" s="48">
        <v>50524.030128295359</v>
      </c>
      <c r="AY82" s="48">
        <v>740.99675699597537</v>
      </c>
      <c r="AZ82" s="48">
        <v>2.8158676133218208E-2</v>
      </c>
      <c r="BA82" s="48">
        <v>26315.042422105806</v>
      </c>
      <c r="BB82" s="48">
        <v>79.645265622601528</v>
      </c>
      <c r="BC82" s="48">
        <v>1.0107980281338413E-2</v>
      </c>
      <c r="BD82" s="48">
        <v>7879.4441031552524</v>
      </c>
      <c r="BF82" s="8">
        <f t="shared" si="1"/>
        <v>319172.23571651796</v>
      </c>
      <c r="BG82" s="8">
        <f t="shared" si="2"/>
        <v>319030.02527893928</v>
      </c>
      <c r="BH82" s="8">
        <f t="shared" si="3"/>
        <v>319149.85589475627</v>
      </c>
      <c r="BI82" s="8">
        <f t="shared" si="4"/>
        <v>318926.26175193873</v>
      </c>
      <c r="BJ82" s="19">
        <f t="shared" si="5"/>
        <v>1</v>
      </c>
      <c r="BK82" s="19">
        <f t="shared" si="6"/>
        <v>0</v>
      </c>
      <c r="BL82" s="19">
        <f t="shared" si="7"/>
        <v>0</v>
      </c>
      <c r="BM82" s="19">
        <f t="shared" si="8"/>
        <v>0</v>
      </c>
    </row>
    <row r="83" spans="2:65" x14ac:dyDescent="0.25">
      <c r="B83" s="6">
        <v>58</v>
      </c>
      <c r="C83" s="48">
        <v>1946.9460697177142</v>
      </c>
      <c r="D83" s="48">
        <v>1551.9297580422744</v>
      </c>
      <c r="E83" s="48">
        <v>14.996495793807421</v>
      </c>
      <c r="F83" s="48">
        <v>10.615668374786212</v>
      </c>
      <c r="G83" s="48">
        <v>3157.3698404515344</v>
      </c>
      <c r="H83" s="48">
        <v>2900.3131048193673</v>
      </c>
      <c r="I83" s="48">
        <v>15.06097903695613</v>
      </c>
      <c r="J83" s="48">
        <v>10.653750015287352</v>
      </c>
      <c r="K83" s="48">
        <v>2571.6984148988604</v>
      </c>
      <c r="L83" s="48">
        <v>2247.6166496263231</v>
      </c>
      <c r="M83" s="48">
        <v>15.029787272724903</v>
      </c>
      <c r="N83" s="48">
        <v>10.635342699393409</v>
      </c>
      <c r="O83" s="48">
        <v>2514.883696136711</v>
      </c>
      <c r="P83" s="48">
        <v>2159.862170022212</v>
      </c>
      <c r="Q83" s="48">
        <v>15.015302450148106</v>
      </c>
      <c r="R83" s="48">
        <v>10.626786142795623</v>
      </c>
      <c r="U83" s="48">
        <v>1348.3833467770928</v>
      </c>
      <c r="V83" s="48">
        <v>3.8081640501140157E-2</v>
      </c>
      <c r="W83" s="48">
        <v>35407.701166044106</v>
      </c>
      <c r="X83" s="48">
        <v>695.68689158404868</v>
      </c>
      <c r="Y83" s="48">
        <v>1.9674324607196425E-2</v>
      </c>
      <c r="Z83" s="48">
        <v>35360.140969188957</v>
      </c>
      <c r="AA83" s="48">
        <v>607.93241197993757</v>
      </c>
      <c r="AB83" s="48">
        <v>1.1117768009411222E-2</v>
      </c>
      <c r="AC83" s="48">
        <v>54681.156457422127</v>
      </c>
      <c r="AD83" s="48">
        <v>-1348.3833467770928</v>
      </c>
      <c r="AE83" s="48">
        <v>-3.8081640501140157E-2</v>
      </c>
      <c r="AF83" s="48">
        <v>35407.701166044106</v>
      </c>
      <c r="AG83" s="48">
        <v>-652.69645519304413</v>
      </c>
      <c r="AH83" s="48">
        <v>-1.8407315893943732E-2</v>
      </c>
      <c r="AI83" s="48">
        <v>35458.535016927184</v>
      </c>
      <c r="AJ83" s="48">
        <v>-740.45093479715524</v>
      </c>
      <c r="AK83" s="48">
        <v>-2.6963872491728935E-2</v>
      </c>
      <c r="AL83" s="48">
        <v>27460.852851321179</v>
      </c>
      <c r="AM83" s="48">
        <v>-695.68689158404868</v>
      </c>
      <c r="AN83" s="48">
        <v>-1.9674324607196425E-2</v>
      </c>
      <c r="AO83" s="48">
        <v>35360.140969188957</v>
      </c>
      <c r="AP83" s="48">
        <v>652.69645519304413</v>
      </c>
      <c r="AQ83" s="48">
        <v>1.8407315893943732E-2</v>
      </c>
      <c r="AR83" s="48">
        <v>35458.535016927184</v>
      </c>
      <c r="AS83" s="48">
        <v>-87.754479604111111</v>
      </c>
      <c r="AT83" s="48">
        <v>-8.5565565977852032E-3</v>
      </c>
      <c r="AU83" s="48">
        <v>10255.817115359894</v>
      </c>
      <c r="AV83" s="48">
        <v>-607.93241197993757</v>
      </c>
      <c r="AW83" s="48">
        <v>-1.1117768009411222E-2</v>
      </c>
      <c r="AX83" s="48">
        <v>54681.156457422127</v>
      </c>
      <c r="AY83" s="48">
        <v>740.45093479715524</v>
      </c>
      <c r="AZ83" s="48">
        <v>2.6963872491728935E-2</v>
      </c>
      <c r="BA83" s="48">
        <v>27460.852851321179</v>
      </c>
      <c r="BB83" s="48">
        <v>87.754479604111111</v>
      </c>
      <c r="BC83" s="48">
        <v>8.5565565977852032E-3</v>
      </c>
      <c r="BD83" s="48">
        <v>10255.817115359894</v>
      </c>
      <c r="BF83" s="8">
        <f t="shared" si="1"/>
        <v>316918.12148554408</v>
      </c>
      <c r="BG83" s="8">
        <f t="shared" si="2"/>
        <v>316712.18735380116</v>
      </c>
      <c r="BH83" s="8">
        <f t="shared" si="3"/>
        <v>316812.66433217592</v>
      </c>
      <c r="BI83" s="8">
        <f t="shared" si="4"/>
        <v>316643.72211384651</v>
      </c>
      <c r="BJ83" s="19">
        <f t="shared" si="5"/>
        <v>1</v>
      </c>
      <c r="BK83" s="19">
        <f t="shared" si="6"/>
        <v>0</v>
      </c>
      <c r="BL83" s="19">
        <f t="shared" si="7"/>
        <v>0</v>
      </c>
      <c r="BM83" s="19">
        <f t="shared" si="8"/>
        <v>0</v>
      </c>
    </row>
    <row r="84" spans="2:65" x14ac:dyDescent="0.25">
      <c r="B84" s="6">
        <v>59</v>
      </c>
      <c r="C84" s="48">
        <v>1898.5582744351304</v>
      </c>
      <c r="D84" s="48">
        <v>1520.5644920186874</v>
      </c>
      <c r="E84" s="48">
        <v>15.059365435321915</v>
      </c>
      <c r="F84" s="48">
        <v>10.660637033283328</v>
      </c>
      <c r="G84" s="48">
        <v>3199.8515373589371</v>
      </c>
      <c r="H84" s="48">
        <v>2929.5813778364395</v>
      </c>
      <c r="I84" s="48">
        <v>15.113016094693348</v>
      </c>
      <c r="J84" s="48">
        <v>10.692278610986349</v>
      </c>
      <c r="K84" s="48">
        <v>2527.6316569034607</v>
      </c>
      <c r="L84" s="48">
        <v>2218.9927951435843</v>
      </c>
      <c r="M84" s="48">
        <v>15.093991077028811</v>
      </c>
      <c r="N84" s="48">
        <v>10.681066340749812</v>
      </c>
      <c r="O84" s="48">
        <v>2530.3620397826362</v>
      </c>
      <c r="P84" s="48">
        <v>2171.377909539176</v>
      </c>
      <c r="Q84" s="48">
        <v>15.068886782400696</v>
      </c>
      <c r="R84" s="48">
        <v>10.666257644322499</v>
      </c>
      <c r="U84" s="48">
        <v>1409.0168858177522</v>
      </c>
      <c r="V84" s="48">
        <v>3.1641577703021895E-2</v>
      </c>
      <c r="W84" s="48">
        <v>44530.550879679606</v>
      </c>
      <c r="X84" s="48">
        <v>698.42830312489696</v>
      </c>
      <c r="Y84" s="48">
        <v>2.0429307466484303E-2</v>
      </c>
      <c r="Z84" s="48">
        <v>34187.566282935288</v>
      </c>
      <c r="AA84" s="48">
        <v>650.81341752048866</v>
      </c>
      <c r="AB84" s="48">
        <v>5.6206110391716635E-3</v>
      </c>
      <c r="AC84" s="48">
        <v>115790.50978350606</v>
      </c>
      <c r="AD84" s="48">
        <v>-1409.0168858177522</v>
      </c>
      <c r="AE84" s="48">
        <v>-3.1641577703021895E-2</v>
      </c>
      <c r="AF84" s="48">
        <v>44530.550879679606</v>
      </c>
      <c r="AG84" s="48">
        <v>-710.5885826928552</v>
      </c>
      <c r="AH84" s="48">
        <v>-1.1212270236537591E-2</v>
      </c>
      <c r="AI84" s="48">
        <v>63375.977184107607</v>
      </c>
      <c r="AJ84" s="48">
        <v>-758.2034682972635</v>
      </c>
      <c r="AK84" s="48">
        <v>-2.6020966663850231E-2</v>
      </c>
      <c r="AL84" s="48">
        <v>29138.174537942963</v>
      </c>
      <c r="AM84" s="48">
        <v>-698.42830312489696</v>
      </c>
      <c r="AN84" s="48">
        <v>-2.0429307466484303E-2</v>
      </c>
      <c r="AO84" s="48">
        <v>34187.566282935288</v>
      </c>
      <c r="AP84" s="48">
        <v>710.5885826928552</v>
      </c>
      <c r="AQ84" s="48">
        <v>1.1212270236537591E-2</v>
      </c>
      <c r="AR84" s="48">
        <v>63375.977184107607</v>
      </c>
      <c r="AS84" s="48">
        <v>-47.6148856044083</v>
      </c>
      <c r="AT84" s="48">
        <v>-1.480869642731264E-2</v>
      </c>
      <c r="AU84" s="48">
        <v>3215.3326822602075</v>
      </c>
      <c r="AV84" s="48">
        <v>-650.81341752048866</v>
      </c>
      <c r="AW84" s="48">
        <v>-5.6206110391716635E-3</v>
      </c>
      <c r="AX84" s="48">
        <v>115790.50978350606</v>
      </c>
      <c r="AY84" s="48">
        <v>758.2034682972635</v>
      </c>
      <c r="AZ84" s="48">
        <v>2.6020966663850231E-2</v>
      </c>
      <c r="BA84" s="48">
        <v>29138.174537942963</v>
      </c>
      <c r="BB84" s="48">
        <v>47.6148856044083</v>
      </c>
      <c r="BC84" s="48">
        <v>1.480869642731264E-2</v>
      </c>
      <c r="BD84" s="48">
        <v>3215.3326822602075</v>
      </c>
      <c r="BF84" s="8">
        <f t="shared" si="1"/>
        <v>318298.54650648119</v>
      </c>
      <c r="BG84" s="8">
        <f t="shared" si="2"/>
        <v>317838.776951754</v>
      </c>
      <c r="BH84" s="8">
        <f t="shared" si="3"/>
        <v>318212.99742735078</v>
      </c>
      <c r="BI84" s="8">
        <f t="shared" si="4"/>
        <v>317816.35142013582</v>
      </c>
      <c r="BJ84" s="19">
        <f t="shared" si="5"/>
        <v>1</v>
      </c>
      <c r="BK84" s="19">
        <f t="shared" si="6"/>
        <v>0</v>
      </c>
      <c r="BL84" s="19">
        <f t="shared" si="7"/>
        <v>0</v>
      </c>
      <c r="BM84" s="19">
        <f t="shared" si="8"/>
        <v>0</v>
      </c>
    </row>
    <row r="85" spans="2:65" x14ac:dyDescent="0.25">
      <c r="B85" s="6">
        <v>60</v>
      </c>
      <c r="C85" s="48">
        <v>1962.8779369831313</v>
      </c>
      <c r="D85" s="48">
        <v>1562.969449152645</v>
      </c>
      <c r="E85" s="48">
        <v>15.014793083562139</v>
      </c>
      <c r="F85" s="48">
        <v>10.628424011105166</v>
      </c>
      <c r="G85" s="48">
        <v>3164.2407411038298</v>
      </c>
      <c r="H85" s="48">
        <v>2905.1209139734415</v>
      </c>
      <c r="I85" s="48">
        <v>15.079645591473241</v>
      </c>
      <c r="J85" s="48">
        <v>10.666767821085296</v>
      </c>
      <c r="K85" s="48">
        <v>2579.6553106414785</v>
      </c>
      <c r="L85" s="48">
        <v>2253.2178013569082</v>
      </c>
      <c r="M85" s="48">
        <v>15.048775937348951</v>
      </c>
      <c r="N85" s="48">
        <v>10.648530147639455</v>
      </c>
      <c r="O85" s="48">
        <v>2455.3580750990709</v>
      </c>
      <c r="P85" s="48">
        <v>2120.1504231078684</v>
      </c>
      <c r="Q85" s="48">
        <v>15.044735641012474</v>
      </c>
      <c r="R85" s="48">
        <v>10.646141296221005</v>
      </c>
      <c r="U85" s="48">
        <v>1342.1514648207965</v>
      </c>
      <c r="V85" s="48">
        <v>3.8343809980130317E-2</v>
      </c>
      <c r="W85" s="48">
        <v>35003.080432442592</v>
      </c>
      <c r="X85" s="48">
        <v>690.24835220426326</v>
      </c>
      <c r="Y85" s="48">
        <v>2.0106136534289831E-2</v>
      </c>
      <c r="Z85" s="48">
        <v>34330.233012547455</v>
      </c>
      <c r="AA85" s="48">
        <v>557.18097395522341</v>
      </c>
      <c r="AB85" s="48">
        <v>1.7717285115839587E-2</v>
      </c>
      <c r="AC85" s="48">
        <v>31448.439775747192</v>
      </c>
      <c r="AD85" s="48">
        <v>-1342.1514648207965</v>
      </c>
      <c r="AE85" s="48">
        <v>-3.8343809980130317E-2</v>
      </c>
      <c r="AF85" s="48">
        <v>35003.080432442592</v>
      </c>
      <c r="AG85" s="48">
        <v>-651.90311261653324</v>
      </c>
      <c r="AH85" s="48">
        <v>-1.8237673445840485E-2</v>
      </c>
      <c r="AI85" s="48">
        <v>35744.861566496271</v>
      </c>
      <c r="AJ85" s="48">
        <v>-784.97049086557308</v>
      </c>
      <c r="AK85" s="48">
        <v>-2.062652486429073E-2</v>
      </c>
      <c r="AL85" s="48">
        <v>38056.361700779657</v>
      </c>
      <c r="AM85" s="48">
        <v>-690.24835220426326</v>
      </c>
      <c r="AN85" s="48">
        <v>-2.0106136534289831E-2</v>
      </c>
      <c r="AO85" s="48">
        <v>34330.233012547455</v>
      </c>
      <c r="AP85" s="48">
        <v>651.90311261653324</v>
      </c>
      <c r="AQ85" s="48">
        <v>1.8237673445840485E-2</v>
      </c>
      <c r="AR85" s="48">
        <v>35744.861566496271</v>
      </c>
      <c r="AS85" s="48">
        <v>-133.06737824903985</v>
      </c>
      <c r="AT85" s="48">
        <v>-2.3888514184502441E-3</v>
      </c>
      <c r="AU85" s="48">
        <v>55703.497179145059</v>
      </c>
      <c r="AV85" s="48">
        <v>-557.18097395522341</v>
      </c>
      <c r="AW85" s="48">
        <v>-1.7717285115839587E-2</v>
      </c>
      <c r="AX85" s="48">
        <v>31448.439775747192</v>
      </c>
      <c r="AY85" s="48">
        <v>784.97049086557308</v>
      </c>
      <c r="AZ85" s="48">
        <v>2.062652486429073E-2</v>
      </c>
      <c r="BA85" s="48">
        <v>38056.361700779657</v>
      </c>
      <c r="BB85" s="48">
        <v>133.06737824903985</v>
      </c>
      <c r="BC85" s="48">
        <v>2.3888514184502441E-3</v>
      </c>
      <c r="BD85" s="48">
        <v>55703.497179145059</v>
      </c>
      <c r="BF85" s="8">
        <f t="shared" si="1"/>
        <v>317289.75088400231</v>
      </c>
      <c r="BG85" s="8">
        <f t="shared" si="2"/>
        <v>317097.91371858545</v>
      </c>
      <c r="BH85" s="8">
        <f t="shared" si="3"/>
        <v>317202.68662782671</v>
      </c>
      <c r="BI85" s="8">
        <f t="shared" si="4"/>
        <v>317264.08846352232</v>
      </c>
      <c r="BJ85" s="19">
        <f t="shared" si="5"/>
        <v>1</v>
      </c>
      <c r="BK85" s="19">
        <f t="shared" si="6"/>
        <v>0</v>
      </c>
      <c r="BL85" s="19">
        <f t="shared" si="7"/>
        <v>0</v>
      </c>
      <c r="BM85" s="19">
        <f t="shared" si="8"/>
        <v>0</v>
      </c>
    </row>
    <row r="86" spans="2:65" x14ac:dyDescent="0.25">
      <c r="B86" s="6">
        <v>61</v>
      </c>
      <c r="C86" s="48">
        <v>1930.5729873618245</v>
      </c>
      <c r="D86" s="48">
        <v>1540.430257574247</v>
      </c>
      <c r="E86" s="48">
        <v>15.023856546013816</v>
      </c>
      <c r="F86" s="48">
        <v>10.635734250816887</v>
      </c>
      <c r="G86" s="48">
        <v>3185.1568318879672</v>
      </c>
      <c r="H86" s="48">
        <v>2918.6043463454826</v>
      </c>
      <c r="I86" s="48">
        <v>15.084470242037771</v>
      </c>
      <c r="J86" s="48">
        <v>10.671543550637551</v>
      </c>
      <c r="K86" s="48">
        <v>2535.4045901099585</v>
      </c>
      <c r="L86" s="48">
        <v>2222.8855035800889</v>
      </c>
      <c r="M86" s="48">
        <v>15.062031800973239</v>
      </c>
      <c r="N86" s="48">
        <v>10.658297917830703</v>
      </c>
      <c r="O86" s="48">
        <v>2458.8071247329217</v>
      </c>
      <c r="P86" s="48">
        <v>2121.7873891460649</v>
      </c>
      <c r="Q86" s="48">
        <v>15.050021316982477</v>
      </c>
      <c r="R86" s="48">
        <v>10.65120294529352</v>
      </c>
      <c r="U86" s="48">
        <v>1378.1740887712356</v>
      </c>
      <c r="V86" s="48">
        <v>3.580929982066472E-2</v>
      </c>
      <c r="W86" s="48">
        <v>38486.48523353487</v>
      </c>
      <c r="X86" s="48">
        <v>682.4552460058419</v>
      </c>
      <c r="Y86" s="48">
        <v>2.2563667013816513E-2</v>
      </c>
      <c r="Z86" s="48">
        <v>30245.759503007688</v>
      </c>
      <c r="AA86" s="48">
        <v>581.35713157181794</v>
      </c>
      <c r="AB86" s="48">
        <v>1.5468694476632905E-2</v>
      </c>
      <c r="AC86" s="48">
        <v>37582.818152496271</v>
      </c>
      <c r="AD86" s="48">
        <v>-1378.1740887712356</v>
      </c>
      <c r="AE86" s="48">
        <v>-3.580929982066472E-2</v>
      </c>
      <c r="AF86" s="48">
        <v>38486.48523353487</v>
      </c>
      <c r="AG86" s="48">
        <v>-695.71884276539367</v>
      </c>
      <c r="AH86" s="48">
        <v>-1.3245632806848207E-2</v>
      </c>
      <c r="AI86" s="48">
        <v>52524.394486135519</v>
      </c>
      <c r="AJ86" s="48">
        <v>-796.81695719941763</v>
      </c>
      <c r="AK86" s="48">
        <v>-2.0340605344031815E-2</v>
      </c>
      <c r="AL86" s="48">
        <v>39173.709126273061</v>
      </c>
      <c r="AM86" s="48">
        <v>-682.4552460058419</v>
      </c>
      <c r="AN86" s="48">
        <v>-2.2563667013816513E-2</v>
      </c>
      <c r="AO86" s="48">
        <v>30245.759503007688</v>
      </c>
      <c r="AP86" s="48">
        <v>695.71884276539367</v>
      </c>
      <c r="AQ86" s="48">
        <v>1.3245632806848207E-2</v>
      </c>
      <c r="AR86" s="48">
        <v>52524.394486135519</v>
      </c>
      <c r="AS86" s="48">
        <v>-101.09811443402396</v>
      </c>
      <c r="AT86" s="48">
        <v>-7.0949725371836081E-3</v>
      </c>
      <c r="AU86" s="48">
        <v>14249.260853961734</v>
      </c>
      <c r="AV86" s="48">
        <v>-581.35713157181794</v>
      </c>
      <c r="AW86" s="48">
        <v>-1.5468694476632905E-2</v>
      </c>
      <c r="AX86" s="48">
        <v>37582.818152496271</v>
      </c>
      <c r="AY86" s="48">
        <v>796.81695719941763</v>
      </c>
      <c r="AZ86" s="48">
        <v>2.0340605344031815E-2</v>
      </c>
      <c r="BA86" s="48">
        <v>39173.709126273061</v>
      </c>
      <c r="BB86" s="48">
        <v>101.09811443402396</v>
      </c>
      <c r="BC86" s="48">
        <v>7.0949725371836081E-3</v>
      </c>
      <c r="BD86" s="48">
        <v>14249.260853961734</v>
      </c>
      <c r="BF86" s="8">
        <f t="shared" si="1"/>
        <v>317531.59726693237</v>
      </c>
      <c r="BG86" s="8">
        <f t="shared" si="2"/>
        <v>317227.70217278105</v>
      </c>
      <c r="BH86" s="8">
        <f t="shared" si="3"/>
        <v>317526.05203134101</v>
      </c>
      <c r="BI86" s="8">
        <f t="shared" si="4"/>
        <v>317414.30096965953</v>
      </c>
      <c r="BJ86" s="19">
        <f t="shared" si="5"/>
        <v>1</v>
      </c>
      <c r="BK86" s="19">
        <f t="shared" si="6"/>
        <v>0</v>
      </c>
      <c r="BL86" s="19">
        <f t="shared" si="7"/>
        <v>0</v>
      </c>
      <c r="BM86" s="19">
        <f t="shared" si="8"/>
        <v>0</v>
      </c>
    </row>
    <row r="87" spans="2:65" x14ac:dyDescent="0.25">
      <c r="B87" s="6">
        <v>62</v>
      </c>
      <c r="C87" s="48">
        <v>1895.6139709543093</v>
      </c>
      <c r="D87" s="48">
        <v>1516.6417036042062</v>
      </c>
      <c r="E87" s="48">
        <v>15.114870112830737</v>
      </c>
      <c r="F87" s="48">
        <v>10.699604523279234</v>
      </c>
      <c r="G87" s="48">
        <v>3198.3007616368059</v>
      </c>
      <c r="H87" s="48">
        <v>2927.2011870030742</v>
      </c>
      <c r="I87" s="48">
        <v>15.167802415302376</v>
      </c>
      <c r="J87" s="48">
        <v>10.730818134481297</v>
      </c>
      <c r="K87" s="48">
        <v>2595.8098638680603</v>
      </c>
      <c r="L87" s="48">
        <v>2263.1431726546703</v>
      </c>
      <c r="M87" s="48">
        <v>15.137676148278526</v>
      </c>
      <c r="N87" s="48">
        <v>10.713061290964488</v>
      </c>
      <c r="O87" s="48">
        <v>2508.3387168955369</v>
      </c>
      <c r="P87" s="48">
        <v>2154.7608856663501</v>
      </c>
      <c r="Q87" s="48">
        <v>15.127393075127406</v>
      </c>
      <c r="R87" s="48">
        <v>10.70699529707702</v>
      </c>
      <c r="U87" s="48">
        <v>1410.559483398868</v>
      </c>
      <c r="V87" s="48">
        <v>3.1213611202062452E-2</v>
      </c>
      <c r="W87" s="48">
        <v>45190.525193242131</v>
      </c>
      <c r="X87" s="48">
        <v>746.50146905046404</v>
      </c>
      <c r="Y87" s="48">
        <v>1.3456767685253723E-2</v>
      </c>
      <c r="Z87" s="48">
        <v>55474.054877866387</v>
      </c>
      <c r="AA87" s="48">
        <v>638.11918206214386</v>
      </c>
      <c r="AB87" s="48">
        <v>7.3907737977858545E-3</v>
      </c>
      <c r="AC87" s="48">
        <v>86339.969199613857</v>
      </c>
      <c r="AD87" s="48">
        <v>-1410.559483398868</v>
      </c>
      <c r="AE87" s="48">
        <v>-3.1213611202062452E-2</v>
      </c>
      <c r="AF87" s="48">
        <v>45190.525193242131</v>
      </c>
      <c r="AG87" s="48">
        <v>-664.05801434840396</v>
      </c>
      <c r="AH87" s="48">
        <v>-1.7756843516808729E-2</v>
      </c>
      <c r="AI87" s="48">
        <v>37397.300579903342</v>
      </c>
      <c r="AJ87" s="48">
        <v>-772.44030133672413</v>
      </c>
      <c r="AK87" s="48">
        <v>-2.3822837404276598E-2</v>
      </c>
      <c r="AL87" s="48">
        <v>32424.36189393872</v>
      </c>
      <c r="AM87" s="48">
        <v>-746.50146905046404</v>
      </c>
      <c r="AN87" s="48">
        <v>-1.3456767685253723E-2</v>
      </c>
      <c r="AO87" s="48">
        <v>55474.054877866387</v>
      </c>
      <c r="AP87" s="48">
        <v>664.05801434840396</v>
      </c>
      <c r="AQ87" s="48">
        <v>1.7756843516808729E-2</v>
      </c>
      <c r="AR87" s="48">
        <v>37397.300579903342</v>
      </c>
      <c r="AS87" s="48">
        <v>-108.38228698832017</v>
      </c>
      <c r="AT87" s="48">
        <v>-6.0659938874678687E-3</v>
      </c>
      <c r="AU87" s="48">
        <v>17867.193571070718</v>
      </c>
      <c r="AV87" s="48">
        <v>-638.11918206214386</v>
      </c>
      <c r="AW87" s="48">
        <v>-7.3907737977858545E-3</v>
      </c>
      <c r="AX87" s="48">
        <v>86339.969199613857</v>
      </c>
      <c r="AY87" s="48">
        <v>772.44030133672413</v>
      </c>
      <c r="AZ87" s="48">
        <v>2.3822837404276598E-2</v>
      </c>
      <c r="BA87" s="48">
        <v>32424.36189393872</v>
      </c>
      <c r="BB87" s="48">
        <v>108.38228698832017</v>
      </c>
      <c r="BC87" s="48">
        <v>6.0659938874678687E-3</v>
      </c>
      <c r="BD87" s="48">
        <v>17867.193571070718</v>
      </c>
      <c r="BF87" s="8">
        <f t="shared" si="1"/>
        <v>319471.49399477284</v>
      </c>
      <c r="BG87" s="8">
        <f t="shared" si="2"/>
        <v>318997.34284743585</v>
      </c>
      <c r="BH87" s="8">
        <f t="shared" si="3"/>
        <v>319128.69555627997</v>
      </c>
      <c r="BI87" s="8">
        <f t="shared" si="4"/>
        <v>319055.09802664426</v>
      </c>
      <c r="BJ87" s="19">
        <f t="shared" si="5"/>
        <v>1</v>
      </c>
      <c r="BK87" s="19">
        <f t="shared" si="6"/>
        <v>0</v>
      </c>
      <c r="BL87" s="19">
        <f t="shared" si="7"/>
        <v>0</v>
      </c>
      <c r="BM87" s="19">
        <f t="shared" si="8"/>
        <v>0</v>
      </c>
    </row>
    <row r="88" spans="2:65" x14ac:dyDescent="0.25">
      <c r="B88" s="6">
        <v>63</v>
      </c>
      <c r="C88" s="48">
        <v>1903.0926905998517</v>
      </c>
      <c r="D88" s="48">
        <v>1524.570678817088</v>
      </c>
      <c r="E88" s="48">
        <v>15.139762968216729</v>
      </c>
      <c r="F88" s="48">
        <v>10.718337555829738</v>
      </c>
      <c r="G88" s="48">
        <v>3149.3537494426996</v>
      </c>
      <c r="H88" s="48">
        <v>2896.3283330323725</v>
      </c>
      <c r="I88" s="48">
        <v>15.204982956786163</v>
      </c>
      <c r="J88" s="48">
        <v>10.756830640745282</v>
      </c>
      <c r="K88" s="48">
        <v>2594.5551184546607</v>
      </c>
      <c r="L88" s="48">
        <v>2264.7975317595647</v>
      </c>
      <c r="M88" s="48">
        <v>15.165231067061466</v>
      </c>
      <c r="N88" s="48">
        <v>10.733381029272419</v>
      </c>
      <c r="O88" s="48">
        <v>2429.005148354931</v>
      </c>
      <c r="P88" s="48">
        <v>2104.0019305081628</v>
      </c>
      <c r="Q88" s="48">
        <v>15.167705482591218</v>
      </c>
      <c r="R88" s="48">
        <v>10.734841783728209</v>
      </c>
      <c r="U88" s="48">
        <v>1371.7576542152844</v>
      </c>
      <c r="V88" s="48">
        <v>3.8493084915543818E-2</v>
      </c>
      <c r="W88" s="48">
        <v>35636.469699038273</v>
      </c>
      <c r="X88" s="48">
        <v>740.22685294247663</v>
      </c>
      <c r="Y88" s="48">
        <v>1.5043473442680977E-2</v>
      </c>
      <c r="Z88" s="48">
        <v>49205.847024818286</v>
      </c>
      <c r="AA88" s="48">
        <v>579.43125169107475</v>
      </c>
      <c r="AB88" s="48">
        <v>1.6504227898471058E-2</v>
      </c>
      <c r="AC88" s="48">
        <v>35108.049601323844</v>
      </c>
      <c r="AD88" s="48">
        <v>-1371.7576542152844</v>
      </c>
      <c r="AE88" s="48">
        <v>-3.8493084915543818E-2</v>
      </c>
      <c r="AF88" s="48">
        <v>35636.469699038273</v>
      </c>
      <c r="AG88" s="48">
        <v>-631.53080127280782</v>
      </c>
      <c r="AH88" s="48">
        <v>-2.3449611472862841E-2</v>
      </c>
      <c r="AI88" s="48">
        <v>26931.39722181109</v>
      </c>
      <c r="AJ88" s="48">
        <v>-792.3264025242097</v>
      </c>
      <c r="AK88" s="48">
        <v>-2.198885701707276E-2</v>
      </c>
      <c r="AL88" s="48">
        <v>36033.087209081648</v>
      </c>
      <c r="AM88" s="48">
        <v>-740.22685294247663</v>
      </c>
      <c r="AN88" s="48">
        <v>-1.5043473442680977E-2</v>
      </c>
      <c r="AO88" s="48">
        <v>49205.847024818286</v>
      </c>
      <c r="AP88" s="48">
        <v>631.53080127280782</v>
      </c>
      <c r="AQ88" s="48">
        <v>2.3449611472862841E-2</v>
      </c>
      <c r="AR88" s="48">
        <v>26931.39722181109</v>
      </c>
      <c r="AS88" s="48">
        <v>-160.79560125140188</v>
      </c>
      <c r="AT88" s="48">
        <v>1.4607544557900809E-3</v>
      </c>
      <c r="AU88" s="48">
        <v>-110077.09106348889</v>
      </c>
      <c r="AV88" s="48">
        <v>-579.43125169107475</v>
      </c>
      <c r="AW88" s="48">
        <v>-1.6504227898471058E-2</v>
      </c>
      <c r="AX88" s="48">
        <v>35108.049601323844</v>
      </c>
      <c r="AY88" s="48">
        <v>792.3264025242097</v>
      </c>
      <c r="AZ88" s="48">
        <v>2.198885701707276E-2</v>
      </c>
      <c r="BA88" s="48">
        <v>36033.087209081648</v>
      </c>
      <c r="BB88" s="48">
        <v>160.79560125140188</v>
      </c>
      <c r="BC88" s="48">
        <v>-1.4607544557900809E-3</v>
      </c>
      <c r="BD88" s="48">
        <v>-110077.09106348889</v>
      </c>
      <c r="BF88" s="8">
        <f t="shared" si="1"/>
        <v>320025.55599607504</v>
      </c>
      <c r="BG88" s="8">
        <f t="shared" si="2"/>
        <v>319808.59088932606</v>
      </c>
      <c r="BH88" s="8">
        <f t="shared" si="3"/>
        <v>319736.63334641303</v>
      </c>
      <c r="BI88" s="8">
        <f t="shared" si="4"/>
        <v>319941.25158133806</v>
      </c>
      <c r="BJ88" s="19">
        <f t="shared" si="5"/>
        <v>1</v>
      </c>
      <c r="BK88" s="19">
        <f t="shared" si="6"/>
        <v>0</v>
      </c>
      <c r="BL88" s="19">
        <f t="shared" si="7"/>
        <v>0</v>
      </c>
      <c r="BM88" s="19">
        <f t="shared" si="8"/>
        <v>0</v>
      </c>
    </row>
    <row r="89" spans="2:65" x14ac:dyDescent="0.25">
      <c r="B89" s="6">
        <v>64</v>
      </c>
      <c r="C89" s="48">
        <v>1985.9049229364375</v>
      </c>
      <c r="D89" s="48">
        <v>1575.8038750990193</v>
      </c>
      <c r="E89" s="48">
        <v>15.074670204809964</v>
      </c>
      <c r="F89" s="48">
        <v>10.6726869087769</v>
      </c>
      <c r="G89" s="48">
        <v>3205.2333260604487</v>
      </c>
      <c r="H89" s="48">
        <v>2930.8564882890641</v>
      </c>
      <c r="I89" s="48">
        <v>15.140988074252542</v>
      </c>
      <c r="J89" s="48">
        <v>10.711863873275359</v>
      </c>
      <c r="K89" s="48">
        <v>2590.3624049408318</v>
      </c>
      <c r="L89" s="48">
        <v>2258.2841601531445</v>
      </c>
      <c r="M89" s="48">
        <v>15.112922318258608</v>
      </c>
      <c r="N89" s="48">
        <v>10.695297183461033</v>
      </c>
      <c r="O89" s="48">
        <v>2516.2604872662473</v>
      </c>
      <c r="P89" s="48">
        <v>2158.7717080186699</v>
      </c>
      <c r="Q89" s="48">
        <v>15.100502990371028</v>
      </c>
      <c r="R89" s="48">
        <v>10.687960211131092</v>
      </c>
      <c r="U89" s="48">
        <v>1355.0526131900449</v>
      </c>
      <c r="V89" s="48">
        <v>3.9176964498459199E-2</v>
      </c>
      <c r="W89" s="48">
        <v>34587.994004572203</v>
      </c>
      <c r="X89" s="48">
        <v>682.48028505412526</v>
      </c>
      <c r="Y89" s="48">
        <v>2.2610274684133458E-2</v>
      </c>
      <c r="Z89" s="48">
        <v>30184.519851634053</v>
      </c>
      <c r="AA89" s="48">
        <v>582.96783291965062</v>
      </c>
      <c r="AB89" s="48">
        <v>1.5273302354191998E-2</v>
      </c>
      <c r="AC89" s="48">
        <v>38169.075645886493</v>
      </c>
      <c r="AD89" s="48">
        <v>-1355.0526131900449</v>
      </c>
      <c r="AE89" s="48">
        <v>-3.9176964498459199E-2</v>
      </c>
      <c r="AF89" s="48">
        <v>34587.994004572203</v>
      </c>
      <c r="AG89" s="48">
        <v>-672.57232813591963</v>
      </c>
      <c r="AH89" s="48">
        <v>-1.6566689814325741E-2</v>
      </c>
      <c r="AI89" s="48">
        <v>40597.870526574661</v>
      </c>
      <c r="AJ89" s="48">
        <v>-772.08478027039428</v>
      </c>
      <c r="AK89" s="48">
        <v>-2.3903662144267201E-2</v>
      </c>
      <c r="AL89" s="48">
        <v>32299.853286520902</v>
      </c>
      <c r="AM89" s="48">
        <v>-682.48028505412526</v>
      </c>
      <c r="AN89" s="48">
        <v>-2.2610274684133458E-2</v>
      </c>
      <c r="AO89" s="48">
        <v>30184.519851634053</v>
      </c>
      <c r="AP89" s="48">
        <v>672.57232813591963</v>
      </c>
      <c r="AQ89" s="48">
        <v>1.6566689814325741E-2</v>
      </c>
      <c r="AR89" s="48">
        <v>40597.870526574661</v>
      </c>
      <c r="AS89" s="48">
        <v>-99.512452134474643</v>
      </c>
      <c r="AT89" s="48">
        <v>-7.3369723299414602E-3</v>
      </c>
      <c r="AU89" s="48">
        <v>13563.149438137329</v>
      </c>
      <c r="AV89" s="48">
        <v>-582.96783291965062</v>
      </c>
      <c r="AW89" s="48">
        <v>-1.5273302354191998E-2</v>
      </c>
      <c r="AX89" s="48">
        <v>38169.075645886493</v>
      </c>
      <c r="AY89" s="48">
        <v>772.08478027039428</v>
      </c>
      <c r="AZ89" s="48">
        <v>2.3903662144267201E-2</v>
      </c>
      <c r="BA89" s="48">
        <v>32299.853286520902</v>
      </c>
      <c r="BB89" s="48">
        <v>99.512452134474643</v>
      </c>
      <c r="BC89" s="48">
        <v>7.3369723299414602E-3</v>
      </c>
      <c r="BD89" s="48">
        <v>13563.149438137329</v>
      </c>
      <c r="BF89" s="8">
        <f t="shared" si="1"/>
        <v>318604.80338820798</v>
      </c>
      <c r="BG89" s="8">
        <f t="shared" si="2"/>
        <v>318425.05970997171</v>
      </c>
      <c r="BH89" s="8">
        <f t="shared" si="3"/>
        <v>318600.63134367787</v>
      </c>
      <c r="BI89" s="8">
        <f t="shared" si="4"/>
        <v>318480.03462591406</v>
      </c>
      <c r="BJ89" s="19">
        <f t="shared" si="5"/>
        <v>1</v>
      </c>
      <c r="BK89" s="19">
        <f t="shared" si="6"/>
        <v>0</v>
      </c>
      <c r="BL89" s="19">
        <f t="shared" si="7"/>
        <v>0</v>
      </c>
      <c r="BM89" s="19">
        <f t="shared" si="8"/>
        <v>0</v>
      </c>
    </row>
    <row r="90" spans="2:65" x14ac:dyDescent="0.25">
      <c r="B90" s="6">
        <v>65</v>
      </c>
      <c r="C90" s="48">
        <v>1925.0723527248531</v>
      </c>
      <c r="D90" s="48">
        <v>1538.7560519524682</v>
      </c>
      <c r="E90" s="48">
        <v>14.992771709219673</v>
      </c>
      <c r="F90" s="48">
        <v>10.613967536596464</v>
      </c>
      <c r="G90" s="48">
        <v>3170.2694309329077</v>
      </c>
      <c r="H90" s="48">
        <v>2909.9570097083738</v>
      </c>
      <c r="I90" s="48">
        <v>15.054974498844571</v>
      </c>
      <c r="J90" s="48">
        <v>10.650622442444433</v>
      </c>
      <c r="K90" s="48">
        <v>2495.3853751738761</v>
      </c>
      <c r="L90" s="48">
        <v>2197.5840721100926</v>
      </c>
      <c r="M90" s="48">
        <v>15.036571958659122</v>
      </c>
      <c r="N90" s="48">
        <v>10.639788109333342</v>
      </c>
      <c r="O90" s="48">
        <v>2458.2003565342784</v>
      </c>
      <c r="P90" s="48">
        <v>2123.1105960424352</v>
      </c>
      <c r="Q90" s="48">
        <v>15.01818107731871</v>
      </c>
      <c r="R90" s="48">
        <v>10.628952335749689</v>
      </c>
      <c r="U90" s="48">
        <v>1371.2009577559056</v>
      </c>
      <c r="V90" s="48">
        <v>3.6654905847969488E-2</v>
      </c>
      <c r="W90" s="48">
        <v>37408.38848265283</v>
      </c>
      <c r="X90" s="48">
        <v>658.82802015762445</v>
      </c>
      <c r="Y90" s="48">
        <v>2.5820572736877878E-2</v>
      </c>
      <c r="Z90" s="48">
        <v>25515.623796239903</v>
      </c>
      <c r="AA90" s="48">
        <v>584.35454408996702</v>
      </c>
      <c r="AB90" s="48">
        <v>1.4984799153225481E-2</v>
      </c>
      <c r="AC90" s="48">
        <v>38996.488248838796</v>
      </c>
      <c r="AD90" s="48">
        <v>-1371.2009577559056</v>
      </c>
      <c r="AE90" s="48">
        <v>-3.6654905847969488E-2</v>
      </c>
      <c r="AF90" s="48">
        <v>37408.38848265283</v>
      </c>
      <c r="AG90" s="48">
        <v>-712.37293759828117</v>
      </c>
      <c r="AH90" s="48">
        <v>-1.083433311109161E-2</v>
      </c>
      <c r="AI90" s="48">
        <v>65751.433917883871</v>
      </c>
      <c r="AJ90" s="48">
        <v>-786.8464136659386</v>
      </c>
      <c r="AK90" s="48">
        <v>-2.1670106694744007E-2</v>
      </c>
      <c r="AL90" s="48">
        <v>36310.223329762601</v>
      </c>
      <c r="AM90" s="48">
        <v>-658.82802015762445</v>
      </c>
      <c r="AN90" s="48">
        <v>-2.5820572736877878E-2</v>
      </c>
      <c r="AO90" s="48">
        <v>25515.623796239903</v>
      </c>
      <c r="AP90" s="48">
        <v>712.37293759828117</v>
      </c>
      <c r="AQ90" s="48">
        <v>1.083433311109161E-2</v>
      </c>
      <c r="AR90" s="48">
        <v>65751.433917883871</v>
      </c>
      <c r="AS90" s="48">
        <v>-74.47347606765743</v>
      </c>
      <c r="AT90" s="48">
        <v>-1.0835773583652397E-2</v>
      </c>
      <c r="AU90" s="48">
        <v>6872.9265605930805</v>
      </c>
      <c r="AV90" s="48">
        <v>-584.35454408996702</v>
      </c>
      <c r="AW90" s="48">
        <v>-1.4984799153225481E-2</v>
      </c>
      <c r="AX90" s="48">
        <v>38996.488248838796</v>
      </c>
      <c r="AY90" s="48">
        <v>786.8464136659386</v>
      </c>
      <c r="AZ90" s="48">
        <v>2.1670106694744007E-2</v>
      </c>
      <c r="BA90" s="48">
        <v>36310.223329762601</v>
      </c>
      <c r="BB90" s="48">
        <v>74.47347606765743</v>
      </c>
      <c r="BC90" s="48">
        <v>1.0835773583652397E-2</v>
      </c>
      <c r="BD90" s="48">
        <v>6872.9265605930805</v>
      </c>
      <c r="BF90" s="8">
        <f t="shared" ref="BF90:BF153" si="17">IF($B90&lt;&gt;"",$F90*rngWTPthreshold-$D90,"")</f>
        <v>316880.2700459414</v>
      </c>
      <c r="BG90" s="8">
        <f t="shared" ref="BG90:BG153" si="18">IF($B90&lt;&gt;"",$J90*rngWTPthreshold-$H90,"")</f>
        <v>316608.71626362461</v>
      </c>
      <c r="BH90" s="8">
        <f t="shared" ref="BH90:BH153" si="19">IF($B90&lt;&gt;"",$N90*rngWTPthreshold-$L90,"")</f>
        <v>316996.05920789018</v>
      </c>
      <c r="BI90" s="8">
        <f t="shared" ref="BI90:BI153" si="20">IF($B90&lt;&gt;"",$R90*rngWTPthreshold-$P90,"")</f>
        <v>316745.45947644825</v>
      </c>
      <c r="BJ90" s="19">
        <f t="shared" si="5"/>
        <v>0</v>
      </c>
      <c r="BK90" s="19">
        <f t="shared" si="6"/>
        <v>0</v>
      </c>
      <c r="BL90" s="19">
        <f t="shared" si="7"/>
        <v>1</v>
      </c>
      <c r="BM90" s="19">
        <f t="shared" si="8"/>
        <v>0</v>
      </c>
    </row>
    <row r="91" spans="2:65" x14ac:dyDescent="0.25">
      <c r="B91" s="6">
        <v>66</v>
      </c>
      <c r="C91" s="48">
        <v>1893.6366590578123</v>
      </c>
      <c r="D91" s="48">
        <v>1518.1535553612093</v>
      </c>
      <c r="E91" s="48">
        <v>15.102150134961326</v>
      </c>
      <c r="F91" s="48">
        <v>10.691539891112715</v>
      </c>
      <c r="G91" s="48">
        <v>3170.8454287016216</v>
      </c>
      <c r="H91" s="48">
        <v>2910.7328368158551</v>
      </c>
      <c r="I91" s="48">
        <v>15.161467195972582</v>
      </c>
      <c r="J91" s="48">
        <v>10.726484640215292</v>
      </c>
      <c r="K91" s="48">
        <v>2524.5684610011526</v>
      </c>
      <c r="L91" s="48">
        <v>2217.6627764430245</v>
      </c>
      <c r="M91" s="48">
        <v>15.137515552070205</v>
      </c>
      <c r="N91" s="48">
        <v>10.712384402638071</v>
      </c>
      <c r="O91" s="48">
        <v>2457.8368981575363</v>
      </c>
      <c r="P91" s="48">
        <v>2123.3789329362885</v>
      </c>
      <c r="Q91" s="48">
        <v>15.12334491710709</v>
      </c>
      <c r="R91" s="48">
        <v>10.704035779650669</v>
      </c>
      <c r="U91" s="48">
        <v>1392.5792814546458</v>
      </c>
      <c r="V91" s="48">
        <v>3.4944749102576722E-2</v>
      </c>
      <c r="W91" s="48">
        <v>39850.887965080889</v>
      </c>
      <c r="X91" s="48">
        <v>699.50922108181521</v>
      </c>
      <c r="Y91" s="48">
        <v>2.0844511525355713E-2</v>
      </c>
      <c r="Z91" s="48">
        <v>33558.436724742489</v>
      </c>
      <c r="AA91" s="48">
        <v>605.22537757507916</v>
      </c>
      <c r="AB91" s="48">
        <v>1.2495888537953803E-2</v>
      </c>
      <c r="AC91" s="48">
        <v>48433.960957384195</v>
      </c>
      <c r="AD91" s="48">
        <v>-1392.5792814546458</v>
      </c>
      <c r="AE91" s="48">
        <v>-3.4944749102576722E-2</v>
      </c>
      <c r="AF91" s="48">
        <v>39850.887965080889</v>
      </c>
      <c r="AG91" s="48">
        <v>-693.07006037283054</v>
      </c>
      <c r="AH91" s="48">
        <v>-1.4100237577221009E-2</v>
      </c>
      <c r="AI91" s="48">
        <v>49153.076788754828</v>
      </c>
      <c r="AJ91" s="48">
        <v>-787.35390387956659</v>
      </c>
      <c r="AK91" s="48">
        <v>-2.2448860564622919E-2</v>
      </c>
      <c r="AL91" s="48">
        <v>35073.223498940293</v>
      </c>
      <c r="AM91" s="48">
        <v>-699.50922108181521</v>
      </c>
      <c r="AN91" s="48">
        <v>-2.0844511525355713E-2</v>
      </c>
      <c r="AO91" s="48">
        <v>33558.436724742489</v>
      </c>
      <c r="AP91" s="48">
        <v>693.07006037283054</v>
      </c>
      <c r="AQ91" s="48">
        <v>1.4100237577221009E-2</v>
      </c>
      <c r="AR91" s="48">
        <v>49153.076788754828</v>
      </c>
      <c r="AS91" s="48">
        <v>-94.283843506736048</v>
      </c>
      <c r="AT91" s="48">
        <v>-8.3486229874019102E-3</v>
      </c>
      <c r="AU91" s="48">
        <v>11293.340668156961</v>
      </c>
      <c r="AV91" s="48">
        <v>-605.22537757507916</v>
      </c>
      <c r="AW91" s="48">
        <v>-1.2495888537953803E-2</v>
      </c>
      <c r="AX91" s="48">
        <v>48433.960957384195</v>
      </c>
      <c r="AY91" s="48">
        <v>787.35390387956659</v>
      </c>
      <c r="AZ91" s="48">
        <v>2.2448860564622919E-2</v>
      </c>
      <c r="BA91" s="48">
        <v>35073.223498940293</v>
      </c>
      <c r="BB91" s="48">
        <v>94.283843506736048</v>
      </c>
      <c r="BC91" s="48">
        <v>8.3486229874019102E-3</v>
      </c>
      <c r="BD91" s="48">
        <v>11293.340668156961</v>
      </c>
      <c r="BF91" s="8">
        <f t="shared" si="17"/>
        <v>319228.04317802022</v>
      </c>
      <c r="BG91" s="8">
        <f t="shared" si="18"/>
        <v>318883.80636964284</v>
      </c>
      <c r="BH91" s="8">
        <f t="shared" si="19"/>
        <v>319153.86930269911</v>
      </c>
      <c r="BI91" s="8">
        <f t="shared" si="20"/>
        <v>318997.69445658376</v>
      </c>
      <c r="BJ91" s="19">
        <f t="shared" ref="BJ91:BJ154" si="21">IF($B91&lt;&gt;"",IF(BF91=MAX($BF91:$BI91),1,0),"")</f>
        <v>1</v>
      </c>
      <c r="BK91" s="19">
        <f t="shared" ref="BK91:BK154" si="22">IF($B91&lt;&gt;"",IF(BG91=MAX($BF91:$BI91),1,0),"")</f>
        <v>0</v>
      </c>
      <c r="BL91" s="19">
        <f t="shared" ref="BL91:BL154" si="23">IF($B91&lt;&gt;"",IF(BH91=MAX($BF91:$BI91),1,0),"")</f>
        <v>0</v>
      </c>
      <c r="BM91" s="19">
        <f t="shared" ref="BM91:BM154" si="24">IF($B91&lt;&gt;"",IF(BI91=MAX($BF91:$BI91),1,0),"")</f>
        <v>0</v>
      </c>
    </row>
    <row r="92" spans="2:65" x14ac:dyDescent="0.25">
      <c r="B92" s="6">
        <v>67</v>
      </c>
      <c r="C92" s="48">
        <v>1952.0686123694609</v>
      </c>
      <c r="D92" s="48">
        <v>1553.5180139092138</v>
      </c>
      <c r="E92" s="48">
        <v>15.031146267748166</v>
      </c>
      <c r="F92" s="48">
        <v>10.640409756821439</v>
      </c>
      <c r="G92" s="48">
        <v>3213.1031801862741</v>
      </c>
      <c r="H92" s="48">
        <v>2936.3998625098147</v>
      </c>
      <c r="I92" s="48">
        <v>15.088721278678918</v>
      </c>
      <c r="J92" s="48">
        <v>10.67446504278487</v>
      </c>
      <c r="K92" s="48">
        <v>2539.852040561771</v>
      </c>
      <c r="L92" s="48">
        <v>2224.815123045883</v>
      </c>
      <c r="M92" s="48">
        <v>15.070695837532563</v>
      </c>
      <c r="N92" s="48">
        <v>10.663812080497422</v>
      </c>
      <c r="O92" s="48">
        <v>2469.3438400596297</v>
      </c>
      <c r="P92" s="48">
        <v>2127.7079545342922</v>
      </c>
      <c r="Q92" s="48">
        <v>15.058141352956442</v>
      </c>
      <c r="R92" s="48">
        <v>10.656387613684609</v>
      </c>
      <c r="U92" s="48">
        <v>1382.881848600601</v>
      </c>
      <c r="V92" s="48">
        <v>3.4055285963431103E-2</v>
      </c>
      <c r="W92" s="48">
        <v>40606.966274943421</v>
      </c>
      <c r="X92" s="48">
        <v>671.29710913666918</v>
      </c>
      <c r="Y92" s="48">
        <v>2.3402323675982828E-2</v>
      </c>
      <c r="Z92" s="48">
        <v>28685.062151567592</v>
      </c>
      <c r="AA92" s="48">
        <v>574.18994062507841</v>
      </c>
      <c r="AB92" s="48">
        <v>1.5977856863170103E-2</v>
      </c>
      <c r="AC92" s="48">
        <v>35936.605612522406</v>
      </c>
      <c r="AD92" s="48">
        <v>-1382.881848600601</v>
      </c>
      <c r="AE92" s="48">
        <v>-3.4055285963431103E-2</v>
      </c>
      <c r="AF92" s="48">
        <v>40606.966274943421</v>
      </c>
      <c r="AG92" s="48">
        <v>-711.58473946393178</v>
      </c>
      <c r="AH92" s="48">
        <v>-1.0652962287448275E-2</v>
      </c>
      <c r="AI92" s="48">
        <v>66796.889002634314</v>
      </c>
      <c r="AJ92" s="48">
        <v>-808.69190797552255</v>
      </c>
      <c r="AK92" s="48">
        <v>-1.8077429100261E-2</v>
      </c>
      <c r="AL92" s="48">
        <v>44734.895846658124</v>
      </c>
      <c r="AM92" s="48">
        <v>-671.29710913666918</v>
      </c>
      <c r="AN92" s="48">
        <v>-2.3402323675982828E-2</v>
      </c>
      <c r="AO92" s="48">
        <v>28685.062151567592</v>
      </c>
      <c r="AP92" s="48">
        <v>711.58473946393178</v>
      </c>
      <c r="AQ92" s="48">
        <v>1.0652962287448275E-2</v>
      </c>
      <c r="AR92" s="48">
        <v>66796.889002634314</v>
      </c>
      <c r="AS92" s="48">
        <v>-97.107168511590771</v>
      </c>
      <c r="AT92" s="48">
        <v>-7.4244668128127245E-3</v>
      </c>
      <c r="AU92" s="48">
        <v>13079.345757732894</v>
      </c>
      <c r="AV92" s="48">
        <v>-574.18994062507841</v>
      </c>
      <c r="AW92" s="48">
        <v>-1.5977856863170103E-2</v>
      </c>
      <c r="AX92" s="48">
        <v>35936.605612522406</v>
      </c>
      <c r="AY92" s="48">
        <v>808.69190797552255</v>
      </c>
      <c r="AZ92" s="48">
        <v>1.8077429100261E-2</v>
      </c>
      <c r="BA92" s="48">
        <v>44734.895846658124</v>
      </c>
      <c r="BB92" s="48">
        <v>97.107168511590771</v>
      </c>
      <c r="BC92" s="48">
        <v>7.4244668128127245E-3</v>
      </c>
      <c r="BD92" s="48">
        <v>13079.345757732894</v>
      </c>
      <c r="BF92" s="8">
        <f t="shared" si="17"/>
        <v>317658.77469073393</v>
      </c>
      <c r="BG92" s="8">
        <f t="shared" si="18"/>
        <v>317297.5514210363</v>
      </c>
      <c r="BH92" s="8">
        <f t="shared" si="19"/>
        <v>317689.54729187681</v>
      </c>
      <c r="BI92" s="8">
        <f t="shared" si="20"/>
        <v>317563.92045600404</v>
      </c>
      <c r="BJ92" s="19">
        <f t="shared" si="21"/>
        <v>0</v>
      </c>
      <c r="BK92" s="19">
        <f t="shared" si="22"/>
        <v>0</v>
      </c>
      <c r="BL92" s="19">
        <f t="shared" si="23"/>
        <v>1</v>
      </c>
      <c r="BM92" s="19">
        <f t="shared" si="24"/>
        <v>0</v>
      </c>
    </row>
    <row r="93" spans="2:65" x14ac:dyDescent="0.25">
      <c r="B93" s="6">
        <v>68</v>
      </c>
      <c r="C93" s="48">
        <v>1999.518927997774</v>
      </c>
      <c r="D93" s="48">
        <v>1585.5890706047978</v>
      </c>
      <c r="E93" s="48">
        <v>15.036207010445166</v>
      </c>
      <c r="F93" s="48">
        <v>10.642951240260874</v>
      </c>
      <c r="G93" s="48">
        <v>3181.8679535243041</v>
      </c>
      <c r="H93" s="48">
        <v>2915.6602661025731</v>
      </c>
      <c r="I93" s="48">
        <v>15.098633471786643</v>
      </c>
      <c r="J93" s="48">
        <v>10.6796887453447</v>
      </c>
      <c r="K93" s="48">
        <v>2611.0532169489697</v>
      </c>
      <c r="L93" s="48">
        <v>2272.6589085864316</v>
      </c>
      <c r="M93" s="48">
        <v>15.068265233050527</v>
      </c>
      <c r="N93" s="48">
        <v>10.661830579801247</v>
      </c>
      <c r="O93" s="48">
        <v>2568.4031302094727</v>
      </c>
      <c r="P93" s="48">
        <v>2194.2927108020622</v>
      </c>
      <c r="Q93" s="48">
        <v>15.053143338039463</v>
      </c>
      <c r="R93" s="48">
        <v>10.652928705855844</v>
      </c>
      <c r="U93" s="48">
        <v>1330.0711954977753</v>
      </c>
      <c r="V93" s="48">
        <v>3.6737505083825894E-2</v>
      </c>
      <c r="W93" s="48">
        <v>36204.72300617263</v>
      </c>
      <c r="X93" s="48">
        <v>687.06983798163378</v>
      </c>
      <c r="Y93" s="48">
        <v>1.8879339540372797E-2</v>
      </c>
      <c r="Z93" s="48">
        <v>36392.683997888766</v>
      </c>
      <c r="AA93" s="48">
        <v>608.70364019726435</v>
      </c>
      <c r="AB93" s="48">
        <v>9.9774655949698143E-3</v>
      </c>
      <c r="AC93" s="48">
        <v>61007.841560901506</v>
      </c>
      <c r="AD93" s="48">
        <v>-1330.0711954977753</v>
      </c>
      <c r="AE93" s="48">
        <v>-3.6737505083825894E-2</v>
      </c>
      <c r="AF93" s="48">
        <v>36204.72300617263</v>
      </c>
      <c r="AG93" s="48">
        <v>-643.00135751614152</v>
      </c>
      <c r="AH93" s="48">
        <v>-1.7858165543453097E-2</v>
      </c>
      <c r="AI93" s="48">
        <v>36006.013940881479</v>
      </c>
      <c r="AJ93" s="48">
        <v>-721.36755530051096</v>
      </c>
      <c r="AK93" s="48">
        <v>-2.676003948885608E-2</v>
      </c>
      <c r="AL93" s="48">
        <v>26956.89427517162</v>
      </c>
      <c r="AM93" s="48">
        <v>-687.06983798163378</v>
      </c>
      <c r="AN93" s="48">
        <v>-1.8879339540372797E-2</v>
      </c>
      <c r="AO93" s="48">
        <v>36392.683997888766</v>
      </c>
      <c r="AP93" s="48">
        <v>643.00135751614152</v>
      </c>
      <c r="AQ93" s="48">
        <v>1.7858165543453097E-2</v>
      </c>
      <c r="AR93" s="48">
        <v>36006.013940881479</v>
      </c>
      <c r="AS93" s="48">
        <v>-78.366197784369433</v>
      </c>
      <c r="AT93" s="48">
        <v>-8.9018739454029827E-3</v>
      </c>
      <c r="AU93" s="48">
        <v>8803.3371697920447</v>
      </c>
      <c r="AV93" s="48">
        <v>-608.70364019726435</v>
      </c>
      <c r="AW93" s="48">
        <v>-9.9774655949698143E-3</v>
      </c>
      <c r="AX93" s="48">
        <v>61007.841560901506</v>
      </c>
      <c r="AY93" s="48">
        <v>721.36755530051096</v>
      </c>
      <c r="AZ93" s="48">
        <v>2.676003948885608E-2</v>
      </c>
      <c r="BA93" s="48">
        <v>26956.89427517162</v>
      </c>
      <c r="BB93" s="48">
        <v>78.366197784369433</v>
      </c>
      <c r="BC93" s="48">
        <v>8.9018739454029827E-3</v>
      </c>
      <c r="BD93" s="48">
        <v>8803.3371697920447</v>
      </c>
      <c r="BF93" s="8">
        <f t="shared" si="17"/>
        <v>317702.94813722139</v>
      </c>
      <c r="BG93" s="8">
        <f t="shared" si="18"/>
        <v>317475.00209423841</v>
      </c>
      <c r="BH93" s="8">
        <f t="shared" si="19"/>
        <v>317582.25848545099</v>
      </c>
      <c r="BI93" s="8">
        <f t="shared" si="20"/>
        <v>317393.5684648733</v>
      </c>
      <c r="BJ93" s="19">
        <f t="shared" si="21"/>
        <v>1</v>
      </c>
      <c r="BK93" s="19">
        <f t="shared" si="22"/>
        <v>0</v>
      </c>
      <c r="BL93" s="19">
        <f t="shared" si="23"/>
        <v>0</v>
      </c>
      <c r="BM93" s="19">
        <f t="shared" si="24"/>
        <v>0</v>
      </c>
    </row>
    <row r="94" spans="2:65" x14ac:dyDescent="0.25">
      <c r="B94" s="6">
        <v>69</v>
      </c>
      <c r="C94" s="48">
        <v>2028.7641903623262</v>
      </c>
      <c r="D94" s="48">
        <v>1606.1126097453055</v>
      </c>
      <c r="E94" s="48">
        <v>14.977332114534303</v>
      </c>
      <c r="F94" s="48">
        <v>10.60221262677347</v>
      </c>
      <c r="G94" s="48">
        <v>3190.4559493207071</v>
      </c>
      <c r="H94" s="48">
        <v>2921.9299869368765</v>
      </c>
      <c r="I94" s="48">
        <v>15.044041244444811</v>
      </c>
      <c r="J94" s="48">
        <v>10.641502346098495</v>
      </c>
      <c r="K94" s="48">
        <v>2527.0993730444488</v>
      </c>
      <c r="L94" s="48">
        <v>2217.0594005164994</v>
      </c>
      <c r="M94" s="48">
        <v>15.026195805864759</v>
      </c>
      <c r="N94" s="48">
        <v>10.631003781162201</v>
      </c>
      <c r="O94" s="48">
        <v>2548.0992885736036</v>
      </c>
      <c r="P94" s="48">
        <v>2181.4217055565446</v>
      </c>
      <c r="Q94" s="48">
        <v>15.0017046134721</v>
      </c>
      <c r="R94" s="48">
        <v>10.616581420704726</v>
      </c>
      <c r="U94" s="48">
        <v>1315.817377191571</v>
      </c>
      <c r="V94" s="48">
        <v>3.9289719325024564E-2</v>
      </c>
      <c r="W94" s="48">
        <v>33490.119038684388</v>
      </c>
      <c r="X94" s="48">
        <v>610.94679077119395</v>
      </c>
      <c r="Y94" s="48">
        <v>2.8791154388731144E-2</v>
      </c>
      <c r="Z94" s="48">
        <v>21219.947714577171</v>
      </c>
      <c r="AA94" s="48">
        <v>575.3090958112391</v>
      </c>
      <c r="AB94" s="48">
        <v>1.4368793931256008E-2</v>
      </c>
      <c r="AC94" s="48">
        <v>40038.788124018291</v>
      </c>
      <c r="AD94" s="48">
        <v>-1315.817377191571</v>
      </c>
      <c r="AE94" s="48">
        <v>-3.9289719325024564E-2</v>
      </c>
      <c r="AF94" s="48">
        <v>33490.119038684388</v>
      </c>
      <c r="AG94" s="48">
        <v>-704.87058642037709</v>
      </c>
      <c r="AH94" s="48">
        <v>-1.049856493629342E-2</v>
      </c>
      <c r="AI94" s="48">
        <v>67139.708207513919</v>
      </c>
      <c r="AJ94" s="48">
        <v>-740.50828138033194</v>
      </c>
      <c r="AK94" s="48">
        <v>-2.4920925393768556E-2</v>
      </c>
      <c r="AL94" s="48">
        <v>29714.317172407049</v>
      </c>
      <c r="AM94" s="48">
        <v>-610.94679077119395</v>
      </c>
      <c r="AN94" s="48">
        <v>-2.8791154388731144E-2</v>
      </c>
      <c r="AO94" s="48">
        <v>21219.947714577171</v>
      </c>
      <c r="AP94" s="48">
        <v>704.87058642037709</v>
      </c>
      <c r="AQ94" s="48">
        <v>1.049856493629342E-2</v>
      </c>
      <c r="AR94" s="48">
        <v>67139.708207513919</v>
      </c>
      <c r="AS94" s="48">
        <v>-35.637694959954842</v>
      </c>
      <c r="AT94" s="48">
        <v>-1.4422360457475136E-2</v>
      </c>
      <c r="AU94" s="48">
        <v>2471.0029308332646</v>
      </c>
      <c r="AV94" s="48">
        <v>-575.3090958112391</v>
      </c>
      <c r="AW94" s="48">
        <v>-1.4368793931256008E-2</v>
      </c>
      <c r="AX94" s="48">
        <v>40038.788124018291</v>
      </c>
      <c r="AY94" s="48">
        <v>740.50828138033194</v>
      </c>
      <c r="AZ94" s="48">
        <v>2.4920925393768556E-2</v>
      </c>
      <c r="BA94" s="48">
        <v>29714.317172407049</v>
      </c>
      <c r="BB94" s="48">
        <v>35.637694959954842</v>
      </c>
      <c r="BC94" s="48">
        <v>1.4422360457475136E-2</v>
      </c>
      <c r="BD94" s="48">
        <v>2471.0029308332646</v>
      </c>
      <c r="BF94" s="8">
        <f t="shared" si="17"/>
        <v>316460.26619345881</v>
      </c>
      <c r="BG94" s="8">
        <f t="shared" si="18"/>
        <v>316323.14039601799</v>
      </c>
      <c r="BH94" s="8">
        <f t="shared" si="19"/>
        <v>316713.05403434951</v>
      </c>
      <c r="BI94" s="8">
        <f t="shared" si="20"/>
        <v>316316.02091558522</v>
      </c>
      <c r="BJ94" s="19">
        <f t="shared" si="21"/>
        <v>0</v>
      </c>
      <c r="BK94" s="19">
        <f t="shared" si="22"/>
        <v>0</v>
      </c>
      <c r="BL94" s="19">
        <f t="shared" si="23"/>
        <v>1</v>
      </c>
      <c r="BM94" s="19">
        <f t="shared" si="24"/>
        <v>0</v>
      </c>
    </row>
    <row r="95" spans="2:65" x14ac:dyDescent="0.25">
      <c r="B95" s="6">
        <v>70</v>
      </c>
      <c r="C95" s="48">
        <v>1964.0046997759155</v>
      </c>
      <c r="D95" s="48">
        <v>1565.8215469147033</v>
      </c>
      <c r="E95" s="48">
        <v>14.883367402301237</v>
      </c>
      <c r="F95" s="48">
        <v>10.537704282111948</v>
      </c>
      <c r="G95" s="48">
        <v>3118.0171009609544</v>
      </c>
      <c r="H95" s="48">
        <v>2875.3791768044962</v>
      </c>
      <c r="I95" s="48">
        <v>14.961439817249133</v>
      </c>
      <c r="J95" s="48">
        <v>10.583729056619914</v>
      </c>
      <c r="K95" s="48">
        <v>2582.4752500426721</v>
      </c>
      <c r="L95" s="48">
        <v>2256.7853469940042</v>
      </c>
      <c r="M95" s="48">
        <v>14.919950252013683</v>
      </c>
      <c r="N95" s="48">
        <v>10.559289065029718</v>
      </c>
      <c r="O95" s="48">
        <v>2450.9053002152841</v>
      </c>
      <c r="P95" s="48">
        <v>2118.8697341072138</v>
      </c>
      <c r="Q95" s="48">
        <v>14.91676190510236</v>
      </c>
      <c r="R95" s="48">
        <v>10.557409181041063</v>
      </c>
      <c r="U95" s="48">
        <v>1309.5576298897929</v>
      </c>
      <c r="V95" s="48">
        <v>4.6024774507966271E-2</v>
      </c>
      <c r="W95" s="48">
        <v>28453.319845448154</v>
      </c>
      <c r="X95" s="48">
        <v>690.96380007930088</v>
      </c>
      <c r="Y95" s="48">
        <v>2.158478291777044E-2</v>
      </c>
      <c r="Z95" s="48">
        <v>32011.616828003414</v>
      </c>
      <c r="AA95" s="48">
        <v>553.04818719251057</v>
      </c>
      <c r="AB95" s="48">
        <v>1.9704898929115089E-2</v>
      </c>
      <c r="AC95" s="48">
        <v>28066.532550205116</v>
      </c>
      <c r="AD95" s="48">
        <v>-1309.5576298897929</v>
      </c>
      <c r="AE95" s="48">
        <v>-4.6024774507966271E-2</v>
      </c>
      <c r="AF95" s="48">
        <v>28453.319845448154</v>
      </c>
      <c r="AG95" s="48">
        <v>-618.59382981049202</v>
      </c>
      <c r="AH95" s="48">
        <v>-2.4439991590195831E-2</v>
      </c>
      <c r="AI95" s="48">
        <v>25310.721876788313</v>
      </c>
      <c r="AJ95" s="48">
        <v>-756.50944269728234</v>
      </c>
      <c r="AK95" s="48">
        <v>-2.6319875578851182E-2</v>
      </c>
      <c r="AL95" s="48">
        <v>28742.895855676485</v>
      </c>
      <c r="AM95" s="48">
        <v>-690.96380007930088</v>
      </c>
      <c r="AN95" s="48">
        <v>-2.158478291777044E-2</v>
      </c>
      <c r="AO95" s="48">
        <v>32011.616828003414</v>
      </c>
      <c r="AP95" s="48">
        <v>618.59382981049202</v>
      </c>
      <c r="AQ95" s="48">
        <v>2.4439991590195831E-2</v>
      </c>
      <c r="AR95" s="48">
        <v>25310.721876788313</v>
      </c>
      <c r="AS95" s="48">
        <v>-137.91561288679031</v>
      </c>
      <c r="AT95" s="48">
        <v>-1.8798839886553509E-3</v>
      </c>
      <c r="AU95" s="48">
        <v>73363.895707968128</v>
      </c>
      <c r="AV95" s="48">
        <v>-553.04818719251057</v>
      </c>
      <c r="AW95" s="48">
        <v>-1.9704898929115089E-2</v>
      </c>
      <c r="AX95" s="48">
        <v>28066.532550205116</v>
      </c>
      <c r="AY95" s="48">
        <v>756.50944269728234</v>
      </c>
      <c r="AZ95" s="48">
        <v>2.6319875578851182E-2</v>
      </c>
      <c r="BA95" s="48">
        <v>28742.895855676485</v>
      </c>
      <c r="BB95" s="48">
        <v>137.91561288679031</v>
      </c>
      <c r="BC95" s="48">
        <v>1.8798839886553509E-3</v>
      </c>
      <c r="BD95" s="48">
        <v>73363.895707968128</v>
      </c>
      <c r="BF95" s="8">
        <f t="shared" si="17"/>
        <v>314565.30691644375</v>
      </c>
      <c r="BG95" s="8">
        <f t="shared" si="18"/>
        <v>314636.49252179294</v>
      </c>
      <c r="BH95" s="8">
        <f t="shared" si="19"/>
        <v>314521.88660389755</v>
      </c>
      <c r="BI95" s="8">
        <f t="shared" si="20"/>
        <v>314603.40569712466</v>
      </c>
      <c r="BJ95" s="19">
        <f t="shared" si="21"/>
        <v>0</v>
      </c>
      <c r="BK95" s="19">
        <f t="shared" si="22"/>
        <v>1</v>
      </c>
      <c r="BL95" s="19">
        <f t="shared" si="23"/>
        <v>0</v>
      </c>
      <c r="BM95" s="19">
        <f t="shared" si="24"/>
        <v>0</v>
      </c>
    </row>
    <row r="96" spans="2:65" x14ac:dyDescent="0.25">
      <c r="B96" s="6">
        <v>71</v>
      </c>
      <c r="C96" s="48">
        <v>2015.075296447282</v>
      </c>
      <c r="D96" s="48">
        <v>1597.9138496395572</v>
      </c>
      <c r="E96" s="48">
        <v>14.94980648516399</v>
      </c>
      <c r="F96" s="48">
        <v>10.584128066680977</v>
      </c>
      <c r="G96" s="48">
        <v>3215.3036608128405</v>
      </c>
      <c r="H96" s="48">
        <v>2939.2004465906984</v>
      </c>
      <c r="I96" s="48">
        <v>15.017152828335533</v>
      </c>
      <c r="J96" s="48">
        <v>10.623982130343752</v>
      </c>
      <c r="K96" s="48">
        <v>2561.5241631598979</v>
      </c>
      <c r="L96" s="48">
        <v>2240.8853625537308</v>
      </c>
      <c r="M96" s="48">
        <v>14.996015685234532</v>
      </c>
      <c r="N96" s="48">
        <v>10.611486267234277</v>
      </c>
      <c r="O96" s="48">
        <v>2442.8123214777343</v>
      </c>
      <c r="P96" s="48">
        <v>2111.5599697732619</v>
      </c>
      <c r="Q96" s="48">
        <v>14.990961484987247</v>
      </c>
      <c r="R96" s="48">
        <v>10.608496622912892</v>
      </c>
      <c r="U96" s="48">
        <v>1341.2865969511413</v>
      </c>
      <c r="V96" s="48">
        <v>3.9854063662774664E-2</v>
      </c>
      <c r="W96" s="48">
        <v>33654.951934147641</v>
      </c>
      <c r="X96" s="48">
        <v>642.97151291417367</v>
      </c>
      <c r="Y96" s="48">
        <v>2.7358200553299739E-2</v>
      </c>
      <c r="Z96" s="48">
        <v>23501.966500374358</v>
      </c>
      <c r="AA96" s="48">
        <v>513.6461201337047</v>
      </c>
      <c r="AB96" s="48">
        <v>2.4368556231914695E-2</v>
      </c>
      <c r="AC96" s="48">
        <v>21078.233574666985</v>
      </c>
      <c r="AD96" s="48">
        <v>-1341.2865969511413</v>
      </c>
      <c r="AE96" s="48">
        <v>-3.9854063662774664E-2</v>
      </c>
      <c r="AF96" s="48">
        <v>33654.951934147641</v>
      </c>
      <c r="AG96" s="48">
        <v>-698.31508403696762</v>
      </c>
      <c r="AH96" s="48">
        <v>-1.2495863109474925E-2</v>
      </c>
      <c r="AI96" s="48">
        <v>55883.701503377844</v>
      </c>
      <c r="AJ96" s="48">
        <v>-827.64047681743659</v>
      </c>
      <c r="AK96" s="48">
        <v>-1.5485507430859968E-2</v>
      </c>
      <c r="AL96" s="48">
        <v>53446.132166653493</v>
      </c>
      <c r="AM96" s="48">
        <v>-642.97151291417367</v>
      </c>
      <c r="AN96" s="48">
        <v>-2.7358200553299739E-2</v>
      </c>
      <c r="AO96" s="48">
        <v>23501.966500374358</v>
      </c>
      <c r="AP96" s="48">
        <v>698.31508403696762</v>
      </c>
      <c r="AQ96" s="48">
        <v>1.2495863109474925E-2</v>
      </c>
      <c r="AR96" s="48">
        <v>55883.701503377844</v>
      </c>
      <c r="AS96" s="48">
        <v>-129.32539278046897</v>
      </c>
      <c r="AT96" s="48">
        <v>-2.9896443213850432E-3</v>
      </c>
      <c r="AU96" s="48">
        <v>43257.785501572667</v>
      </c>
      <c r="AV96" s="48">
        <v>-513.6461201337047</v>
      </c>
      <c r="AW96" s="48">
        <v>-2.4368556231914695E-2</v>
      </c>
      <c r="AX96" s="48">
        <v>21078.233574666985</v>
      </c>
      <c r="AY96" s="48">
        <v>827.64047681743659</v>
      </c>
      <c r="AZ96" s="48">
        <v>1.5485507430859968E-2</v>
      </c>
      <c r="BA96" s="48">
        <v>53446.132166653493</v>
      </c>
      <c r="BB96" s="48">
        <v>129.32539278046897</v>
      </c>
      <c r="BC96" s="48">
        <v>2.9896443213850432E-3</v>
      </c>
      <c r="BD96" s="48">
        <v>43257.785501572667</v>
      </c>
      <c r="BF96" s="8">
        <f t="shared" si="17"/>
        <v>315925.92815078975</v>
      </c>
      <c r="BG96" s="8">
        <f t="shared" si="18"/>
        <v>315780.26346372184</v>
      </c>
      <c r="BH96" s="8">
        <f t="shared" si="19"/>
        <v>316103.70265447453</v>
      </c>
      <c r="BI96" s="8">
        <f t="shared" si="20"/>
        <v>316143.33871761349</v>
      </c>
      <c r="BJ96" s="19">
        <f t="shared" si="21"/>
        <v>0</v>
      </c>
      <c r="BK96" s="19">
        <f t="shared" si="22"/>
        <v>0</v>
      </c>
      <c r="BL96" s="19">
        <f t="shared" si="23"/>
        <v>0</v>
      </c>
      <c r="BM96" s="19">
        <f t="shared" si="24"/>
        <v>1</v>
      </c>
    </row>
    <row r="97" spans="2:65" x14ac:dyDescent="0.25">
      <c r="B97" s="6">
        <v>72</v>
      </c>
      <c r="C97" s="48">
        <v>1945.9194874818179</v>
      </c>
      <c r="D97" s="48">
        <v>1556.1477802144288</v>
      </c>
      <c r="E97" s="48">
        <v>15.024663617559101</v>
      </c>
      <c r="F97" s="48">
        <v>10.635820348354532</v>
      </c>
      <c r="G97" s="48">
        <v>3113.4063195635599</v>
      </c>
      <c r="H97" s="48">
        <v>2873.7767392560563</v>
      </c>
      <c r="I97" s="48">
        <v>15.095642958173956</v>
      </c>
      <c r="J97" s="48">
        <v>10.67761354511026</v>
      </c>
      <c r="K97" s="48">
        <v>2500.3870515513254</v>
      </c>
      <c r="L97" s="48">
        <v>2203.4199932178622</v>
      </c>
      <c r="M97" s="48">
        <v>15.068709780615929</v>
      </c>
      <c r="N97" s="48">
        <v>10.661770926553347</v>
      </c>
      <c r="O97" s="48">
        <v>2413.0907707635579</v>
      </c>
      <c r="P97" s="48">
        <v>2095.4311160984053</v>
      </c>
      <c r="Q97" s="48">
        <v>15.058938042764744</v>
      </c>
      <c r="R97" s="48">
        <v>10.656018234709627</v>
      </c>
      <c r="U97" s="48">
        <v>1317.6289590416275</v>
      </c>
      <c r="V97" s="48">
        <v>4.1793196755728346E-2</v>
      </c>
      <c r="W97" s="48">
        <v>31527.355199528447</v>
      </c>
      <c r="X97" s="48">
        <v>647.27221300343331</v>
      </c>
      <c r="Y97" s="48">
        <v>2.5950578198814966E-2</v>
      </c>
      <c r="Z97" s="48">
        <v>24942.49677384803</v>
      </c>
      <c r="AA97" s="48">
        <v>539.28333588397641</v>
      </c>
      <c r="AB97" s="48">
        <v>2.0197886355095562E-2</v>
      </c>
      <c r="AC97" s="48">
        <v>26699.988622716701</v>
      </c>
      <c r="AD97" s="48">
        <v>-1317.6289590416275</v>
      </c>
      <c r="AE97" s="48">
        <v>-4.1793196755728346E-2</v>
      </c>
      <c r="AF97" s="48">
        <v>31527.355199528447</v>
      </c>
      <c r="AG97" s="48">
        <v>-670.35674603819416</v>
      </c>
      <c r="AH97" s="48">
        <v>-1.5842618556913379E-2</v>
      </c>
      <c r="AI97" s="48">
        <v>42313.506673785618</v>
      </c>
      <c r="AJ97" s="48">
        <v>-778.34562315765106</v>
      </c>
      <c r="AK97" s="48">
        <v>-2.1595310400632783E-2</v>
      </c>
      <c r="AL97" s="48">
        <v>36042.344783099019</v>
      </c>
      <c r="AM97" s="48">
        <v>-647.27221300343331</v>
      </c>
      <c r="AN97" s="48">
        <v>-2.5950578198814966E-2</v>
      </c>
      <c r="AO97" s="48">
        <v>24942.49677384803</v>
      </c>
      <c r="AP97" s="48">
        <v>670.35674603819416</v>
      </c>
      <c r="AQ97" s="48">
        <v>1.5842618556913379E-2</v>
      </c>
      <c r="AR97" s="48">
        <v>42313.506673785618</v>
      </c>
      <c r="AS97" s="48">
        <v>-107.9888771194569</v>
      </c>
      <c r="AT97" s="48">
        <v>-5.7526918437194041E-3</v>
      </c>
      <c r="AU97" s="48">
        <v>18771.886284393197</v>
      </c>
      <c r="AV97" s="48">
        <v>-539.28333588397641</v>
      </c>
      <c r="AW97" s="48">
        <v>-2.0197886355095562E-2</v>
      </c>
      <c r="AX97" s="48">
        <v>26699.988622716701</v>
      </c>
      <c r="AY97" s="48">
        <v>778.34562315765106</v>
      </c>
      <c r="AZ97" s="48">
        <v>2.1595310400632783E-2</v>
      </c>
      <c r="BA97" s="48">
        <v>36042.344783099019</v>
      </c>
      <c r="BB97" s="48">
        <v>107.9888771194569</v>
      </c>
      <c r="BC97" s="48">
        <v>5.7526918437194041E-3</v>
      </c>
      <c r="BD97" s="48">
        <v>18771.886284393197</v>
      </c>
      <c r="BF97" s="8">
        <f t="shared" si="17"/>
        <v>317518.46267042152</v>
      </c>
      <c r="BG97" s="8">
        <f t="shared" si="18"/>
        <v>317454.62961405178</v>
      </c>
      <c r="BH97" s="8">
        <f t="shared" si="19"/>
        <v>317649.70780338254</v>
      </c>
      <c r="BI97" s="8">
        <f t="shared" si="20"/>
        <v>317585.11592519039</v>
      </c>
      <c r="BJ97" s="19">
        <f t="shared" si="21"/>
        <v>0</v>
      </c>
      <c r="BK97" s="19">
        <f t="shared" si="22"/>
        <v>0</v>
      </c>
      <c r="BL97" s="19">
        <f t="shared" si="23"/>
        <v>1</v>
      </c>
      <c r="BM97" s="19">
        <f t="shared" si="24"/>
        <v>0</v>
      </c>
    </row>
    <row r="98" spans="2:65" x14ac:dyDescent="0.25">
      <c r="B98" s="6">
        <v>73</v>
      </c>
      <c r="C98" s="48">
        <v>1967.2003525061568</v>
      </c>
      <c r="D98" s="48">
        <v>1567.0934769454771</v>
      </c>
      <c r="E98" s="48">
        <v>15.085580881259151</v>
      </c>
      <c r="F98" s="48">
        <v>10.679943602684141</v>
      </c>
      <c r="G98" s="48">
        <v>3166.7736430578971</v>
      </c>
      <c r="H98" s="48">
        <v>2907.5730243773501</v>
      </c>
      <c r="I98" s="48">
        <v>15.154416268374781</v>
      </c>
      <c r="J98" s="48">
        <v>10.720560081170712</v>
      </c>
      <c r="K98" s="48">
        <v>2526.7307088048415</v>
      </c>
      <c r="L98" s="48">
        <v>2218.6021771660353</v>
      </c>
      <c r="M98" s="48">
        <v>15.130653069824238</v>
      </c>
      <c r="N98" s="48">
        <v>10.706551962856526</v>
      </c>
      <c r="O98" s="48">
        <v>2467.0492445017212</v>
      </c>
      <c r="P98" s="48">
        <v>2129.0109696573072</v>
      </c>
      <c r="Q98" s="48">
        <v>15.116054515133216</v>
      </c>
      <c r="R98" s="48">
        <v>10.697939310569179</v>
      </c>
      <c r="U98" s="48">
        <v>1340.479547431873</v>
      </c>
      <c r="V98" s="48">
        <v>4.0616478486571239E-2</v>
      </c>
      <c r="W98" s="48">
        <v>33003.342421107904</v>
      </c>
      <c r="X98" s="48">
        <v>651.50870022055824</v>
      </c>
      <c r="Y98" s="48">
        <v>2.6608360172385659E-2</v>
      </c>
      <c r="Z98" s="48">
        <v>24485.11279912313</v>
      </c>
      <c r="AA98" s="48">
        <v>561.91749271183016</v>
      </c>
      <c r="AB98" s="48">
        <v>1.799570788503857E-2</v>
      </c>
      <c r="AC98" s="48">
        <v>31225.084131255659</v>
      </c>
      <c r="AD98" s="48">
        <v>-1340.479547431873</v>
      </c>
      <c r="AE98" s="48">
        <v>-4.0616478486571239E-2</v>
      </c>
      <c r="AF98" s="48">
        <v>33003.342421107904</v>
      </c>
      <c r="AG98" s="48">
        <v>-688.97084721131478</v>
      </c>
      <c r="AH98" s="48">
        <v>-1.400811831418558E-2</v>
      </c>
      <c r="AI98" s="48">
        <v>49183.682758705407</v>
      </c>
      <c r="AJ98" s="48">
        <v>-778.56205472004285</v>
      </c>
      <c r="AK98" s="48">
        <v>-2.2620770601532669E-2</v>
      </c>
      <c r="AL98" s="48">
        <v>34418.016451981144</v>
      </c>
      <c r="AM98" s="48">
        <v>-651.50870022055824</v>
      </c>
      <c r="AN98" s="48">
        <v>-2.6608360172385659E-2</v>
      </c>
      <c r="AO98" s="48">
        <v>24485.11279912313</v>
      </c>
      <c r="AP98" s="48">
        <v>688.97084721131478</v>
      </c>
      <c r="AQ98" s="48">
        <v>1.400811831418558E-2</v>
      </c>
      <c r="AR98" s="48">
        <v>49183.682758705407</v>
      </c>
      <c r="AS98" s="48">
        <v>-89.591207508728075</v>
      </c>
      <c r="AT98" s="48">
        <v>-8.612652287347089E-3</v>
      </c>
      <c r="AU98" s="48">
        <v>10402.278475858962</v>
      </c>
      <c r="AV98" s="48">
        <v>-561.91749271183016</v>
      </c>
      <c r="AW98" s="48">
        <v>-1.799570788503857E-2</v>
      </c>
      <c r="AX98" s="48">
        <v>31225.084131255659</v>
      </c>
      <c r="AY98" s="48">
        <v>778.56205472004285</v>
      </c>
      <c r="AZ98" s="48">
        <v>2.2620770601532669E-2</v>
      </c>
      <c r="BA98" s="48">
        <v>34418.016451981144</v>
      </c>
      <c r="BB98" s="48">
        <v>89.591207508728075</v>
      </c>
      <c r="BC98" s="48">
        <v>8.612652287347089E-3</v>
      </c>
      <c r="BD98" s="48">
        <v>10402.278475858962</v>
      </c>
      <c r="BF98" s="8">
        <f t="shared" si="17"/>
        <v>318831.21460357873</v>
      </c>
      <c r="BG98" s="8">
        <f t="shared" si="18"/>
        <v>318709.22941074404</v>
      </c>
      <c r="BH98" s="8">
        <f t="shared" si="19"/>
        <v>318977.95670852973</v>
      </c>
      <c r="BI98" s="8">
        <f t="shared" si="20"/>
        <v>318809.16834741802</v>
      </c>
      <c r="BJ98" s="19">
        <f t="shared" si="21"/>
        <v>0</v>
      </c>
      <c r="BK98" s="19">
        <f t="shared" si="22"/>
        <v>0</v>
      </c>
      <c r="BL98" s="19">
        <f t="shared" si="23"/>
        <v>1</v>
      </c>
      <c r="BM98" s="19">
        <f t="shared" si="24"/>
        <v>0</v>
      </c>
    </row>
    <row r="99" spans="2:65" x14ac:dyDescent="0.25">
      <c r="B99" s="6">
        <v>74</v>
      </c>
      <c r="C99" s="48">
        <v>1992.21523390726</v>
      </c>
      <c r="D99" s="48">
        <v>1579.6968780852276</v>
      </c>
      <c r="E99" s="48">
        <v>14.976897756181508</v>
      </c>
      <c r="F99" s="48">
        <v>10.601990542359054</v>
      </c>
      <c r="G99" s="48">
        <v>3193.8365358570518</v>
      </c>
      <c r="H99" s="48">
        <v>2923.0292731475856</v>
      </c>
      <c r="I99" s="48">
        <v>15.040050236206227</v>
      </c>
      <c r="J99" s="48">
        <v>10.639195620428129</v>
      </c>
      <c r="K99" s="48">
        <v>2603.6621661691229</v>
      </c>
      <c r="L99" s="48">
        <v>2266.9134996698672</v>
      </c>
      <c r="M99" s="48">
        <v>15.010794012919344</v>
      </c>
      <c r="N99" s="48">
        <v>10.621972751201554</v>
      </c>
      <c r="O99" s="48">
        <v>2472.7661057471541</v>
      </c>
      <c r="P99" s="48">
        <v>2129.3659992494663</v>
      </c>
      <c r="Q99" s="48">
        <v>15.007830538451335</v>
      </c>
      <c r="R99" s="48">
        <v>10.620226947237168</v>
      </c>
      <c r="U99" s="48">
        <v>1343.332395062358</v>
      </c>
      <c r="V99" s="48">
        <v>3.7205078069074915E-2</v>
      </c>
      <c r="W99" s="48">
        <v>36106.15713716091</v>
      </c>
      <c r="X99" s="48">
        <v>687.2166215846396</v>
      </c>
      <c r="Y99" s="48">
        <v>1.998220884249946E-2</v>
      </c>
      <c r="Z99" s="48">
        <v>34391.424241499401</v>
      </c>
      <c r="AA99" s="48">
        <v>549.66912116423873</v>
      </c>
      <c r="AB99" s="48">
        <v>1.8236404878113177E-2</v>
      </c>
      <c r="AC99" s="48">
        <v>30141.309366515339</v>
      </c>
      <c r="AD99" s="48">
        <v>-1343.332395062358</v>
      </c>
      <c r="AE99" s="48">
        <v>-3.7205078069074915E-2</v>
      </c>
      <c r="AF99" s="48">
        <v>36106.15713716091</v>
      </c>
      <c r="AG99" s="48">
        <v>-656.11577347771845</v>
      </c>
      <c r="AH99" s="48">
        <v>-1.7222869226575455E-2</v>
      </c>
      <c r="AI99" s="48">
        <v>38095.613735794395</v>
      </c>
      <c r="AJ99" s="48">
        <v>-793.66327389811931</v>
      </c>
      <c r="AK99" s="48">
        <v>-1.8968673190961738E-2</v>
      </c>
      <c r="AL99" s="48">
        <v>41840.73740467451</v>
      </c>
      <c r="AM99" s="48">
        <v>-687.2166215846396</v>
      </c>
      <c r="AN99" s="48">
        <v>-1.998220884249946E-2</v>
      </c>
      <c r="AO99" s="48">
        <v>34391.424241499401</v>
      </c>
      <c r="AP99" s="48">
        <v>656.11577347771845</v>
      </c>
      <c r="AQ99" s="48">
        <v>1.7222869226575455E-2</v>
      </c>
      <c r="AR99" s="48">
        <v>38095.613735794395</v>
      </c>
      <c r="AS99" s="48">
        <v>-137.54750042040087</v>
      </c>
      <c r="AT99" s="48">
        <v>-1.7458039643862833E-3</v>
      </c>
      <c r="AU99" s="48">
        <v>78787.483146055325</v>
      </c>
      <c r="AV99" s="48">
        <v>-549.66912116423873</v>
      </c>
      <c r="AW99" s="48">
        <v>-1.8236404878113177E-2</v>
      </c>
      <c r="AX99" s="48">
        <v>30141.309366515339</v>
      </c>
      <c r="AY99" s="48">
        <v>793.66327389811931</v>
      </c>
      <c r="AZ99" s="48">
        <v>1.8968673190961738E-2</v>
      </c>
      <c r="BA99" s="48">
        <v>41840.73740467451</v>
      </c>
      <c r="BB99" s="48">
        <v>137.54750042040087</v>
      </c>
      <c r="BC99" s="48">
        <v>1.7458039643862833E-3</v>
      </c>
      <c r="BD99" s="48">
        <v>78787.483146055325</v>
      </c>
      <c r="BF99" s="8">
        <f t="shared" si="17"/>
        <v>316480.01939268643</v>
      </c>
      <c r="BG99" s="8">
        <f t="shared" si="18"/>
        <v>316252.83933969628</v>
      </c>
      <c r="BH99" s="8">
        <f t="shared" si="19"/>
        <v>316392.26903637673</v>
      </c>
      <c r="BI99" s="8">
        <f t="shared" si="20"/>
        <v>316477.44241786556</v>
      </c>
      <c r="BJ99" s="19">
        <f t="shared" si="21"/>
        <v>1</v>
      </c>
      <c r="BK99" s="19">
        <f t="shared" si="22"/>
        <v>0</v>
      </c>
      <c r="BL99" s="19">
        <f t="shared" si="23"/>
        <v>0</v>
      </c>
      <c r="BM99" s="19">
        <f t="shared" si="24"/>
        <v>0</v>
      </c>
    </row>
    <row r="100" spans="2:65" x14ac:dyDescent="0.25">
      <c r="B100" s="6">
        <v>75</v>
      </c>
      <c r="C100" s="48">
        <v>1970.4161027700593</v>
      </c>
      <c r="D100" s="48">
        <v>1568.0380553458501</v>
      </c>
      <c r="E100" s="48">
        <v>14.861085477146545</v>
      </c>
      <c r="F100" s="48">
        <v>10.518998773900549</v>
      </c>
      <c r="G100" s="48">
        <v>3212.0754656631002</v>
      </c>
      <c r="H100" s="48">
        <v>2937.1643857703452</v>
      </c>
      <c r="I100" s="48">
        <v>14.916992068389243</v>
      </c>
      <c r="J100" s="48">
        <v>10.552035364400172</v>
      </c>
      <c r="K100" s="48">
        <v>2552.7519823616135</v>
      </c>
      <c r="L100" s="48">
        <v>2235.1467102762817</v>
      </c>
      <c r="M100" s="48">
        <v>14.898364426925099</v>
      </c>
      <c r="N100" s="48">
        <v>10.541037518079328</v>
      </c>
      <c r="O100" s="48">
        <v>2485.8702349773421</v>
      </c>
      <c r="P100" s="48">
        <v>2140.6393991643104</v>
      </c>
      <c r="Q100" s="48">
        <v>14.886259255088449</v>
      </c>
      <c r="R100" s="48">
        <v>10.533885399183152</v>
      </c>
      <c r="U100" s="48">
        <v>1369.1263304244951</v>
      </c>
      <c r="V100" s="48">
        <v>3.3036590499623486E-2</v>
      </c>
      <c r="W100" s="48">
        <v>41442.724861093004</v>
      </c>
      <c r="X100" s="48">
        <v>667.10865493043161</v>
      </c>
      <c r="Y100" s="48">
        <v>2.2038744178779268E-2</v>
      </c>
      <c r="Z100" s="48">
        <v>30269.812540987667</v>
      </c>
      <c r="AA100" s="48">
        <v>572.60134381846024</v>
      </c>
      <c r="AB100" s="48">
        <v>1.4886625282603205E-2</v>
      </c>
      <c r="AC100" s="48">
        <v>38464.147041278258</v>
      </c>
      <c r="AD100" s="48">
        <v>-1369.1263304244951</v>
      </c>
      <c r="AE100" s="48">
        <v>-3.3036590499623486E-2</v>
      </c>
      <c r="AF100" s="48">
        <v>41442.724861093004</v>
      </c>
      <c r="AG100" s="48">
        <v>-702.0176754940635</v>
      </c>
      <c r="AH100" s="48">
        <v>-1.0997846320844218E-2</v>
      </c>
      <c r="AI100" s="48">
        <v>63832.286341693049</v>
      </c>
      <c r="AJ100" s="48">
        <v>-796.52498660603487</v>
      </c>
      <c r="AK100" s="48">
        <v>-1.8149965217020281E-2</v>
      </c>
      <c r="AL100" s="48">
        <v>43885.758296610227</v>
      </c>
      <c r="AM100" s="48">
        <v>-667.10865493043161</v>
      </c>
      <c r="AN100" s="48">
        <v>-2.2038744178779268E-2</v>
      </c>
      <c r="AO100" s="48">
        <v>30269.812540987667</v>
      </c>
      <c r="AP100" s="48">
        <v>702.0176754940635</v>
      </c>
      <c r="AQ100" s="48">
        <v>1.0997846320844218E-2</v>
      </c>
      <c r="AR100" s="48">
        <v>63832.286341693049</v>
      </c>
      <c r="AS100" s="48">
        <v>-94.507311111971376</v>
      </c>
      <c r="AT100" s="48">
        <v>-7.1521188961760629E-3</v>
      </c>
      <c r="AU100" s="48">
        <v>13213.889825363565</v>
      </c>
      <c r="AV100" s="48">
        <v>-572.60134381846024</v>
      </c>
      <c r="AW100" s="48">
        <v>-1.4886625282603205E-2</v>
      </c>
      <c r="AX100" s="48">
        <v>38464.147041278258</v>
      </c>
      <c r="AY100" s="48">
        <v>796.52498660603487</v>
      </c>
      <c r="AZ100" s="48">
        <v>1.8149965217020281E-2</v>
      </c>
      <c r="BA100" s="48">
        <v>43885.758296610227</v>
      </c>
      <c r="BB100" s="48">
        <v>94.507311111971376</v>
      </c>
      <c r="BC100" s="48">
        <v>7.1521188961760629E-3</v>
      </c>
      <c r="BD100" s="48">
        <v>13213.889825363565</v>
      </c>
      <c r="BF100" s="8">
        <f t="shared" si="17"/>
        <v>314001.92516167066</v>
      </c>
      <c r="BG100" s="8">
        <f t="shared" si="18"/>
        <v>313623.89654623484</v>
      </c>
      <c r="BH100" s="8">
        <f t="shared" si="19"/>
        <v>313995.9788321036</v>
      </c>
      <c r="BI100" s="8">
        <f t="shared" si="20"/>
        <v>313875.92257633025</v>
      </c>
      <c r="BJ100" s="19">
        <f t="shared" si="21"/>
        <v>1</v>
      </c>
      <c r="BK100" s="19">
        <f t="shared" si="22"/>
        <v>0</v>
      </c>
      <c r="BL100" s="19">
        <f t="shared" si="23"/>
        <v>0</v>
      </c>
      <c r="BM100" s="19">
        <f t="shared" si="24"/>
        <v>0</v>
      </c>
    </row>
    <row r="101" spans="2:65" x14ac:dyDescent="0.25">
      <c r="B101" s="6">
        <v>76</v>
      </c>
      <c r="C101" s="48">
        <v>2029.4431525773975</v>
      </c>
      <c r="D101" s="48">
        <v>1605.9685071842132</v>
      </c>
      <c r="E101" s="48">
        <v>15.067332027363936</v>
      </c>
      <c r="F101" s="48">
        <v>10.667341549623128</v>
      </c>
      <c r="G101" s="48">
        <v>3240.1770142832197</v>
      </c>
      <c r="H101" s="48">
        <v>2954.8209465371128</v>
      </c>
      <c r="I101" s="48">
        <v>15.132099068927774</v>
      </c>
      <c r="J101" s="48">
        <v>10.70558379203397</v>
      </c>
      <c r="K101" s="48">
        <v>2608.2561958808728</v>
      </c>
      <c r="L101" s="48">
        <v>2270.998618602428</v>
      </c>
      <c r="M101" s="48">
        <v>15.10788641394822</v>
      </c>
      <c r="N101" s="48">
        <v>10.691299691058987</v>
      </c>
      <c r="O101" s="48">
        <v>2457.123555539536</v>
      </c>
      <c r="P101" s="48">
        <v>2119.9097270927068</v>
      </c>
      <c r="Q101" s="48">
        <v>15.107906885853755</v>
      </c>
      <c r="R101" s="48">
        <v>10.691311774576985</v>
      </c>
      <c r="U101" s="48">
        <v>1348.8524393528996</v>
      </c>
      <c r="V101" s="48">
        <v>3.8242242410841953E-2</v>
      </c>
      <c r="W101" s="48">
        <v>35271.269526038312</v>
      </c>
      <c r="X101" s="48">
        <v>665.0301114182148</v>
      </c>
      <c r="Y101" s="48">
        <v>2.3958141435858948E-2</v>
      </c>
      <c r="Z101" s="48">
        <v>27758.000894962664</v>
      </c>
      <c r="AA101" s="48">
        <v>513.94121990849362</v>
      </c>
      <c r="AB101" s="48">
        <v>2.39702249538567E-2</v>
      </c>
      <c r="AC101" s="48">
        <v>21440.817551685213</v>
      </c>
      <c r="AD101" s="48">
        <v>-1348.8524393528996</v>
      </c>
      <c r="AE101" s="48">
        <v>-3.8242242410841953E-2</v>
      </c>
      <c r="AF101" s="48">
        <v>35271.269526038312</v>
      </c>
      <c r="AG101" s="48">
        <v>-683.82232793468484</v>
      </c>
      <c r="AH101" s="48">
        <v>-1.4284100974983005E-2</v>
      </c>
      <c r="AI101" s="48">
        <v>47872.969333689442</v>
      </c>
      <c r="AJ101" s="48">
        <v>-834.91121944440602</v>
      </c>
      <c r="AK101" s="48">
        <v>-1.4272017456985253E-2</v>
      </c>
      <c r="AL101" s="48">
        <v>58499.873753711647</v>
      </c>
      <c r="AM101" s="48">
        <v>-665.0301114182148</v>
      </c>
      <c r="AN101" s="48">
        <v>-2.3958141435858948E-2</v>
      </c>
      <c r="AO101" s="48">
        <v>27758.000894962664</v>
      </c>
      <c r="AP101" s="48">
        <v>683.82232793468484</v>
      </c>
      <c r="AQ101" s="48">
        <v>1.4284100974983005E-2</v>
      </c>
      <c r="AR101" s="48">
        <v>47872.969333689442</v>
      </c>
      <c r="AS101" s="48">
        <v>-151.08889150972118</v>
      </c>
      <c r="AT101" s="48">
        <v>1.2083517997751869E-5</v>
      </c>
      <c r="AU101" s="48">
        <v>-12503717.17390839</v>
      </c>
      <c r="AV101" s="48">
        <v>-513.94121990849362</v>
      </c>
      <c r="AW101" s="48">
        <v>-2.39702249538567E-2</v>
      </c>
      <c r="AX101" s="48">
        <v>21440.817551685213</v>
      </c>
      <c r="AY101" s="48">
        <v>834.91121944440602</v>
      </c>
      <c r="AZ101" s="48">
        <v>1.4272017456985253E-2</v>
      </c>
      <c r="BA101" s="48">
        <v>58499.873753711647</v>
      </c>
      <c r="BB101" s="48">
        <v>151.08889150972118</v>
      </c>
      <c r="BC101" s="48">
        <v>-1.2083517997751869E-5</v>
      </c>
      <c r="BD101" s="48">
        <v>-12503717.17390839</v>
      </c>
      <c r="BF101" s="8">
        <f t="shared" si="17"/>
        <v>318414.27798150957</v>
      </c>
      <c r="BG101" s="8">
        <f t="shared" si="18"/>
        <v>318212.69281448197</v>
      </c>
      <c r="BH101" s="8">
        <f t="shared" si="19"/>
        <v>318467.99211316719</v>
      </c>
      <c r="BI101" s="8">
        <f t="shared" si="20"/>
        <v>318619.44351021684</v>
      </c>
      <c r="BJ101" s="19">
        <f t="shared" si="21"/>
        <v>0</v>
      </c>
      <c r="BK101" s="19">
        <f t="shared" si="22"/>
        <v>0</v>
      </c>
      <c r="BL101" s="19">
        <f t="shared" si="23"/>
        <v>0</v>
      </c>
      <c r="BM101" s="19">
        <f t="shared" si="24"/>
        <v>1</v>
      </c>
    </row>
    <row r="102" spans="2:65" x14ac:dyDescent="0.25">
      <c r="B102" s="6">
        <v>77</v>
      </c>
      <c r="C102" s="48">
        <v>2023.020576596917</v>
      </c>
      <c r="D102" s="48">
        <v>1601.4583752013373</v>
      </c>
      <c r="E102" s="48">
        <v>14.984337799558554</v>
      </c>
      <c r="F102" s="48">
        <v>10.609052582961818</v>
      </c>
      <c r="G102" s="48">
        <v>3196.0476123314043</v>
      </c>
      <c r="H102" s="48">
        <v>2925.1784679299344</v>
      </c>
      <c r="I102" s="48">
        <v>15.057464388608855</v>
      </c>
      <c r="J102" s="48">
        <v>10.65236348839148</v>
      </c>
      <c r="K102" s="48">
        <v>2543.6123756130464</v>
      </c>
      <c r="L102" s="48">
        <v>2227.5446160821612</v>
      </c>
      <c r="M102" s="48">
        <v>15.035667062988635</v>
      </c>
      <c r="N102" s="48">
        <v>10.63946756142454</v>
      </c>
      <c r="O102" s="48">
        <v>2506.1377552556887</v>
      </c>
      <c r="P102" s="48">
        <v>2152.6027207771576</v>
      </c>
      <c r="Q102" s="48">
        <v>15.01751078438882</v>
      </c>
      <c r="R102" s="48">
        <v>10.62871672410321</v>
      </c>
      <c r="U102" s="48">
        <v>1323.7200927285971</v>
      </c>
      <c r="V102" s="48">
        <v>4.3310905429661872E-2</v>
      </c>
      <c r="W102" s="48">
        <v>30563.205261971623</v>
      </c>
      <c r="X102" s="48">
        <v>626.08624088082388</v>
      </c>
      <c r="Y102" s="48">
        <v>3.0414978462722786E-2</v>
      </c>
      <c r="Z102" s="48">
        <v>20584.799744249955</v>
      </c>
      <c r="AA102" s="48">
        <v>551.14434557582035</v>
      </c>
      <c r="AB102" s="48">
        <v>1.9664141141392477E-2</v>
      </c>
      <c r="AC102" s="48">
        <v>28027.888002475564</v>
      </c>
      <c r="AD102" s="48">
        <v>-1323.7200927285971</v>
      </c>
      <c r="AE102" s="48">
        <v>-4.3310905429661872E-2</v>
      </c>
      <c r="AF102" s="48">
        <v>30563.205261971623</v>
      </c>
      <c r="AG102" s="48">
        <v>-697.63385184777326</v>
      </c>
      <c r="AH102" s="48">
        <v>-1.2895926966939086E-2</v>
      </c>
      <c r="AI102" s="48">
        <v>54097.224157385266</v>
      </c>
      <c r="AJ102" s="48">
        <v>-772.57574715277678</v>
      </c>
      <c r="AK102" s="48">
        <v>-2.3646764288269395E-2</v>
      </c>
      <c r="AL102" s="48">
        <v>32671.520624749217</v>
      </c>
      <c r="AM102" s="48">
        <v>-626.08624088082388</v>
      </c>
      <c r="AN102" s="48">
        <v>-3.0414978462722786E-2</v>
      </c>
      <c r="AO102" s="48">
        <v>20584.799744249955</v>
      </c>
      <c r="AP102" s="48">
        <v>697.63385184777326</v>
      </c>
      <c r="AQ102" s="48">
        <v>1.2895926966939086E-2</v>
      </c>
      <c r="AR102" s="48">
        <v>54097.224157385266</v>
      </c>
      <c r="AS102" s="48">
        <v>-74.941895305003527</v>
      </c>
      <c r="AT102" s="48">
        <v>-1.0750837321330309E-2</v>
      </c>
      <c r="AU102" s="48">
        <v>6970.7961403447425</v>
      </c>
      <c r="AV102" s="48">
        <v>-551.14434557582035</v>
      </c>
      <c r="AW102" s="48">
        <v>-1.9664141141392477E-2</v>
      </c>
      <c r="AX102" s="48">
        <v>28027.888002475564</v>
      </c>
      <c r="AY102" s="48">
        <v>772.57574715277678</v>
      </c>
      <c r="AZ102" s="48">
        <v>2.3646764288269395E-2</v>
      </c>
      <c r="BA102" s="48">
        <v>32671.520624749217</v>
      </c>
      <c r="BB102" s="48">
        <v>74.941895305003527</v>
      </c>
      <c r="BC102" s="48">
        <v>1.0750837321330309E-2</v>
      </c>
      <c r="BD102" s="48">
        <v>6970.7961403447425</v>
      </c>
      <c r="BF102" s="8">
        <f t="shared" si="17"/>
        <v>316670.1191136532</v>
      </c>
      <c r="BG102" s="8">
        <f t="shared" si="18"/>
        <v>316645.72618381446</v>
      </c>
      <c r="BH102" s="8">
        <f t="shared" si="19"/>
        <v>316956.48222665407</v>
      </c>
      <c r="BI102" s="8">
        <f t="shared" si="20"/>
        <v>316708.89900231914</v>
      </c>
      <c r="BJ102" s="19">
        <f t="shared" si="21"/>
        <v>0</v>
      </c>
      <c r="BK102" s="19">
        <f t="shared" si="22"/>
        <v>0</v>
      </c>
      <c r="BL102" s="19">
        <f t="shared" si="23"/>
        <v>1</v>
      </c>
      <c r="BM102" s="19">
        <f t="shared" si="24"/>
        <v>0</v>
      </c>
    </row>
    <row r="103" spans="2:65" x14ac:dyDescent="0.25">
      <c r="B103" s="6">
        <v>78</v>
      </c>
      <c r="C103" s="48">
        <v>1920.1142628561479</v>
      </c>
      <c r="D103" s="48">
        <v>1534.9314339642483</v>
      </c>
      <c r="E103" s="48">
        <v>14.980718535762744</v>
      </c>
      <c r="F103" s="48">
        <v>10.604563088426094</v>
      </c>
      <c r="G103" s="48">
        <v>3160.8276999039617</v>
      </c>
      <c r="H103" s="48">
        <v>2903.3041599940057</v>
      </c>
      <c r="I103" s="48">
        <v>15.041733127666694</v>
      </c>
      <c r="J103" s="48">
        <v>10.640559363771775</v>
      </c>
      <c r="K103" s="48">
        <v>2527.398166444988</v>
      </c>
      <c r="L103" s="48">
        <v>2218.7154870601448</v>
      </c>
      <c r="M103" s="48">
        <v>15.017399609830045</v>
      </c>
      <c r="N103" s="48">
        <v>10.626214970173553</v>
      </c>
      <c r="O103" s="48">
        <v>2522.4114653575639</v>
      </c>
      <c r="P103" s="48">
        <v>2165.8848181738717</v>
      </c>
      <c r="Q103" s="48">
        <v>14.994500916267398</v>
      </c>
      <c r="R103" s="48">
        <v>10.612702546467714</v>
      </c>
      <c r="U103" s="48">
        <v>1368.3727260297574</v>
      </c>
      <c r="V103" s="48">
        <v>3.5996275345681283E-2</v>
      </c>
      <c r="W103" s="48">
        <v>38014.286558510015</v>
      </c>
      <c r="X103" s="48">
        <v>683.78405309589652</v>
      </c>
      <c r="Y103" s="48">
        <v>2.1651881747459356E-2</v>
      </c>
      <c r="Z103" s="48">
        <v>31580.814132985561</v>
      </c>
      <c r="AA103" s="48">
        <v>630.95338420962344</v>
      </c>
      <c r="AB103" s="48">
        <v>8.1394580416205287E-3</v>
      </c>
      <c r="AC103" s="48">
        <v>77517.861875236544</v>
      </c>
      <c r="AD103" s="48">
        <v>-1368.3727260297574</v>
      </c>
      <c r="AE103" s="48">
        <v>-3.5996275345681283E-2</v>
      </c>
      <c r="AF103" s="48">
        <v>38014.286558510015</v>
      </c>
      <c r="AG103" s="48">
        <v>-684.58867293386083</v>
      </c>
      <c r="AH103" s="48">
        <v>-1.4344393598221927E-2</v>
      </c>
      <c r="AI103" s="48">
        <v>47725.173479534169</v>
      </c>
      <c r="AJ103" s="48">
        <v>-737.41934182013392</v>
      </c>
      <c r="AK103" s="48">
        <v>-2.7856817304060755E-2</v>
      </c>
      <c r="AL103" s="48">
        <v>26471.772915444959</v>
      </c>
      <c r="AM103" s="48">
        <v>-683.78405309589652</v>
      </c>
      <c r="AN103" s="48">
        <v>-2.1651881747459356E-2</v>
      </c>
      <c r="AO103" s="48">
        <v>31580.814132985561</v>
      </c>
      <c r="AP103" s="48">
        <v>684.58867293386083</v>
      </c>
      <c r="AQ103" s="48">
        <v>1.4344393598221927E-2</v>
      </c>
      <c r="AR103" s="48">
        <v>47725.173479534169</v>
      </c>
      <c r="AS103" s="48">
        <v>-52.830668886273088</v>
      </c>
      <c r="AT103" s="48">
        <v>-1.3512423705838827E-2</v>
      </c>
      <c r="AU103" s="48">
        <v>3909.7848051822507</v>
      </c>
      <c r="AV103" s="48">
        <v>-630.95338420962344</v>
      </c>
      <c r="AW103" s="48">
        <v>-8.1394580416205287E-3</v>
      </c>
      <c r="AX103" s="48">
        <v>77517.861875236544</v>
      </c>
      <c r="AY103" s="48">
        <v>737.41934182013392</v>
      </c>
      <c r="AZ103" s="48">
        <v>2.7856817304060755E-2</v>
      </c>
      <c r="BA103" s="48">
        <v>26471.772915444959</v>
      </c>
      <c r="BB103" s="48">
        <v>52.830668886273088</v>
      </c>
      <c r="BC103" s="48">
        <v>1.3512423705838827E-2</v>
      </c>
      <c r="BD103" s="48">
        <v>3909.7848051822507</v>
      </c>
      <c r="BF103" s="8">
        <f t="shared" si="17"/>
        <v>316601.96121881856</v>
      </c>
      <c r="BG103" s="8">
        <f t="shared" si="18"/>
        <v>316313.47675315925</v>
      </c>
      <c r="BH103" s="8">
        <f t="shared" si="19"/>
        <v>316567.73361814645</v>
      </c>
      <c r="BI103" s="8">
        <f t="shared" si="20"/>
        <v>316215.19157585752</v>
      </c>
      <c r="BJ103" s="19">
        <f t="shared" si="21"/>
        <v>1</v>
      </c>
      <c r="BK103" s="19">
        <f t="shared" si="22"/>
        <v>0</v>
      </c>
      <c r="BL103" s="19">
        <f t="shared" si="23"/>
        <v>0</v>
      </c>
      <c r="BM103" s="19">
        <f t="shared" si="24"/>
        <v>0</v>
      </c>
    </row>
    <row r="104" spans="2:65" x14ac:dyDescent="0.25">
      <c r="B104" s="6">
        <v>79</v>
      </c>
      <c r="C104" s="48">
        <v>2031.8963440158443</v>
      </c>
      <c r="D104" s="48">
        <v>1605.7814987603956</v>
      </c>
      <c r="E104" s="48">
        <v>15.089618301584361</v>
      </c>
      <c r="F104" s="48">
        <v>10.683020898717132</v>
      </c>
      <c r="G104" s="48">
        <v>3204.7904312776259</v>
      </c>
      <c r="H104" s="48">
        <v>2930.0171832847855</v>
      </c>
      <c r="I104" s="48">
        <v>15.160367402881782</v>
      </c>
      <c r="J104" s="48">
        <v>10.724849746154673</v>
      </c>
      <c r="K104" s="48">
        <v>2592.3232551078786</v>
      </c>
      <c r="L104" s="48">
        <v>2258.9223250754203</v>
      </c>
      <c r="M104" s="48">
        <v>15.133104325949743</v>
      </c>
      <c r="N104" s="48">
        <v>10.708745871991422</v>
      </c>
      <c r="O104" s="48">
        <v>2509.0678051545387</v>
      </c>
      <c r="P104" s="48">
        <v>2153.2282262538906</v>
      </c>
      <c r="Q104" s="48">
        <v>15.122622184856313</v>
      </c>
      <c r="R104" s="48">
        <v>10.702549313309337</v>
      </c>
      <c r="U104" s="48">
        <v>1324.2356845243899</v>
      </c>
      <c r="V104" s="48">
        <v>4.1828847437541228E-2</v>
      </c>
      <c r="W104" s="48">
        <v>31658.431098340363</v>
      </c>
      <c r="X104" s="48">
        <v>653.1408263150247</v>
      </c>
      <c r="Y104" s="48">
        <v>2.5724973274289908E-2</v>
      </c>
      <c r="Z104" s="48">
        <v>25389.368507830004</v>
      </c>
      <c r="AA104" s="48">
        <v>547.44672749349502</v>
      </c>
      <c r="AB104" s="48">
        <v>1.9528414592205223E-2</v>
      </c>
      <c r="AC104" s="48">
        <v>28033.342128654349</v>
      </c>
      <c r="AD104" s="48">
        <v>-1324.2356845243899</v>
      </c>
      <c r="AE104" s="48">
        <v>-4.1828847437541228E-2</v>
      </c>
      <c r="AF104" s="48">
        <v>31658.431098340363</v>
      </c>
      <c r="AG104" s="48">
        <v>-671.09485820936516</v>
      </c>
      <c r="AH104" s="48">
        <v>-1.6103874163251319E-2</v>
      </c>
      <c r="AI104" s="48">
        <v>41672.882649616615</v>
      </c>
      <c r="AJ104" s="48">
        <v>-776.78895703089484</v>
      </c>
      <c r="AK104" s="48">
        <v>-2.2300432845336005E-2</v>
      </c>
      <c r="AL104" s="48">
        <v>34832.90940666003</v>
      </c>
      <c r="AM104" s="48">
        <v>-653.1408263150247</v>
      </c>
      <c r="AN104" s="48">
        <v>-2.5724973274289908E-2</v>
      </c>
      <c r="AO104" s="48">
        <v>25389.368507830004</v>
      </c>
      <c r="AP104" s="48">
        <v>671.09485820936516</v>
      </c>
      <c r="AQ104" s="48">
        <v>1.6103874163251319E-2</v>
      </c>
      <c r="AR104" s="48">
        <v>41672.882649616615</v>
      </c>
      <c r="AS104" s="48">
        <v>-105.69409882152968</v>
      </c>
      <c r="AT104" s="48">
        <v>-6.1965586820846852E-3</v>
      </c>
      <c r="AU104" s="48">
        <v>17056.902749442117</v>
      </c>
      <c r="AV104" s="48">
        <v>-547.44672749349502</v>
      </c>
      <c r="AW104" s="48">
        <v>-1.9528414592205223E-2</v>
      </c>
      <c r="AX104" s="48">
        <v>28033.342128654349</v>
      </c>
      <c r="AY104" s="48">
        <v>776.78895703089484</v>
      </c>
      <c r="AZ104" s="48">
        <v>2.2300432845336005E-2</v>
      </c>
      <c r="BA104" s="48">
        <v>34832.90940666003</v>
      </c>
      <c r="BB104" s="48">
        <v>105.69409882152968</v>
      </c>
      <c r="BC104" s="48">
        <v>6.1965586820846852E-3</v>
      </c>
      <c r="BD104" s="48">
        <v>17056.902749442117</v>
      </c>
      <c r="BF104" s="8">
        <f t="shared" si="17"/>
        <v>318884.84546275355</v>
      </c>
      <c r="BG104" s="8">
        <f t="shared" si="18"/>
        <v>318815.47520135541</v>
      </c>
      <c r="BH104" s="8">
        <f t="shared" si="19"/>
        <v>319003.45383466722</v>
      </c>
      <c r="BI104" s="8">
        <f t="shared" si="20"/>
        <v>318923.25117302622</v>
      </c>
      <c r="BJ104" s="19">
        <f t="shared" si="21"/>
        <v>0</v>
      </c>
      <c r="BK104" s="19">
        <f t="shared" si="22"/>
        <v>0</v>
      </c>
      <c r="BL104" s="19">
        <f t="shared" si="23"/>
        <v>1</v>
      </c>
      <c r="BM104" s="19">
        <f t="shared" si="24"/>
        <v>0</v>
      </c>
    </row>
    <row r="105" spans="2:65" x14ac:dyDescent="0.25">
      <c r="B105" s="6">
        <v>80</v>
      </c>
      <c r="C105" s="48">
        <v>2024.4236936799662</v>
      </c>
      <c r="D105" s="48">
        <v>1600.1212684461273</v>
      </c>
      <c r="E105" s="48">
        <v>15.029514089799871</v>
      </c>
      <c r="F105" s="48">
        <v>10.640563245222008</v>
      </c>
      <c r="G105" s="48">
        <v>3207.2065488871281</v>
      </c>
      <c r="H105" s="48">
        <v>2931.2216749277586</v>
      </c>
      <c r="I105" s="48">
        <v>15.098787635443218</v>
      </c>
      <c r="J105" s="48">
        <v>10.681476455264365</v>
      </c>
      <c r="K105" s="48">
        <v>2610.7725673554164</v>
      </c>
      <c r="L105" s="48">
        <v>2270.7475049438626</v>
      </c>
      <c r="M105" s="48">
        <v>15.06901855650465</v>
      </c>
      <c r="N105" s="48">
        <v>10.663909238418785</v>
      </c>
      <c r="O105" s="48">
        <v>2497.6916017316312</v>
      </c>
      <c r="P105" s="48">
        <v>2145.0873497385578</v>
      </c>
      <c r="Q105" s="48">
        <v>15.063146103060978</v>
      </c>
      <c r="R105" s="48">
        <v>10.660441238476269</v>
      </c>
      <c r="U105" s="48">
        <v>1331.1004064816314</v>
      </c>
      <c r="V105" s="48">
        <v>4.0913210042356596E-2</v>
      </c>
      <c r="W105" s="48">
        <v>32534.73401631333</v>
      </c>
      <c r="X105" s="48">
        <v>670.62623649773536</v>
      </c>
      <c r="Y105" s="48">
        <v>2.3345993196777215E-2</v>
      </c>
      <c r="Z105" s="48">
        <v>28725.53893274978</v>
      </c>
      <c r="AA105" s="48">
        <v>544.96608129243054</v>
      </c>
      <c r="AB105" s="48">
        <v>1.9877993254260318E-2</v>
      </c>
      <c r="AC105" s="48">
        <v>27415.548155276269</v>
      </c>
      <c r="AD105" s="48">
        <v>-1331.1004064816314</v>
      </c>
      <c r="AE105" s="48">
        <v>-4.0913210042356596E-2</v>
      </c>
      <c r="AF105" s="48">
        <v>32534.73401631333</v>
      </c>
      <c r="AG105" s="48">
        <v>-660.47416998389599</v>
      </c>
      <c r="AH105" s="48">
        <v>-1.7567216845579381E-2</v>
      </c>
      <c r="AI105" s="48">
        <v>37596.972576227854</v>
      </c>
      <c r="AJ105" s="48">
        <v>-786.13432518920081</v>
      </c>
      <c r="AK105" s="48">
        <v>-2.1035216788096278E-2</v>
      </c>
      <c r="AL105" s="48">
        <v>37372.294904708098</v>
      </c>
      <c r="AM105" s="48">
        <v>-670.62623649773536</v>
      </c>
      <c r="AN105" s="48">
        <v>-2.3345993196777215E-2</v>
      </c>
      <c r="AO105" s="48">
        <v>28725.53893274978</v>
      </c>
      <c r="AP105" s="48">
        <v>660.47416998389599</v>
      </c>
      <c r="AQ105" s="48">
        <v>1.7567216845579381E-2</v>
      </c>
      <c r="AR105" s="48">
        <v>37596.972576227854</v>
      </c>
      <c r="AS105" s="48">
        <v>-125.66015520530482</v>
      </c>
      <c r="AT105" s="48">
        <v>-3.4679999425168972E-3</v>
      </c>
      <c r="AU105" s="48">
        <v>36234.186069249787</v>
      </c>
      <c r="AV105" s="48">
        <v>-544.96608129243054</v>
      </c>
      <c r="AW105" s="48">
        <v>-1.9877993254260318E-2</v>
      </c>
      <c r="AX105" s="48">
        <v>27415.548155276269</v>
      </c>
      <c r="AY105" s="48">
        <v>786.13432518920081</v>
      </c>
      <c r="AZ105" s="48">
        <v>2.1035216788096278E-2</v>
      </c>
      <c r="BA105" s="48">
        <v>37372.294904708098</v>
      </c>
      <c r="BB105" s="48">
        <v>125.66015520530482</v>
      </c>
      <c r="BC105" s="48">
        <v>3.4679999425168972E-3</v>
      </c>
      <c r="BD105" s="48">
        <v>36234.186069249787</v>
      </c>
      <c r="BF105" s="8">
        <f t="shared" si="17"/>
        <v>317616.77608821407</v>
      </c>
      <c r="BG105" s="8">
        <f t="shared" si="18"/>
        <v>317513.07198300317</v>
      </c>
      <c r="BH105" s="8">
        <f t="shared" si="19"/>
        <v>317646.5296476197</v>
      </c>
      <c r="BI105" s="8">
        <f t="shared" si="20"/>
        <v>317668.14980454947</v>
      </c>
      <c r="BJ105" s="19">
        <f t="shared" si="21"/>
        <v>0</v>
      </c>
      <c r="BK105" s="19">
        <f t="shared" si="22"/>
        <v>0</v>
      </c>
      <c r="BL105" s="19">
        <f t="shared" si="23"/>
        <v>0</v>
      </c>
      <c r="BM105" s="19">
        <f t="shared" si="24"/>
        <v>1</v>
      </c>
    </row>
    <row r="106" spans="2:65" x14ac:dyDescent="0.25">
      <c r="B106" s="6">
        <v>81</v>
      </c>
      <c r="C106" s="48">
        <v>1954.8955096037298</v>
      </c>
      <c r="D106" s="48">
        <v>1555.4193933834181</v>
      </c>
      <c r="E106" s="48">
        <v>15.000062564383787</v>
      </c>
      <c r="F106" s="48">
        <v>10.617087454889846</v>
      </c>
      <c r="G106" s="48">
        <v>3190.2583875924215</v>
      </c>
      <c r="H106" s="48">
        <v>2921.1315171208612</v>
      </c>
      <c r="I106" s="48">
        <v>15.056807758956595</v>
      </c>
      <c r="J106" s="48">
        <v>10.65055312018462</v>
      </c>
      <c r="K106" s="48">
        <v>2591.7396032264151</v>
      </c>
      <c r="L106" s="48">
        <v>2259.5517150552118</v>
      </c>
      <c r="M106" s="48">
        <v>15.029464221849485</v>
      </c>
      <c r="N106" s="48">
        <v>10.634438009656693</v>
      </c>
      <c r="O106" s="48">
        <v>2479.1739433012867</v>
      </c>
      <c r="P106" s="48">
        <v>2134.2945014291431</v>
      </c>
      <c r="Q106" s="48">
        <v>15.023936643851066</v>
      </c>
      <c r="R106" s="48">
        <v>10.631177853345299</v>
      </c>
      <c r="U106" s="48">
        <v>1365.7121237374431</v>
      </c>
      <c r="V106" s="48">
        <v>3.3465665294773572E-2</v>
      </c>
      <c r="W106" s="48">
        <v>40809.352263220368</v>
      </c>
      <c r="X106" s="48">
        <v>704.13232167179376</v>
      </c>
      <c r="Y106" s="48">
        <v>1.7350554766846216E-2</v>
      </c>
      <c r="Z106" s="48">
        <v>40582.697852247569</v>
      </c>
      <c r="AA106" s="48">
        <v>578.87510804572503</v>
      </c>
      <c r="AB106" s="48">
        <v>1.4090398455453013E-2</v>
      </c>
      <c r="AC106" s="48">
        <v>41082.94807104615</v>
      </c>
      <c r="AD106" s="48">
        <v>-1365.7121237374431</v>
      </c>
      <c r="AE106" s="48">
        <v>-3.3465665294773572E-2</v>
      </c>
      <c r="AF106" s="48">
        <v>40809.352263220368</v>
      </c>
      <c r="AG106" s="48">
        <v>-661.57980206564935</v>
      </c>
      <c r="AH106" s="48">
        <v>-1.6115110527927357E-2</v>
      </c>
      <c r="AI106" s="48">
        <v>41053.38284333433</v>
      </c>
      <c r="AJ106" s="48">
        <v>-786.83701569171808</v>
      </c>
      <c r="AK106" s="48">
        <v>-1.937526683932056E-2</v>
      </c>
      <c r="AL106" s="48">
        <v>40610.383444882165</v>
      </c>
      <c r="AM106" s="48">
        <v>-704.13232167179376</v>
      </c>
      <c r="AN106" s="48">
        <v>-1.7350554766846216E-2</v>
      </c>
      <c r="AO106" s="48">
        <v>40582.697852247569</v>
      </c>
      <c r="AP106" s="48">
        <v>661.57980206564935</v>
      </c>
      <c r="AQ106" s="48">
        <v>1.6115110527927357E-2</v>
      </c>
      <c r="AR106" s="48">
        <v>41053.38284333433</v>
      </c>
      <c r="AS106" s="48">
        <v>-125.25721362606873</v>
      </c>
      <c r="AT106" s="48">
        <v>-3.2601563113932031E-3</v>
      </c>
      <c r="AU106" s="48">
        <v>38420.615965048928</v>
      </c>
      <c r="AV106" s="48">
        <v>-578.87510804572503</v>
      </c>
      <c r="AW106" s="48">
        <v>-1.4090398455453013E-2</v>
      </c>
      <c r="AX106" s="48">
        <v>41082.94807104615</v>
      </c>
      <c r="AY106" s="48">
        <v>786.83701569171808</v>
      </c>
      <c r="AZ106" s="48">
        <v>1.937526683932056E-2</v>
      </c>
      <c r="BA106" s="48">
        <v>40610.383444882165</v>
      </c>
      <c r="BB106" s="48">
        <v>125.25721362606873</v>
      </c>
      <c r="BC106" s="48">
        <v>3.2601563113932031E-3</v>
      </c>
      <c r="BD106" s="48">
        <v>38420.615965048928</v>
      </c>
      <c r="BF106" s="8">
        <f t="shared" si="17"/>
        <v>316957.20425331197</v>
      </c>
      <c r="BG106" s="8">
        <f t="shared" si="18"/>
        <v>316595.46208841773</v>
      </c>
      <c r="BH106" s="8">
        <f t="shared" si="19"/>
        <v>316773.58857464558</v>
      </c>
      <c r="BI106" s="8">
        <f t="shared" si="20"/>
        <v>316801.04109892983</v>
      </c>
      <c r="BJ106" s="19">
        <f t="shared" si="21"/>
        <v>1</v>
      </c>
      <c r="BK106" s="19">
        <f t="shared" si="22"/>
        <v>0</v>
      </c>
      <c r="BL106" s="19">
        <f t="shared" si="23"/>
        <v>0</v>
      </c>
      <c r="BM106" s="19">
        <f t="shared" si="24"/>
        <v>0</v>
      </c>
    </row>
    <row r="107" spans="2:65" x14ac:dyDescent="0.25">
      <c r="B107" s="6">
        <v>82</v>
      </c>
      <c r="C107" s="48">
        <v>1970.5561283854597</v>
      </c>
      <c r="D107" s="48">
        <v>1567.1361240653255</v>
      </c>
      <c r="E107" s="48">
        <v>15.037279247149803</v>
      </c>
      <c r="F107" s="48">
        <v>10.644389746607342</v>
      </c>
      <c r="G107" s="48">
        <v>3163.4782465355397</v>
      </c>
      <c r="H107" s="48">
        <v>2903.9805767200887</v>
      </c>
      <c r="I107" s="48">
        <v>15.101977428225448</v>
      </c>
      <c r="J107" s="48">
        <v>10.682491323441512</v>
      </c>
      <c r="K107" s="48">
        <v>2583.9194802565175</v>
      </c>
      <c r="L107" s="48">
        <v>2255.2746240237261</v>
      </c>
      <c r="M107" s="48">
        <v>15.071035291233164</v>
      </c>
      <c r="N107" s="48">
        <v>10.664282865469126</v>
      </c>
      <c r="O107" s="48">
        <v>2498.2082646441163</v>
      </c>
      <c r="P107" s="48">
        <v>2148.0762734338891</v>
      </c>
      <c r="Q107" s="48">
        <v>15.061367184003389</v>
      </c>
      <c r="R107" s="48">
        <v>10.658588341635857</v>
      </c>
      <c r="U107" s="48">
        <v>1336.8444526547632</v>
      </c>
      <c r="V107" s="48">
        <v>3.8101576834170814E-2</v>
      </c>
      <c r="W107" s="48">
        <v>35086.328801380077</v>
      </c>
      <c r="X107" s="48">
        <v>688.13849995840064</v>
      </c>
      <c r="Y107" s="48">
        <v>1.9893118861784131E-2</v>
      </c>
      <c r="Z107" s="48">
        <v>34591.785468107555</v>
      </c>
      <c r="AA107" s="48">
        <v>580.94014936856365</v>
      </c>
      <c r="AB107" s="48">
        <v>1.4198595028515726E-2</v>
      </c>
      <c r="AC107" s="48">
        <v>40915.326354602934</v>
      </c>
      <c r="AD107" s="48">
        <v>-1336.8444526547632</v>
      </c>
      <c r="AE107" s="48">
        <v>-3.8101576834170814E-2</v>
      </c>
      <c r="AF107" s="48">
        <v>35086.328801380077</v>
      </c>
      <c r="AG107" s="48">
        <v>-648.7059526963626</v>
      </c>
      <c r="AH107" s="48">
        <v>-1.8208457972386682E-2</v>
      </c>
      <c r="AI107" s="48">
        <v>35626.627673805873</v>
      </c>
      <c r="AJ107" s="48">
        <v>-755.90430328619959</v>
      </c>
      <c r="AK107" s="48">
        <v>-2.3902981805655088E-2</v>
      </c>
      <c r="AL107" s="48">
        <v>31623.849669975647</v>
      </c>
      <c r="AM107" s="48">
        <v>-688.13849995840064</v>
      </c>
      <c r="AN107" s="48">
        <v>-1.9893118861784131E-2</v>
      </c>
      <c r="AO107" s="48">
        <v>34591.785468107555</v>
      </c>
      <c r="AP107" s="48">
        <v>648.7059526963626</v>
      </c>
      <c r="AQ107" s="48">
        <v>1.8208457972386682E-2</v>
      </c>
      <c r="AR107" s="48">
        <v>35626.627673805873</v>
      </c>
      <c r="AS107" s="48">
        <v>-107.19835058983699</v>
      </c>
      <c r="AT107" s="48">
        <v>-5.6945238332684056E-3</v>
      </c>
      <c r="AU107" s="48">
        <v>18824.813755904481</v>
      </c>
      <c r="AV107" s="48">
        <v>-580.94014936856365</v>
      </c>
      <c r="AW107" s="48">
        <v>-1.4198595028515726E-2</v>
      </c>
      <c r="AX107" s="48">
        <v>40915.326354602934</v>
      </c>
      <c r="AY107" s="48">
        <v>755.90430328619959</v>
      </c>
      <c r="AZ107" s="48">
        <v>2.3902981805655088E-2</v>
      </c>
      <c r="BA107" s="48">
        <v>31623.849669975647</v>
      </c>
      <c r="BB107" s="48">
        <v>107.19835058983699</v>
      </c>
      <c r="BC107" s="48">
        <v>5.6945238332684056E-3</v>
      </c>
      <c r="BD107" s="48">
        <v>18824.813755904481</v>
      </c>
      <c r="BF107" s="8">
        <f t="shared" si="17"/>
        <v>317764.55627415492</v>
      </c>
      <c r="BG107" s="8">
        <f t="shared" si="18"/>
        <v>317570.75912652526</v>
      </c>
      <c r="BH107" s="8">
        <f t="shared" si="19"/>
        <v>317673.2113400501</v>
      </c>
      <c r="BI107" s="8">
        <f t="shared" si="20"/>
        <v>317609.57397564186</v>
      </c>
      <c r="BJ107" s="19">
        <f t="shared" si="21"/>
        <v>1</v>
      </c>
      <c r="BK107" s="19">
        <f t="shared" si="22"/>
        <v>0</v>
      </c>
      <c r="BL107" s="19">
        <f t="shared" si="23"/>
        <v>0</v>
      </c>
      <c r="BM107" s="19">
        <f t="shared" si="24"/>
        <v>0</v>
      </c>
    </row>
    <row r="108" spans="2:65" x14ac:dyDescent="0.25">
      <c r="B108" s="6">
        <v>83</v>
      </c>
      <c r="C108" s="48">
        <v>1975.7941051837063</v>
      </c>
      <c r="D108" s="48">
        <v>1575.2897576119099</v>
      </c>
      <c r="E108" s="48">
        <v>15.064125352445187</v>
      </c>
      <c r="F108" s="48">
        <v>10.663735853312186</v>
      </c>
      <c r="G108" s="48">
        <v>3150.0041123090023</v>
      </c>
      <c r="H108" s="48">
        <v>2897.7734632344886</v>
      </c>
      <c r="I108" s="48">
        <v>15.133252820990778</v>
      </c>
      <c r="J108" s="48">
        <v>10.704535473720449</v>
      </c>
      <c r="K108" s="48">
        <v>2538.9894818142971</v>
      </c>
      <c r="L108" s="48">
        <v>2228.6559375464572</v>
      </c>
      <c r="M108" s="48">
        <v>15.106327196038606</v>
      </c>
      <c r="N108" s="48">
        <v>10.688659125977777</v>
      </c>
      <c r="O108" s="48">
        <v>2449.0474811400941</v>
      </c>
      <c r="P108" s="48">
        <v>2118.8409411127327</v>
      </c>
      <c r="Q108" s="48">
        <v>15.097070246314665</v>
      </c>
      <c r="R108" s="48">
        <v>10.683196373891571</v>
      </c>
      <c r="U108" s="48">
        <v>1322.4837056225788</v>
      </c>
      <c r="V108" s="48">
        <v>4.0799620408263237E-2</v>
      </c>
      <c r="W108" s="48">
        <v>32414.117886124579</v>
      </c>
      <c r="X108" s="48">
        <v>653.36617993454729</v>
      </c>
      <c r="Y108" s="48">
        <v>2.4923272665590801E-2</v>
      </c>
      <c r="Z108" s="48">
        <v>26215.103798811622</v>
      </c>
      <c r="AA108" s="48">
        <v>543.55118350082284</v>
      </c>
      <c r="AB108" s="48">
        <v>1.9460520579384522E-2</v>
      </c>
      <c r="AC108" s="48">
        <v>27930.968304960614</v>
      </c>
      <c r="AD108" s="48">
        <v>-1322.4837056225788</v>
      </c>
      <c r="AE108" s="48">
        <v>-4.0799620408263237E-2</v>
      </c>
      <c r="AF108" s="48">
        <v>32414.117886124579</v>
      </c>
      <c r="AG108" s="48">
        <v>-669.11752568803149</v>
      </c>
      <c r="AH108" s="48">
        <v>-1.5876347742672436E-2</v>
      </c>
      <c r="AI108" s="48">
        <v>42145.557437594915</v>
      </c>
      <c r="AJ108" s="48">
        <v>-778.93252212175594</v>
      </c>
      <c r="AK108" s="48">
        <v>-2.1339099828878716E-2</v>
      </c>
      <c r="AL108" s="48">
        <v>36502.595159501892</v>
      </c>
      <c r="AM108" s="48">
        <v>-653.36617993454729</v>
      </c>
      <c r="AN108" s="48">
        <v>-2.4923272665590801E-2</v>
      </c>
      <c r="AO108" s="48">
        <v>26215.103798811622</v>
      </c>
      <c r="AP108" s="48">
        <v>669.11752568803149</v>
      </c>
      <c r="AQ108" s="48">
        <v>1.5876347742672436E-2</v>
      </c>
      <c r="AR108" s="48">
        <v>42145.557437594915</v>
      </c>
      <c r="AS108" s="48">
        <v>-109.81499643372445</v>
      </c>
      <c r="AT108" s="48">
        <v>-5.4627520862062795E-3</v>
      </c>
      <c r="AU108" s="48">
        <v>20102.50414090963</v>
      </c>
      <c r="AV108" s="48">
        <v>-543.55118350082284</v>
      </c>
      <c r="AW108" s="48">
        <v>-1.9460520579384522E-2</v>
      </c>
      <c r="AX108" s="48">
        <v>27930.968304960614</v>
      </c>
      <c r="AY108" s="48">
        <v>778.93252212175594</v>
      </c>
      <c r="AZ108" s="48">
        <v>2.1339099828878716E-2</v>
      </c>
      <c r="BA108" s="48">
        <v>36502.595159501892</v>
      </c>
      <c r="BB108" s="48">
        <v>109.81499643372445</v>
      </c>
      <c r="BC108" s="48">
        <v>5.4627520862062795E-3</v>
      </c>
      <c r="BD108" s="48">
        <v>20102.50414090963</v>
      </c>
      <c r="BF108" s="8">
        <f t="shared" si="17"/>
        <v>318336.78584175365</v>
      </c>
      <c r="BG108" s="8">
        <f t="shared" si="18"/>
        <v>318238.29074837902</v>
      </c>
      <c r="BH108" s="8">
        <f t="shared" si="19"/>
        <v>318431.11784178688</v>
      </c>
      <c r="BI108" s="8">
        <f t="shared" si="20"/>
        <v>318377.05027563439</v>
      </c>
      <c r="BJ108" s="19">
        <f t="shared" si="21"/>
        <v>0</v>
      </c>
      <c r="BK108" s="19">
        <f t="shared" si="22"/>
        <v>0</v>
      </c>
      <c r="BL108" s="19">
        <f t="shared" si="23"/>
        <v>1</v>
      </c>
      <c r="BM108" s="19">
        <f t="shared" si="24"/>
        <v>0</v>
      </c>
    </row>
    <row r="109" spans="2:65" x14ac:dyDescent="0.25">
      <c r="B109" s="6">
        <v>84</v>
      </c>
      <c r="C109" s="48">
        <v>1949.080707231559</v>
      </c>
      <c r="D109" s="48">
        <v>1553.8551675123895</v>
      </c>
      <c r="E109" s="48">
        <v>15.083497035578546</v>
      </c>
      <c r="F109" s="48">
        <v>10.67878498498575</v>
      </c>
      <c r="G109" s="48">
        <v>3183.5153037206851</v>
      </c>
      <c r="H109" s="48">
        <v>2918.137841178841</v>
      </c>
      <c r="I109" s="48">
        <v>15.148722465095531</v>
      </c>
      <c r="J109" s="48">
        <v>10.717287137413274</v>
      </c>
      <c r="K109" s="48">
        <v>2522.1674034261464</v>
      </c>
      <c r="L109" s="48">
        <v>2214.7541123756732</v>
      </c>
      <c r="M109" s="48">
        <v>15.127722104452436</v>
      </c>
      <c r="N109" s="48">
        <v>10.704902039371197</v>
      </c>
      <c r="O109" s="48">
        <v>2472.9676206670911</v>
      </c>
      <c r="P109" s="48">
        <v>2132.1217368958678</v>
      </c>
      <c r="Q109" s="48">
        <v>15.110941808968056</v>
      </c>
      <c r="R109" s="48">
        <v>10.694998082535955</v>
      </c>
      <c r="U109" s="48">
        <v>1364.2826736664515</v>
      </c>
      <c r="V109" s="48">
        <v>3.8502152427524194E-2</v>
      </c>
      <c r="W109" s="48">
        <v>35433.932589471573</v>
      </c>
      <c r="X109" s="48">
        <v>660.89894486328376</v>
      </c>
      <c r="Y109" s="48">
        <v>2.6117054385446536E-2</v>
      </c>
      <c r="Z109" s="48">
        <v>25305.263568756935</v>
      </c>
      <c r="AA109" s="48">
        <v>578.26656938347833</v>
      </c>
      <c r="AB109" s="48">
        <v>1.6213097550204836E-2</v>
      </c>
      <c r="AC109" s="48">
        <v>35666.631104441389</v>
      </c>
      <c r="AD109" s="48">
        <v>-1364.2826736664515</v>
      </c>
      <c r="AE109" s="48">
        <v>-3.8502152427524194E-2</v>
      </c>
      <c r="AF109" s="48">
        <v>35433.932589471573</v>
      </c>
      <c r="AG109" s="48">
        <v>-703.38372880316774</v>
      </c>
      <c r="AH109" s="48">
        <v>-1.2385098042077658E-2</v>
      </c>
      <c r="AI109" s="48">
        <v>56792.746122272263</v>
      </c>
      <c r="AJ109" s="48">
        <v>-786.01610428297317</v>
      </c>
      <c r="AK109" s="48">
        <v>-2.2289054877319359E-2</v>
      </c>
      <c r="AL109" s="48">
        <v>35264.667282182454</v>
      </c>
      <c r="AM109" s="48">
        <v>-660.89894486328376</v>
      </c>
      <c r="AN109" s="48">
        <v>-2.6117054385446536E-2</v>
      </c>
      <c r="AO109" s="48">
        <v>25305.263568756935</v>
      </c>
      <c r="AP109" s="48">
        <v>703.38372880316774</v>
      </c>
      <c r="AQ109" s="48">
        <v>1.2385098042077658E-2</v>
      </c>
      <c r="AR109" s="48">
        <v>56792.746122272263</v>
      </c>
      <c r="AS109" s="48">
        <v>-82.632375479805432</v>
      </c>
      <c r="AT109" s="48">
        <v>-9.9039568352417007E-3</v>
      </c>
      <c r="AU109" s="48">
        <v>8343.3699131008816</v>
      </c>
      <c r="AV109" s="48">
        <v>-578.26656938347833</v>
      </c>
      <c r="AW109" s="48">
        <v>-1.6213097550204836E-2</v>
      </c>
      <c r="AX109" s="48">
        <v>35666.631104441389</v>
      </c>
      <c r="AY109" s="48">
        <v>786.01610428297317</v>
      </c>
      <c r="AZ109" s="48">
        <v>2.2289054877319359E-2</v>
      </c>
      <c r="BA109" s="48">
        <v>35264.667282182454</v>
      </c>
      <c r="BB109" s="48">
        <v>82.632375479805432</v>
      </c>
      <c r="BC109" s="48">
        <v>9.9039568352417007E-3</v>
      </c>
      <c r="BD109" s="48">
        <v>8343.3699131008816</v>
      </c>
      <c r="BF109" s="8">
        <f t="shared" si="17"/>
        <v>318809.69438206014</v>
      </c>
      <c r="BG109" s="8">
        <f t="shared" si="18"/>
        <v>318600.47628121939</v>
      </c>
      <c r="BH109" s="8">
        <f t="shared" si="19"/>
        <v>318932.30706876022</v>
      </c>
      <c r="BI109" s="8">
        <f t="shared" si="20"/>
        <v>318717.82073918276</v>
      </c>
      <c r="BJ109" s="19">
        <f t="shared" si="21"/>
        <v>0</v>
      </c>
      <c r="BK109" s="19">
        <f t="shared" si="22"/>
        <v>0</v>
      </c>
      <c r="BL109" s="19">
        <f t="shared" si="23"/>
        <v>1</v>
      </c>
      <c r="BM109" s="19">
        <f t="shared" si="24"/>
        <v>0</v>
      </c>
    </row>
    <row r="110" spans="2:65" x14ac:dyDescent="0.25">
      <c r="B110" s="6">
        <v>85</v>
      </c>
      <c r="C110" s="48">
        <v>2000.9725730849723</v>
      </c>
      <c r="D110" s="48">
        <v>1585.8945272164576</v>
      </c>
      <c r="E110" s="48">
        <v>15.145322695268105</v>
      </c>
      <c r="F110" s="48">
        <v>10.721077629912553</v>
      </c>
      <c r="G110" s="48">
        <v>3215.8821261276107</v>
      </c>
      <c r="H110" s="48">
        <v>2937.9584198100479</v>
      </c>
      <c r="I110" s="48">
        <v>15.206814665782398</v>
      </c>
      <c r="J110" s="48">
        <v>10.757359241739914</v>
      </c>
      <c r="K110" s="48">
        <v>2537.6615812020877</v>
      </c>
      <c r="L110" s="48">
        <v>2223.0092878561077</v>
      </c>
      <c r="M110" s="48">
        <v>15.190444290629699</v>
      </c>
      <c r="N110" s="48">
        <v>10.747710017188412</v>
      </c>
      <c r="O110" s="48">
        <v>2529.2434130852071</v>
      </c>
      <c r="P110" s="48">
        <v>2167.4515888262681</v>
      </c>
      <c r="Q110" s="48">
        <v>15.169331015588863</v>
      </c>
      <c r="R110" s="48">
        <v>10.735254868372037</v>
      </c>
      <c r="U110" s="48">
        <v>1352.0638925935903</v>
      </c>
      <c r="V110" s="48">
        <v>3.6281611827361004E-2</v>
      </c>
      <c r="W110" s="48">
        <v>37265.816607793597</v>
      </c>
      <c r="X110" s="48">
        <v>637.11476063965006</v>
      </c>
      <c r="Y110" s="48">
        <v>2.6632387275858704E-2</v>
      </c>
      <c r="Z110" s="48">
        <v>23922.555422478839</v>
      </c>
      <c r="AA110" s="48">
        <v>581.55706160981049</v>
      </c>
      <c r="AB110" s="48">
        <v>1.4177238459483377E-2</v>
      </c>
      <c r="AC110" s="48">
        <v>41020.47541006111</v>
      </c>
      <c r="AD110" s="48">
        <v>-1352.0638925935903</v>
      </c>
      <c r="AE110" s="48">
        <v>-3.6281611827361004E-2</v>
      </c>
      <c r="AF110" s="48">
        <v>37265.816607793597</v>
      </c>
      <c r="AG110" s="48">
        <v>-714.9491319539402</v>
      </c>
      <c r="AH110" s="48">
        <v>-9.6492245515023001E-3</v>
      </c>
      <c r="AI110" s="48">
        <v>74093.946942361174</v>
      </c>
      <c r="AJ110" s="48">
        <v>-770.50683098377976</v>
      </c>
      <c r="AK110" s="48">
        <v>-2.2104373367877628E-2</v>
      </c>
      <c r="AL110" s="48">
        <v>34857.664506494926</v>
      </c>
      <c r="AM110" s="48">
        <v>-637.11476063965006</v>
      </c>
      <c r="AN110" s="48">
        <v>-2.6632387275858704E-2</v>
      </c>
      <c r="AO110" s="48">
        <v>23922.555422478839</v>
      </c>
      <c r="AP110" s="48">
        <v>714.9491319539402</v>
      </c>
      <c r="AQ110" s="48">
        <v>9.6492245515023001E-3</v>
      </c>
      <c r="AR110" s="48">
        <v>74093.946942361174</v>
      </c>
      <c r="AS110" s="48">
        <v>-55.557699029839569</v>
      </c>
      <c r="AT110" s="48">
        <v>-1.2455148816375328E-2</v>
      </c>
      <c r="AU110" s="48">
        <v>4460.621053101785</v>
      </c>
      <c r="AV110" s="48">
        <v>-581.55706160981049</v>
      </c>
      <c r="AW110" s="48">
        <v>-1.4177238459483377E-2</v>
      </c>
      <c r="AX110" s="48">
        <v>41020.47541006111</v>
      </c>
      <c r="AY110" s="48">
        <v>770.50683098377976</v>
      </c>
      <c r="AZ110" s="48">
        <v>2.2104373367877628E-2</v>
      </c>
      <c r="BA110" s="48">
        <v>34857.664506494926</v>
      </c>
      <c r="BB110" s="48">
        <v>55.557699029839569</v>
      </c>
      <c r="BC110" s="48">
        <v>1.2455148816375328E-2</v>
      </c>
      <c r="BD110" s="48">
        <v>4460.621053101785</v>
      </c>
      <c r="BF110" s="8">
        <f t="shared" si="17"/>
        <v>320046.43437016016</v>
      </c>
      <c r="BG110" s="8">
        <f t="shared" si="18"/>
        <v>319782.81883238739</v>
      </c>
      <c r="BH110" s="8">
        <f t="shared" si="19"/>
        <v>320208.29122779623</v>
      </c>
      <c r="BI110" s="8">
        <f t="shared" si="20"/>
        <v>319890.19446233485</v>
      </c>
      <c r="BJ110" s="19">
        <f t="shared" si="21"/>
        <v>0</v>
      </c>
      <c r="BK110" s="19">
        <f t="shared" si="22"/>
        <v>0</v>
      </c>
      <c r="BL110" s="19">
        <f t="shared" si="23"/>
        <v>1</v>
      </c>
      <c r="BM110" s="19">
        <f t="shared" si="24"/>
        <v>0</v>
      </c>
    </row>
    <row r="111" spans="2:65" x14ac:dyDescent="0.25">
      <c r="B111" s="6">
        <v>86</v>
      </c>
      <c r="C111" s="48">
        <v>1962.6683261885039</v>
      </c>
      <c r="D111" s="48">
        <v>1562.7762475499967</v>
      </c>
      <c r="E111" s="48">
        <v>15.115264397927385</v>
      </c>
      <c r="F111" s="48">
        <v>10.701056075926159</v>
      </c>
      <c r="G111" s="48">
        <v>3188.1243750257677</v>
      </c>
      <c r="H111" s="48">
        <v>2921.0791749844761</v>
      </c>
      <c r="I111" s="48">
        <v>15.181011332557164</v>
      </c>
      <c r="J111" s="48">
        <v>10.739900613371727</v>
      </c>
      <c r="K111" s="48">
        <v>2574.9396273640436</v>
      </c>
      <c r="L111" s="48">
        <v>2250.0029748603388</v>
      </c>
      <c r="M111" s="48">
        <v>15.152493276003403</v>
      </c>
      <c r="N111" s="48">
        <v>10.723064765692351</v>
      </c>
      <c r="O111" s="48">
        <v>2451.6217072246659</v>
      </c>
      <c r="P111" s="48">
        <v>2117.5917690323213</v>
      </c>
      <c r="Q111" s="48">
        <v>15.147995367495739</v>
      </c>
      <c r="R111" s="48">
        <v>10.720407559682622</v>
      </c>
      <c r="U111" s="48">
        <v>1358.3029274344794</v>
      </c>
      <c r="V111" s="48">
        <v>3.884453744556815E-2</v>
      </c>
      <c r="W111" s="48">
        <v>34967.668989181155</v>
      </c>
      <c r="X111" s="48">
        <v>687.22672731034208</v>
      </c>
      <c r="Y111" s="48">
        <v>2.2008689766192191E-2</v>
      </c>
      <c r="Z111" s="48">
        <v>31225.244874231415</v>
      </c>
      <c r="AA111" s="48">
        <v>554.81552148232458</v>
      </c>
      <c r="AB111" s="48">
        <v>1.9351483756462784E-2</v>
      </c>
      <c r="AC111" s="48">
        <v>28670.438322179492</v>
      </c>
      <c r="AD111" s="48">
        <v>-1358.3029274344794</v>
      </c>
      <c r="AE111" s="48">
        <v>-3.884453744556815E-2</v>
      </c>
      <c r="AF111" s="48">
        <v>34967.668989181155</v>
      </c>
      <c r="AG111" s="48">
        <v>-671.07620012413736</v>
      </c>
      <c r="AH111" s="48">
        <v>-1.6835847679375959E-2</v>
      </c>
      <c r="AI111" s="48">
        <v>39859.959112496057</v>
      </c>
      <c r="AJ111" s="48">
        <v>-803.48740595215486</v>
      </c>
      <c r="AK111" s="48">
        <v>-1.9493053689105366E-2</v>
      </c>
      <c r="AL111" s="48">
        <v>41219.165491819404</v>
      </c>
      <c r="AM111" s="48">
        <v>-687.22672731034208</v>
      </c>
      <c r="AN111" s="48">
        <v>-2.2008689766192191E-2</v>
      </c>
      <c r="AO111" s="48">
        <v>31225.244874231415</v>
      </c>
      <c r="AP111" s="48">
        <v>671.07620012413736</v>
      </c>
      <c r="AQ111" s="48">
        <v>1.6835847679375959E-2</v>
      </c>
      <c r="AR111" s="48">
        <v>39859.959112496057</v>
      </c>
      <c r="AS111" s="48">
        <v>-132.4112058280175</v>
      </c>
      <c r="AT111" s="48">
        <v>-2.657206009729407E-3</v>
      </c>
      <c r="AU111" s="48">
        <v>49830.98989810783</v>
      </c>
      <c r="AV111" s="48">
        <v>-554.81552148232458</v>
      </c>
      <c r="AW111" s="48">
        <v>-1.9351483756462784E-2</v>
      </c>
      <c r="AX111" s="48">
        <v>28670.438322179492</v>
      </c>
      <c r="AY111" s="48">
        <v>803.48740595215486</v>
      </c>
      <c r="AZ111" s="48">
        <v>1.9493053689105366E-2</v>
      </c>
      <c r="BA111" s="48">
        <v>41219.165491819404</v>
      </c>
      <c r="BB111" s="48">
        <v>132.4112058280175</v>
      </c>
      <c r="BC111" s="48">
        <v>2.657206009729407E-3</v>
      </c>
      <c r="BD111" s="48">
        <v>49830.98989810783</v>
      </c>
      <c r="BF111" s="8">
        <f t="shared" si="17"/>
        <v>319468.90603023482</v>
      </c>
      <c r="BG111" s="8">
        <f t="shared" si="18"/>
        <v>319275.93922616733</v>
      </c>
      <c r="BH111" s="8">
        <f t="shared" si="19"/>
        <v>319441.93999591022</v>
      </c>
      <c r="BI111" s="8">
        <f t="shared" si="20"/>
        <v>319494.63502144633</v>
      </c>
      <c r="BJ111" s="19">
        <f t="shared" si="21"/>
        <v>0</v>
      </c>
      <c r="BK111" s="19">
        <f t="shared" si="22"/>
        <v>0</v>
      </c>
      <c r="BL111" s="19">
        <f t="shared" si="23"/>
        <v>0</v>
      </c>
      <c r="BM111" s="19">
        <f t="shared" si="24"/>
        <v>1</v>
      </c>
    </row>
    <row r="112" spans="2:65" x14ac:dyDescent="0.25">
      <c r="B112" s="6">
        <v>87</v>
      </c>
      <c r="C112" s="48">
        <v>1924.1161688935206</v>
      </c>
      <c r="D112" s="48">
        <v>1538.692953539907</v>
      </c>
      <c r="E112" s="48">
        <v>14.932316950637928</v>
      </c>
      <c r="F112" s="48">
        <v>10.570165017956263</v>
      </c>
      <c r="G112" s="48">
        <v>3125.2481110200179</v>
      </c>
      <c r="H112" s="48">
        <v>2880.1026426720782</v>
      </c>
      <c r="I112" s="48">
        <v>14.998375890265738</v>
      </c>
      <c r="J112" s="48">
        <v>10.60910004948974</v>
      </c>
      <c r="K112" s="48">
        <v>2578.2994111556291</v>
      </c>
      <c r="L112" s="48">
        <v>2253.800713680333</v>
      </c>
      <c r="M112" s="48">
        <v>14.961155165037889</v>
      </c>
      <c r="N112" s="48">
        <v>10.587176313616235</v>
      </c>
      <c r="O112" s="48">
        <v>2519.1190687851317</v>
      </c>
      <c r="P112" s="48">
        <v>2164.6408960704862</v>
      </c>
      <c r="Q112" s="48">
        <v>14.946993517105856</v>
      </c>
      <c r="R112" s="48">
        <v>10.578825289799715</v>
      </c>
      <c r="U112" s="48">
        <v>1341.4096891321713</v>
      </c>
      <c r="V112" s="48">
        <v>3.8935031533476661E-2</v>
      </c>
      <c r="W112" s="48">
        <v>34452.513232943347</v>
      </c>
      <c r="X112" s="48">
        <v>715.10776014042608</v>
      </c>
      <c r="Y112" s="48">
        <v>1.7011295659971282E-2</v>
      </c>
      <c r="Z112" s="48">
        <v>42037.230698607076</v>
      </c>
      <c r="AA112" s="48">
        <v>625.94794253057921</v>
      </c>
      <c r="AB112" s="48">
        <v>8.660271843451639E-3</v>
      </c>
      <c r="AC112" s="48">
        <v>72278.094018940319</v>
      </c>
      <c r="AD112" s="48">
        <v>-1341.4096891321713</v>
      </c>
      <c r="AE112" s="48">
        <v>-3.8935031533476661E-2</v>
      </c>
      <c r="AF112" s="48">
        <v>34452.513232943347</v>
      </c>
      <c r="AG112" s="48">
        <v>-626.30192899174517</v>
      </c>
      <c r="AH112" s="48">
        <v>-2.1923735873505379E-2</v>
      </c>
      <c r="AI112" s="48">
        <v>28567.299506131385</v>
      </c>
      <c r="AJ112" s="48">
        <v>-715.46174660159204</v>
      </c>
      <c r="AK112" s="48">
        <v>-3.0274759690025022E-2</v>
      </c>
      <c r="AL112" s="48">
        <v>23632.284910830309</v>
      </c>
      <c r="AM112" s="48">
        <v>-715.10776014042608</v>
      </c>
      <c r="AN112" s="48">
        <v>-1.7011295659971282E-2</v>
      </c>
      <c r="AO112" s="48">
        <v>42037.230698607076</v>
      </c>
      <c r="AP112" s="48">
        <v>626.30192899174517</v>
      </c>
      <c r="AQ112" s="48">
        <v>2.1923735873505379E-2</v>
      </c>
      <c r="AR112" s="48">
        <v>28567.299506131385</v>
      </c>
      <c r="AS112" s="48">
        <v>-89.159817609846868</v>
      </c>
      <c r="AT112" s="48">
        <v>-8.3510238165196427E-3</v>
      </c>
      <c r="AU112" s="48">
        <v>10676.513391504726</v>
      </c>
      <c r="AV112" s="48">
        <v>-625.94794253057921</v>
      </c>
      <c r="AW112" s="48">
        <v>-8.660271843451639E-3</v>
      </c>
      <c r="AX112" s="48">
        <v>72278.094018940319</v>
      </c>
      <c r="AY112" s="48">
        <v>715.46174660159204</v>
      </c>
      <c r="AZ112" s="48">
        <v>3.0274759690025022E-2</v>
      </c>
      <c r="BA112" s="48">
        <v>23632.284910830309</v>
      </c>
      <c r="BB112" s="48">
        <v>89.159817609846868</v>
      </c>
      <c r="BC112" s="48">
        <v>8.3510238165196427E-3</v>
      </c>
      <c r="BD112" s="48">
        <v>10676.513391504726</v>
      </c>
      <c r="BF112" s="8">
        <f t="shared" si="17"/>
        <v>315566.25758514798</v>
      </c>
      <c r="BG112" s="8">
        <f t="shared" si="18"/>
        <v>315392.89884202013</v>
      </c>
      <c r="BH112" s="8">
        <f t="shared" si="19"/>
        <v>315361.4886948067</v>
      </c>
      <c r="BI112" s="8">
        <f t="shared" si="20"/>
        <v>315200.117797921</v>
      </c>
      <c r="BJ112" s="19">
        <f t="shared" si="21"/>
        <v>1</v>
      </c>
      <c r="BK112" s="19">
        <f t="shared" si="22"/>
        <v>0</v>
      </c>
      <c r="BL112" s="19">
        <f t="shared" si="23"/>
        <v>0</v>
      </c>
      <c r="BM112" s="19">
        <f t="shared" si="24"/>
        <v>0</v>
      </c>
    </row>
    <row r="113" spans="2:65" x14ac:dyDescent="0.25">
      <c r="B113" s="6">
        <v>88</v>
      </c>
      <c r="C113" s="48">
        <v>1972.7709616507987</v>
      </c>
      <c r="D113" s="48">
        <v>1572.5113643396644</v>
      </c>
      <c r="E113" s="48">
        <v>15.054251900988687</v>
      </c>
      <c r="F113" s="48">
        <v>10.656932308605031</v>
      </c>
      <c r="G113" s="48">
        <v>3131.3019320521826</v>
      </c>
      <c r="H113" s="48">
        <v>2884.7528030862554</v>
      </c>
      <c r="I113" s="48">
        <v>15.126442200782623</v>
      </c>
      <c r="J113" s="48">
        <v>10.699531348168964</v>
      </c>
      <c r="K113" s="48">
        <v>2507.3646199318109</v>
      </c>
      <c r="L113" s="48">
        <v>2206.7961312941557</v>
      </c>
      <c r="M113" s="48">
        <v>15.10123826207044</v>
      </c>
      <c r="N113" s="48">
        <v>10.684674484203486</v>
      </c>
      <c r="O113" s="48">
        <v>2433.2038333657993</v>
      </c>
      <c r="P113" s="48">
        <v>2107.5632002617172</v>
      </c>
      <c r="Q113" s="48">
        <v>15.089479868699382</v>
      </c>
      <c r="R113" s="48">
        <v>10.677737537712039</v>
      </c>
      <c r="U113" s="48">
        <v>1312.241438746591</v>
      </c>
      <c r="V113" s="48">
        <v>4.2599039563933516E-2</v>
      </c>
      <c r="W113" s="48">
        <v>30804.484142820922</v>
      </c>
      <c r="X113" s="48">
        <v>634.28476695449126</v>
      </c>
      <c r="Y113" s="48">
        <v>2.7742175598454821E-2</v>
      </c>
      <c r="Z113" s="48">
        <v>22863.5553366557</v>
      </c>
      <c r="AA113" s="48">
        <v>535.05183592205276</v>
      </c>
      <c r="AB113" s="48">
        <v>2.0805229107008216E-2</v>
      </c>
      <c r="AC113" s="48">
        <v>25717.180674632476</v>
      </c>
      <c r="AD113" s="48">
        <v>-1312.241438746591</v>
      </c>
      <c r="AE113" s="48">
        <v>-4.2599039563933516E-2</v>
      </c>
      <c r="AF113" s="48">
        <v>30804.484142820922</v>
      </c>
      <c r="AG113" s="48">
        <v>-677.95667179209977</v>
      </c>
      <c r="AH113" s="48">
        <v>-1.4856863965478695E-2</v>
      </c>
      <c r="AI113" s="48">
        <v>45632.555656927005</v>
      </c>
      <c r="AJ113" s="48">
        <v>-777.18960282453827</v>
      </c>
      <c r="AK113" s="48">
        <v>-2.17938104569253E-2</v>
      </c>
      <c r="AL113" s="48">
        <v>35661.024232574026</v>
      </c>
      <c r="AM113" s="48">
        <v>-634.28476695449126</v>
      </c>
      <c r="AN113" s="48">
        <v>-2.7742175598454821E-2</v>
      </c>
      <c r="AO113" s="48">
        <v>22863.5553366557</v>
      </c>
      <c r="AP113" s="48">
        <v>677.95667179209977</v>
      </c>
      <c r="AQ113" s="48">
        <v>1.4856863965478695E-2</v>
      </c>
      <c r="AR113" s="48">
        <v>45632.555656927005</v>
      </c>
      <c r="AS113" s="48">
        <v>-99.232931032438501</v>
      </c>
      <c r="AT113" s="48">
        <v>-6.936946491446605E-3</v>
      </c>
      <c r="AU113" s="48">
        <v>14304.987238231506</v>
      </c>
      <c r="AV113" s="48">
        <v>-535.05183592205276</v>
      </c>
      <c r="AW113" s="48">
        <v>-2.0805229107008216E-2</v>
      </c>
      <c r="AX113" s="48">
        <v>25717.180674632476</v>
      </c>
      <c r="AY113" s="48">
        <v>777.18960282453827</v>
      </c>
      <c r="AZ113" s="48">
        <v>2.17938104569253E-2</v>
      </c>
      <c r="BA113" s="48">
        <v>35661.024232574026</v>
      </c>
      <c r="BB113" s="48">
        <v>99.232931032438501</v>
      </c>
      <c r="BC113" s="48">
        <v>6.936946491446605E-3</v>
      </c>
      <c r="BD113" s="48">
        <v>14304.987238231506</v>
      </c>
      <c r="BF113" s="8">
        <f t="shared" si="17"/>
        <v>318135.45789381122</v>
      </c>
      <c r="BG113" s="8">
        <f t="shared" si="18"/>
        <v>318101.18764198269</v>
      </c>
      <c r="BH113" s="8">
        <f t="shared" si="19"/>
        <v>318333.43839481042</v>
      </c>
      <c r="BI113" s="8">
        <f t="shared" si="20"/>
        <v>318224.56293109944</v>
      </c>
      <c r="BJ113" s="19">
        <f t="shared" si="21"/>
        <v>0</v>
      </c>
      <c r="BK113" s="19">
        <f t="shared" si="22"/>
        <v>0</v>
      </c>
      <c r="BL113" s="19">
        <f t="shared" si="23"/>
        <v>1</v>
      </c>
      <c r="BM113" s="19">
        <f t="shared" si="24"/>
        <v>0</v>
      </c>
    </row>
    <row r="114" spans="2:65" x14ac:dyDescent="0.25">
      <c r="B114" s="6">
        <v>89</v>
      </c>
      <c r="C114" s="48">
        <v>1984.2767709370501</v>
      </c>
      <c r="D114" s="48">
        <v>1579.1986542534028</v>
      </c>
      <c r="E114" s="48">
        <v>14.963447625671732</v>
      </c>
      <c r="F114" s="48">
        <v>10.593787575548829</v>
      </c>
      <c r="G114" s="48">
        <v>3182.4119239934321</v>
      </c>
      <c r="H114" s="48">
        <v>2918.4371315885496</v>
      </c>
      <c r="I114" s="48">
        <v>15.03102397315779</v>
      </c>
      <c r="J114" s="48">
        <v>10.633552135744027</v>
      </c>
      <c r="K114" s="48">
        <v>2607.1851092574643</v>
      </c>
      <c r="L114" s="48">
        <v>2273.1786892570449</v>
      </c>
      <c r="M114" s="48">
        <v>14.997639628731999</v>
      </c>
      <c r="N114" s="48">
        <v>10.613921919523474</v>
      </c>
      <c r="O114" s="48">
        <v>2522.8762337897156</v>
      </c>
      <c r="P114" s="48">
        <v>2167.095966062604</v>
      </c>
      <c r="Q114" s="48">
        <v>14.987198330521235</v>
      </c>
      <c r="R114" s="48">
        <v>10.607776600953505</v>
      </c>
      <c r="U114" s="48">
        <v>1339.2384773351469</v>
      </c>
      <c r="V114" s="48">
        <v>3.9764560195198584E-2</v>
      </c>
      <c r="W114" s="48">
        <v>33679.197525661424</v>
      </c>
      <c r="X114" s="48">
        <v>693.98003500364212</v>
      </c>
      <c r="Y114" s="48">
        <v>2.0134343974644864E-2</v>
      </c>
      <c r="Z114" s="48">
        <v>34467.476858325739</v>
      </c>
      <c r="AA114" s="48">
        <v>587.89731180920126</v>
      </c>
      <c r="AB114" s="48">
        <v>1.398902540467617E-2</v>
      </c>
      <c r="AC114" s="48">
        <v>42025.608990078923</v>
      </c>
      <c r="AD114" s="48">
        <v>-1339.2384773351469</v>
      </c>
      <c r="AE114" s="48">
        <v>-3.9764560195198584E-2</v>
      </c>
      <c r="AF114" s="48">
        <v>33679.197525661424</v>
      </c>
      <c r="AG114" s="48">
        <v>-645.25844233150474</v>
      </c>
      <c r="AH114" s="48">
        <v>-1.963021622055372E-2</v>
      </c>
      <c r="AI114" s="48">
        <v>32870.674223949201</v>
      </c>
      <c r="AJ114" s="48">
        <v>-751.3411655259456</v>
      </c>
      <c r="AK114" s="48">
        <v>-2.5775534790522414E-2</v>
      </c>
      <c r="AL114" s="48">
        <v>29149.391918813319</v>
      </c>
      <c r="AM114" s="48">
        <v>-693.98003500364212</v>
      </c>
      <c r="AN114" s="48">
        <v>-2.0134343974644864E-2</v>
      </c>
      <c r="AO114" s="48">
        <v>34467.476858325739</v>
      </c>
      <c r="AP114" s="48">
        <v>645.25844233150474</v>
      </c>
      <c r="AQ114" s="48">
        <v>1.963021622055372E-2</v>
      </c>
      <c r="AR114" s="48">
        <v>32870.674223949201</v>
      </c>
      <c r="AS114" s="48">
        <v>-106.08272319444086</v>
      </c>
      <c r="AT114" s="48">
        <v>-6.1453185699686941E-3</v>
      </c>
      <c r="AU114" s="48">
        <v>17262.363535204207</v>
      </c>
      <c r="AV114" s="48">
        <v>-587.89731180920126</v>
      </c>
      <c r="AW114" s="48">
        <v>-1.398902540467617E-2</v>
      </c>
      <c r="AX114" s="48">
        <v>42025.608990078923</v>
      </c>
      <c r="AY114" s="48">
        <v>751.3411655259456</v>
      </c>
      <c r="AZ114" s="48">
        <v>2.5775534790522414E-2</v>
      </c>
      <c r="BA114" s="48">
        <v>29149.391918813319</v>
      </c>
      <c r="BB114" s="48">
        <v>106.08272319444086</v>
      </c>
      <c r="BC114" s="48">
        <v>6.1453185699686941E-3</v>
      </c>
      <c r="BD114" s="48">
        <v>17262.363535204207</v>
      </c>
      <c r="BF114" s="8">
        <f t="shared" si="17"/>
        <v>316234.42861221149</v>
      </c>
      <c r="BG114" s="8">
        <f t="shared" si="18"/>
        <v>316088.1269407323</v>
      </c>
      <c r="BH114" s="8">
        <f t="shared" si="19"/>
        <v>316144.47889644717</v>
      </c>
      <c r="BI114" s="8">
        <f t="shared" si="20"/>
        <v>316066.20206254255</v>
      </c>
      <c r="BJ114" s="19">
        <f t="shared" si="21"/>
        <v>1</v>
      </c>
      <c r="BK114" s="19">
        <f t="shared" si="22"/>
        <v>0</v>
      </c>
      <c r="BL114" s="19">
        <f t="shared" si="23"/>
        <v>0</v>
      </c>
      <c r="BM114" s="19">
        <f t="shared" si="24"/>
        <v>0</v>
      </c>
    </row>
    <row r="115" spans="2:65" x14ac:dyDescent="0.25">
      <c r="B115" s="6">
        <v>90</v>
      </c>
      <c r="C115" s="48">
        <v>1960.8232968558825</v>
      </c>
      <c r="D115" s="48">
        <v>1563.1159718505648</v>
      </c>
      <c r="E115" s="48">
        <v>15.058001561739761</v>
      </c>
      <c r="F115" s="48">
        <v>10.660753785887909</v>
      </c>
      <c r="G115" s="48">
        <v>3155.3995763929556</v>
      </c>
      <c r="H115" s="48">
        <v>2900.1375986956564</v>
      </c>
      <c r="I115" s="48">
        <v>15.129274674162636</v>
      </c>
      <c r="J115" s="48">
        <v>10.702852167515857</v>
      </c>
      <c r="K115" s="48">
        <v>2573.7673688909194</v>
      </c>
      <c r="L115" s="48">
        <v>2250.4791470697746</v>
      </c>
      <c r="M115" s="48">
        <v>15.095399086468907</v>
      </c>
      <c r="N115" s="48">
        <v>10.682858843175669</v>
      </c>
      <c r="O115" s="48">
        <v>2473.2182037835769</v>
      </c>
      <c r="P115" s="48">
        <v>2133.4310426834782</v>
      </c>
      <c r="Q115" s="48">
        <v>15.087138902164281</v>
      </c>
      <c r="R115" s="48">
        <v>10.677979391572133</v>
      </c>
      <c r="U115" s="48">
        <v>1337.0216268450915</v>
      </c>
      <c r="V115" s="48">
        <v>4.20983816279481E-2</v>
      </c>
      <c r="W115" s="48">
        <v>31759.454286420245</v>
      </c>
      <c r="X115" s="48">
        <v>687.36317521920978</v>
      </c>
      <c r="Y115" s="48">
        <v>2.2105057287760133E-2</v>
      </c>
      <c r="Z115" s="48">
        <v>31095.290379537357</v>
      </c>
      <c r="AA115" s="48">
        <v>570.31507083291331</v>
      </c>
      <c r="AB115" s="48">
        <v>1.7225605684224377E-2</v>
      </c>
      <c r="AC115" s="48">
        <v>33108.564150822371</v>
      </c>
      <c r="AD115" s="48">
        <v>-1337.0216268450915</v>
      </c>
      <c r="AE115" s="48">
        <v>-4.20983816279481E-2</v>
      </c>
      <c r="AF115" s="48">
        <v>31759.454286420245</v>
      </c>
      <c r="AG115" s="48">
        <v>-649.65845162588175</v>
      </c>
      <c r="AH115" s="48">
        <v>-1.9993324340187968E-2</v>
      </c>
      <c r="AI115" s="48">
        <v>32493.768448502746</v>
      </c>
      <c r="AJ115" s="48">
        <v>-766.70655601217823</v>
      </c>
      <c r="AK115" s="48">
        <v>-2.4872775943723724E-2</v>
      </c>
      <c r="AL115" s="48">
        <v>30825.13016427687</v>
      </c>
      <c r="AM115" s="48">
        <v>-687.36317521920978</v>
      </c>
      <c r="AN115" s="48">
        <v>-2.2105057287760133E-2</v>
      </c>
      <c r="AO115" s="48">
        <v>31095.290379537357</v>
      </c>
      <c r="AP115" s="48">
        <v>649.65845162588175</v>
      </c>
      <c r="AQ115" s="48">
        <v>1.9993324340187968E-2</v>
      </c>
      <c r="AR115" s="48">
        <v>32493.768448502746</v>
      </c>
      <c r="AS115" s="48">
        <v>-117.04810438629647</v>
      </c>
      <c r="AT115" s="48">
        <v>-4.879451603535756E-3</v>
      </c>
      <c r="AU115" s="48">
        <v>23987.962971388195</v>
      </c>
      <c r="AV115" s="48">
        <v>-570.31507083291331</v>
      </c>
      <c r="AW115" s="48">
        <v>-1.7225605684224377E-2</v>
      </c>
      <c r="AX115" s="48">
        <v>33108.564150822371</v>
      </c>
      <c r="AY115" s="48">
        <v>766.70655601217823</v>
      </c>
      <c r="AZ115" s="48">
        <v>2.4872775943723724E-2</v>
      </c>
      <c r="BA115" s="48">
        <v>30825.13016427687</v>
      </c>
      <c r="BB115" s="48">
        <v>117.04810438629647</v>
      </c>
      <c r="BC115" s="48">
        <v>4.879451603535756E-3</v>
      </c>
      <c r="BD115" s="48">
        <v>23987.962971388195</v>
      </c>
      <c r="BF115" s="8">
        <f t="shared" si="17"/>
        <v>318259.49760478671</v>
      </c>
      <c r="BG115" s="8">
        <f t="shared" si="18"/>
        <v>318185.42742678005</v>
      </c>
      <c r="BH115" s="8">
        <f t="shared" si="19"/>
        <v>318235.28614820028</v>
      </c>
      <c r="BI115" s="8">
        <f t="shared" si="20"/>
        <v>318205.95070448052</v>
      </c>
      <c r="BJ115" s="19">
        <f t="shared" si="21"/>
        <v>1</v>
      </c>
      <c r="BK115" s="19">
        <f t="shared" si="22"/>
        <v>0</v>
      </c>
      <c r="BL115" s="19">
        <f t="shared" si="23"/>
        <v>0</v>
      </c>
      <c r="BM115" s="19">
        <f t="shared" si="24"/>
        <v>0</v>
      </c>
    </row>
    <row r="116" spans="2:65" x14ac:dyDescent="0.25">
      <c r="B116" s="6">
        <v>91</v>
      </c>
      <c r="C116" s="48">
        <v>2017.2830763910472</v>
      </c>
      <c r="D116" s="48">
        <v>1598.3029835032355</v>
      </c>
      <c r="E116" s="48">
        <v>15.014787172087599</v>
      </c>
      <c r="F116" s="48">
        <v>10.629599201225274</v>
      </c>
      <c r="G116" s="48">
        <v>3164.6612469835895</v>
      </c>
      <c r="H116" s="48">
        <v>2904.6251518021973</v>
      </c>
      <c r="I116" s="48">
        <v>15.088206020296084</v>
      </c>
      <c r="J116" s="48">
        <v>10.672966747272257</v>
      </c>
      <c r="K116" s="48">
        <v>2622.8846855609568</v>
      </c>
      <c r="L116" s="48">
        <v>2281.2092205554809</v>
      </c>
      <c r="M116" s="48">
        <v>15.050670373651977</v>
      </c>
      <c r="N116" s="48">
        <v>10.650812400189389</v>
      </c>
      <c r="O116" s="48">
        <v>2472.4724739721205</v>
      </c>
      <c r="P116" s="48">
        <v>2130.6034533692164</v>
      </c>
      <c r="Q116" s="48">
        <v>15.050580948438519</v>
      </c>
      <c r="R116" s="48">
        <v>10.650759576114128</v>
      </c>
      <c r="U116" s="48">
        <v>1306.3221682989617</v>
      </c>
      <c r="V116" s="48">
        <v>4.3367546046983563E-2</v>
      </c>
      <c r="W116" s="48">
        <v>30122.114054683138</v>
      </c>
      <c r="X116" s="48">
        <v>682.90623705224539</v>
      </c>
      <c r="Y116" s="48">
        <v>2.1213198964115776E-2</v>
      </c>
      <c r="Z116" s="48">
        <v>32192.515528065749</v>
      </c>
      <c r="AA116" s="48">
        <v>532.30046986598086</v>
      </c>
      <c r="AB116" s="48">
        <v>2.116037488885425E-2</v>
      </c>
      <c r="AC116" s="48">
        <v>25155.531159627903</v>
      </c>
      <c r="AD116" s="48">
        <v>-1306.3221682989617</v>
      </c>
      <c r="AE116" s="48">
        <v>-4.3367546046983563E-2</v>
      </c>
      <c r="AF116" s="48">
        <v>30122.114054683138</v>
      </c>
      <c r="AG116" s="48">
        <v>-623.41593124671635</v>
      </c>
      <c r="AH116" s="48">
        <v>-2.2154347082867787E-2</v>
      </c>
      <c r="AI116" s="48">
        <v>28139.66617543927</v>
      </c>
      <c r="AJ116" s="48">
        <v>-774.02169843298088</v>
      </c>
      <c r="AK116" s="48">
        <v>-2.2207171158129313E-2</v>
      </c>
      <c r="AL116" s="48">
        <v>34854.583365051294</v>
      </c>
      <c r="AM116" s="48">
        <v>-682.90623705224539</v>
      </c>
      <c r="AN116" s="48">
        <v>-2.1213198964115776E-2</v>
      </c>
      <c r="AO116" s="48">
        <v>32192.515528065749</v>
      </c>
      <c r="AP116" s="48">
        <v>623.41593124671635</v>
      </c>
      <c r="AQ116" s="48">
        <v>2.2154347082867787E-2</v>
      </c>
      <c r="AR116" s="48">
        <v>28139.66617543927</v>
      </c>
      <c r="AS116" s="48">
        <v>-150.60576718626453</v>
      </c>
      <c r="AT116" s="48">
        <v>-5.2824075261526104E-5</v>
      </c>
      <c r="AU116" s="48">
        <v>2851081.9439930026</v>
      </c>
      <c r="AV116" s="48">
        <v>-532.30046986598086</v>
      </c>
      <c r="AW116" s="48">
        <v>-2.116037488885425E-2</v>
      </c>
      <c r="AX116" s="48">
        <v>25155.531159627903</v>
      </c>
      <c r="AY116" s="48">
        <v>774.02169843298088</v>
      </c>
      <c r="AZ116" s="48">
        <v>2.2207171158129313E-2</v>
      </c>
      <c r="BA116" s="48">
        <v>34854.583365051294</v>
      </c>
      <c r="BB116" s="48">
        <v>150.60576718626453</v>
      </c>
      <c r="BC116" s="48">
        <v>5.2824075261526104E-5</v>
      </c>
      <c r="BD116" s="48">
        <v>2851081.9439930026</v>
      </c>
      <c r="BF116" s="8">
        <f t="shared" si="17"/>
        <v>317289.67305325501</v>
      </c>
      <c r="BG116" s="8">
        <f t="shared" si="18"/>
        <v>317284.37726636551</v>
      </c>
      <c r="BH116" s="8">
        <f t="shared" si="19"/>
        <v>317243.16278512619</v>
      </c>
      <c r="BI116" s="8">
        <f t="shared" si="20"/>
        <v>317392.18383005459</v>
      </c>
      <c r="BJ116" s="19">
        <f t="shared" si="21"/>
        <v>0</v>
      </c>
      <c r="BK116" s="19">
        <f t="shared" si="22"/>
        <v>0</v>
      </c>
      <c r="BL116" s="19">
        <f t="shared" si="23"/>
        <v>0</v>
      </c>
      <c r="BM116" s="19">
        <f t="shared" si="24"/>
        <v>1</v>
      </c>
    </row>
    <row r="117" spans="2:65" x14ac:dyDescent="0.25">
      <c r="B117" s="6">
        <v>92</v>
      </c>
      <c r="C117" s="48">
        <v>2026.4463061164402</v>
      </c>
      <c r="D117" s="48">
        <v>1604.7704748550802</v>
      </c>
      <c r="E117" s="48">
        <v>14.972371136883572</v>
      </c>
      <c r="F117" s="48">
        <v>10.599189898081626</v>
      </c>
      <c r="G117" s="48">
        <v>3227.1734033900402</v>
      </c>
      <c r="H117" s="48">
        <v>2946.6405134905422</v>
      </c>
      <c r="I117" s="48">
        <v>15.035070826222006</v>
      </c>
      <c r="J117" s="48">
        <v>10.63612786179381</v>
      </c>
      <c r="K117" s="48">
        <v>2585.3272048016433</v>
      </c>
      <c r="L117" s="48">
        <v>2256.2520700658642</v>
      </c>
      <c r="M117" s="48">
        <v>15.013629400635347</v>
      </c>
      <c r="N117" s="48">
        <v>10.623508013739587</v>
      </c>
      <c r="O117" s="48">
        <v>2466.6364789950399</v>
      </c>
      <c r="P117" s="48">
        <v>2126.9253387221752</v>
      </c>
      <c r="Q117" s="48">
        <v>15.008914501603028</v>
      </c>
      <c r="R117" s="48">
        <v>10.620731310354929</v>
      </c>
      <c r="U117" s="48">
        <v>1341.8700386354619</v>
      </c>
      <c r="V117" s="48">
        <v>3.693796371218383E-2</v>
      </c>
      <c r="W117" s="48">
        <v>36327.666817021964</v>
      </c>
      <c r="X117" s="48">
        <v>651.48159521078401</v>
      </c>
      <c r="Y117" s="48">
        <v>2.4318115657960604E-2</v>
      </c>
      <c r="Z117" s="48">
        <v>26789.970258140445</v>
      </c>
      <c r="AA117" s="48">
        <v>522.15486386709495</v>
      </c>
      <c r="AB117" s="48">
        <v>2.154141227330264E-2</v>
      </c>
      <c r="AC117" s="48">
        <v>24239.583609577345</v>
      </c>
      <c r="AD117" s="48">
        <v>-1341.8700386354619</v>
      </c>
      <c r="AE117" s="48">
        <v>-3.693796371218383E-2</v>
      </c>
      <c r="AF117" s="48">
        <v>36327.666817021964</v>
      </c>
      <c r="AG117" s="48">
        <v>-690.38844342467792</v>
      </c>
      <c r="AH117" s="48">
        <v>-1.2619848054223226E-2</v>
      </c>
      <c r="AI117" s="48">
        <v>54706.557516248366</v>
      </c>
      <c r="AJ117" s="48">
        <v>-819.71517476836698</v>
      </c>
      <c r="AK117" s="48">
        <v>-1.539655143888119E-2</v>
      </c>
      <c r="AL117" s="48">
        <v>53240.180310658754</v>
      </c>
      <c r="AM117" s="48">
        <v>-651.48159521078401</v>
      </c>
      <c r="AN117" s="48">
        <v>-2.4318115657960604E-2</v>
      </c>
      <c r="AO117" s="48">
        <v>26789.970258140445</v>
      </c>
      <c r="AP117" s="48">
        <v>690.38844342467792</v>
      </c>
      <c r="AQ117" s="48">
        <v>1.2619848054223226E-2</v>
      </c>
      <c r="AR117" s="48">
        <v>54706.557516248366</v>
      </c>
      <c r="AS117" s="48">
        <v>-129.32673134368906</v>
      </c>
      <c r="AT117" s="48">
        <v>-2.7767033846579636E-3</v>
      </c>
      <c r="AU117" s="48">
        <v>46575.637879888141</v>
      </c>
      <c r="AV117" s="48">
        <v>-522.15486386709495</v>
      </c>
      <c r="AW117" s="48">
        <v>-2.154141227330264E-2</v>
      </c>
      <c r="AX117" s="48">
        <v>24239.583609577345</v>
      </c>
      <c r="AY117" s="48">
        <v>819.71517476836698</v>
      </c>
      <c r="AZ117" s="48">
        <v>1.539655143888119E-2</v>
      </c>
      <c r="BA117" s="48">
        <v>53240.180310658754</v>
      </c>
      <c r="BB117" s="48">
        <v>129.32673134368906</v>
      </c>
      <c r="BC117" s="48">
        <v>2.7767033846579636E-3</v>
      </c>
      <c r="BD117" s="48">
        <v>46575.637879888141</v>
      </c>
      <c r="BF117" s="8">
        <f t="shared" si="17"/>
        <v>316370.9264675937</v>
      </c>
      <c r="BG117" s="8">
        <f t="shared" si="18"/>
        <v>316137.19534032373</v>
      </c>
      <c r="BH117" s="8">
        <f t="shared" si="19"/>
        <v>316448.98834212171</v>
      </c>
      <c r="BI117" s="8">
        <f t="shared" si="20"/>
        <v>316495.01397192565</v>
      </c>
      <c r="BJ117" s="19">
        <f t="shared" si="21"/>
        <v>0</v>
      </c>
      <c r="BK117" s="19">
        <f t="shared" si="22"/>
        <v>0</v>
      </c>
      <c r="BL117" s="19">
        <f t="shared" si="23"/>
        <v>0</v>
      </c>
      <c r="BM117" s="19">
        <f t="shared" si="24"/>
        <v>1</v>
      </c>
    </row>
    <row r="118" spans="2:65" x14ac:dyDescent="0.25">
      <c r="B118" s="6">
        <v>93</v>
      </c>
      <c r="C118" s="48">
        <v>1940.2852777111807</v>
      </c>
      <c r="D118" s="48">
        <v>1548.6064031607759</v>
      </c>
      <c r="E118" s="48">
        <v>15.031727405045865</v>
      </c>
      <c r="F118" s="48">
        <v>10.641946064305012</v>
      </c>
      <c r="G118" s="48">
        <v>3185.9114575027661</v>
      </c>
      <c r="H118" s="48">
        <v>2920.1931404667662</v>
      </c>
      <c r="I118" s="48">
        <v>15.094658135512359</v>
      </c>
      <c r="J118" s="48">
        <v>10.679071390020511</v>
      </c>
      <c r="K118" s="48">
        <v>2508.8702062370407</v>
      </c>
      <c r="L118" s="48">
        <v>2206.3437392976089</v>
      </c>
      <c r="M118" s="48">
        <v>15.07637121606929</v>
      </c>
      <c r="N118" s="48">
        <v>10.668293135922346</v>
      </c>
      <c r="O118" s="48">
        <v>2499.1438304674648</v>
      </c>
      <c r="P118" s="48">
        <v>2150.3103553786268</v>
      </c>
      <c r="Q118" s="48">
        <v>15.053245563147447</v>
      </c>
      <c r="R118" s="48">
        <v>10.65465134351655</v>
      </c>
      <c r="U118" s="48">
        <v>1371.5867373059903</v>
      </c>
      <c r="V118" s="48">
        <v>3.7125325715498647E-2</v>
      </c>
      <c r="W118" s="48">
        <v>36944.773166889587</v>
      </c>
      <c r="X118" s="48">
        <v>657.73733613683294</v>
      </c>
      <c r="Y118" s="48">
        <v>2.6347071617333739E-2</v>
      </c>
      <c r="Z118" s="48">
        <v>24964.343122827642</v>
      </c>
      <c r="AA118" s="48">
        <v>601.70395221785088</v>
      </c>
      <c r="AB118" s="48">
        <v>1.2705279211537857E-2</v>
      </c>
      <c r="AC118" s="48">
        <v>47358.577658917908</v>
      </c>
      <c r="AD118" s="48">
        <v>-1371.5867373059903</v>
      </c>
      <c r="AE118" s="48">
        <v>-3.7125325715498647E-2</v>
      </c>
      <c r="AF118" s="48">
        <v>36944.773166889587</v>
      </c>
      <c r="AG118" s="48">
        <v>-713.84940116915732</v>
      </c>
      <c r="AH118" s="48">
        <v>-1.0778254098164908E-2</v>
      </c>
      <c r="AI118" s="48">
        <v>66230.522556588869</v>
      </c>
      <c r="AJ118" s="48">
        <v>-769.88278508813937</v>
      </c>
      <c r="AK118" s="48">
        <v>-2.4420046503960791E-2</v>
      </c>
      <c r="AL118" s="48">
        <v>31526.671538617618</v>
      </c>
      <c r="AM118" s="48">
        <v>-657.73733613683294</v>
      </c>
      <c r="AN118" s="48">
        <v>-2.6347071617333739E-2</v>
      </c>
      <c r="AO118" s="48">
        <v>24964.343122827642</v>
      </c>
      <c r="AP118" s="48">
        <v>713.84940116915732</v>
      </c>
      <c r="AQ118" s="48">
        <v>1.0778254098164908E-2</v>
      </c>
      <c r="AR118" s="48">
        <v>66230.522556588869</v>
      </c>
      <c r="AS118" s="48">
        <v>-56.033383918982054</v>
      </c>
      <c r="AT118" s="48">
        <v>-1.3641792405795883E-2</v>
      </c>
      <c r="AU118" s="48">
        <v>4107.4795930170867</v>
      </c>
      <c r="AV118" s="48">
        <v>-601.70395221785088</v>
      </c>
      <c r="AW118" s="48">
        <v>-1.2705279211537857E-2</v>
      </c>
      <c r="AX118" s="48">
        <v>47358.577658917908</v>
      </c>
      <c r="AY118" s="48">
        <v>769.88278508813937</v>
      </c>
      <c r="AZ118" s="48">
        <v>2.4420046503960791E-2</v>
      </c>
      <c r="BA118" s="48">
        <v>31526.671538617618</v>
      </c>
      <c r="BB118" s="48">
        <v>56.033383918982054</v>
      </c>
      <c r="BC118" s="48">
        <v>1.3641792405795883E-2</v>
      </c>
      <c r="BD118" s="48">
        <v>4107.4795930170867</v>
      </c>
      <c r="BF118" s="8">
        <f t="shared" si="17"/>
        <v>317709.77552598959</v>
      </c>
      <c r="BG118" s="8">
        <f t="shared" si="18"/>
        <v>317451.94856014854</v>
      </c>
      <c r="BH118" s="8">
        <f t="shared" si="19"/>
        <v>317842.45033837279</v>
      </c>
      <c r="BI118" s="8">
        <f t="shared" si="20"/>
        <v>317489.22995011788</v>
      </c>
      <c r="BJ118" s="19">
        <f t="shared" si="21"/>
        <v>0</v>
      </c>
      <c r="BK118" s="19">
        <f t="shared" si="22"/>
        <v>0</v>
      </c>
      <c r="BL118" s="19">
        <f t="shared" si="23"/>
        <v>1</v>
      </c>
      <c r="BM118" s="19">
        <f t="shared" si="24"/>
        <v>0</v>
      </c>
    </row>
    <row r="119" spans="2:65" x14ac:dyDescent="0.25">
      <c r="B119" s="6">
        <v>94</v>
      </c>
      <c r="C119" s="48">
        <v>2033.7480535338113</v>
      </c>
      <c r="D119" s="48">
        <v>1611.7676078433415</v>
      </c>
      <c r="E119" s="48">
        <v>14.9228994514178</v>
      </c>
      <c r="F119" s="48">
        <v>10.564992656766524</v>
      </c>
      <c r="G119" s="48">
        <v>3243.2778810529107</v>
      </c>
      <c r="H119" s="48">
        <v>2958.773115272546</v>
      </c>
      <c r="I119" s="48">
        <v>14.985699531756195</v>
      </c>
      <c r="J119" s="48">
        <v>10.601946596321385</v>
      </c>
      <c r="K119" s="48">
        <v>2529.9868837733929</v>
      </c>
      <c r="L119" s="48">
        <v>2220.6250224952805</v>
      </c>
      <c r="M119" s="48">
        <v>14.974427040807472</v>
      </c>
      <c r="N119" s="48">
        <v>10.595321152137629</v>
      </c>
      <c r="O119" s="48">
        <v>2481.8300735755415</v>
      </c>
      <c r="P119" s="48">
        <v>2138.774526171002</v>
      </c>
      <c r="Q119" s="48">
        <v>14.959089926531933</v>
      </c>
      <c r="R119" s="48">
        <v>10.586301322248572</v>
      </c>
      <c r="U119" s="48">
        <v>1347.0055074292045</v>
      </c>
      <c r="V119" s="48">
        <v>3.6953939554861037E-2</v>
      </c>
      <c r="W119" s="48">
        <v>36450.931176890321</v>
      </c>
      <c r="X119" s="48">
        <v>608.85741465193905</v>
      </c>
      <c r="Y119" s="48">
        <v>3.0328495371104935E-2</v>
      </c>
      <c r="Z119" s="48">
        <v>20075.424355934905</v>
      </c>
      <c r="AA119" s="48">
        <v>527.00691832766051</v>
      </c>
      <c r="AB119" s="48">
        <v>2.1308665482047573E-2</v>
      </c>
      <c r="AC119" s="48">
        <v>24732.047099414121</v>
      </c>
      <c r="AD119" s="48">
        <v>-1347.0055074292045</v>
      </c>
      <c r="AE119" s="48">
        <v>-3.6953939554861037E-2</v>
      </c>
      <c r="AF119" s="48">
        <v>36450.931176890321</v>
      </c>
      <c r="AG119" s="48">
        <v>-738.14809277726545</v>
      </c>
      <c r="AH119" s="48">
        <v>-6.6254441837561018E-3</v>
      </c>
      <c r="AI119" s="48">
        <v>111411.11030518018</v>
      </c>
      <c r="AJ119" s="48">
        <v>-819.99858910154398</v>
      </c>
      <c r="AK119" s="48">
        <v>-1.5645274072813464E-2</v>
      </c>
      <c r="AL119" s="48">
        <v>52411.90312712016</v>
      </c>
      <c r="AM119" s="48">
        <v>-608.85741465193905</v>
      </c>
      <c r="AN119" s="48">
        <v>-3.0328495371104935E-2</v>
      </c>
      <c r="AO119" s="48">
        <v>20075.424355934905</v>
      </c>
      <c r="AP119" s="48">
        <v>738.14809277726545</v>
      </c>
      <c r="AQ119" s="48">
        <v>6.6254441837561018E-3</v>
      </c>
      <c r="AR119" s="48">
        <v>111411.11030518018</v>
      </c>
      <c r="AS119" s="48">
        <v>-81.850496324278538</v>
      </c>
      <c r="AT119" s="48">
        <v>-9.0198298890573625E-3</v>
      </c>
      <c r="AU119" s="48">
        <v>9074.5055429013755</v>
      </c>
      <c r="AV119" s="48">
        <v>-527.00691832766051</v>
      </c>
      <c r="AW119" s="48">
        <v>-2.1308665482047573E-2</v>
      </c>
      <c r="AX119" s="48">
        <v>24732.047099414121</v>
      </c>
      <c r="AY119" s="48">
        <v>819.99858910154398</v>
      </c>
      <c r="AZ119" s="48">
        <v>1.5645274072813464E-2</v>
      </c>
      <c r="BA119" s="48">
        <v>52411.90312712016</v>
      </c>
      <c r="BB119" s="48">
        <v>81.850496324278538</v>
      </c>
      <c r="BC119" s="48">
        <v>9.0198298890573625E-3</v>
      </c>
      <c r="BD119" s="48">
        <v>9074.5055429013755</v>
      </c>
      <c r="BF119" s="8">
        <f t="shared" si="17"/>
        <v>315338.0120951524</v>
      </c>
      <c r="BG119" s="8">
        <f t="shared" si="18"/>
        <v>315099.62477436906</v>
      </c>
      <c r="BH119" s="8">
        <f t="shared" si="19"/>
        <v>315639.0095416336</v>
      </c>
      <c r="BI119" s="8">
        <f t="shared" si="20"/>
        <v>315450.26514128619</v>
      </c>
      <c r="BJ119" s="19">
        <f t="shared" si="21"/>
        <v>0</v>
      </c>
      <c r="BK119" s="19">
        <f t="shared" si="22"/>
        <v>0</v>
      </c>
      <c r="BL119" s="19">
        <f t="shared" si="23"/>
        <v>1</v>
      </c>
      <c r="BM119" s="19">
        <f t="shared" si="24"/>
        <v>0</v>
      </c>
    </row>
    <row r="120" spans="2:65" x14ac:dyDescent="0.25">
      <c r="B120" s="6">
        <v>95</v>
      </c>
      <c r="C120" s="48">
        <v>2079.3262156164856</v>
      </c>
      <c r="D120" s="48">
        <v>1637.2805666115964</v>
      </c>
      <c r="E120" s="48">
        <v>15.073835079843068</v>
      </c>
      <c r="F120" s="48">
        <v>10.671308192841465</v>
      </c>
      <c r="G120" s="48">
        <v>3192.1548247486176</v>
      </c>
      <c r="H120" s="48">
        <v>2921.4089858300972</v>
      </c>
      <c r="I120" s="48">
        <v>15.148221515548261</v>
      </c>
      <c r="J120" s="48">
        <v>10.715178728753814</v>
      </c>
      <c r="K120" s="48">
        <v>2616.0910399276145</v>
      </c>
      <c r="L120" s="48">
        <v>2274.5819897813926</v>
      </c>
      <c r="M120" s="48">
        <v>15.117667868294777</v>
      </c>
      <c r="N120" s="48">
        <v>10.697176820520996</v>
      </c>
      <c r="O120" s="48">
        <v>2594.532417804387</v>
      </c>
      <c r="P120" s="48">
        <v>2210.1661379679495</v>
      </c>
      <c r="Q120" s="48">
        <v>15.099044534768945</v>
      </c>
      <c r="R120" s="48">
        <v>10.686192166825789</v>
      </c>
      <c r="U120" s="48">
        <v>1284.1284192185008</v>
      </c>
      <c r="V120" s="48">
        <v>4.387053591234924E-2</v>
      </c>
      <c r="W120" s="48">
        <v>29270.862379801198</v>
      </c>
      <c r="X120" s="48">
        <v>637.30142316979618</v>
      </c>
      <c r="Y120" s="48">
        <v>2.5868627679530576E-2</v>
      </c>
      <c r="Z120" s="48">
        <v>24636.073898658429</v>
      </c>
      <c r="AA120" s="48">
        <v>572.88557135635301</v>
      </c>
      <c r="AB120" s="48">
        <v>1.4883973984323617E-2</v>
      </c>
      <c r="AC120" s="48">
        <v>38490.094914149842</v>
      </c>
      <c r="AD120" s="48">
        <v>-1284.1284192185008</v>
      </c>
      <c r="AE120" s="48">
        <v>-4.387053591234924E-2</v>
      </c>
      <c r="AF120" s="48">
        <v>29270.862379801198</v>
      </c>
      <c r="AG120" s="48">
        <v>-646.82699604870459</v>
      </c>
      <c r="AH120" s="48">
        <v>-1.8001908232818664E-2</v>
      </c>
      <c r="AI120" s="48">
        <v>35931.023960531937</v>
      </c>
      <c r="AJ120" s="48">
        <v>-711.24284786214776</v>
      </c>
      <c r="AK120" s="48">
        <v>-2.8986561928025623E-2</v>
      </c>
      <c r="AL120" s="48">
        <v>24536.985435809256</v>
      </c>
      <c r="AM120" s="48">
        <v>-637.30142316979618</v>
      </c>
      <c r="AN120" s="48">
        <v>-2.5868627679530576E-2</v>
      </c>
      <c r="AO120" s="48">
        <v>24636.073898658429</v>
      </c>
      <c r="AP120" s="48">
        <v>646.82699604870459</v>
      </c>
      <c r="AQ120" s="48">
        <v>1.8001908232818664E-2</v>
      </c>
      <c r="AR120" s="48">
        <v>35931.023960531937</v>
      </c>
      <c r="AS120" s="48">
        <v>-64.415851813443169</v>
      </c>
      <c r="AT120" s="48">
        <v>-1.0984653695206958E-2</v>
      </c>
      <c r="AU120" s="48">
        <v>5864.1677380826641</v>
      </c>
      <c r="AV120" s="48">
        <v>-572.88557135635301</v>
      </c>
      <c r="AW120" s="48">
        <v>-1.4883973984323617E-2</v>
      </c>
      <c r="AX120" s="48">
        <v>38490.094914149842</v>
      </c>
      <c r="AY120" s="48">
        <v>711.24284786214776</v>
      </c>
      <c r="AZ120" s="48">
        <v>2.8986561928025623E-2</v>
      </c>
      <c r="BA120" s="48">
        <v>24536.985435809256</v>
      </c>
      <c r="BB120" s="48">
        <v>64.415851813443169</v>
      </c>
      <c r="BC120" s="48">
        <v>1.0984653695206958E-2</v>
      </c>
      <c r="BD120" s="48">
        <v>5864.1677380826641</v>
      </c>
      <c r="BF120" s="8">
        <f t="shared" si="17"/>
        <v>318501.96521863237</v>
      </c>
      <c r="BG120" s="8">
        <f t="shared" si="18"/>
        <v>318533.95287678437</v>
      </c>
      <c r="BH120" s="8">
        <f t="shared" si="19"/>
        <v>318640.72262584849</v>
      </c>
      <c r="BI120" s="8">
        <f t="shared" si="20"/>
        <v>318375.59886680573</v>
      </c>
      <c r="BJ120" s="19">
        <f t="shared" si="21"/>
        <v>0</v>
      </c>
      <c r="BK120" s="19">
        <f t="shared" si="22"/>
        <v>0</v>
      </c>
      <c r="BL120" s="19">
        <f t="shared" si="23"/>
        <v>1</v>
      </c>
      <c r="BM120" s="19">
        <f t="shared" si="24"/>
        <v>0</v>
      </c>
    </row>
    <row r="121" spans="2:65" x14ac:dyDescent="0.25">
      <c r="B121" s="6">
        <v>96</v>
      </c>
      <c r="C121" s="48">
        <v>1943.487079202547</v>
      </c>
      <c r="D121" s="48">
        <v>1551.235046692243</v>
      </c>
      <c r="E121" s="48">
        <v>15.182206111243772</v>
      </c>
      <c r="F121" s="48">
        <v>10.747903501146912</v>
      </c>
      <c r="G121" s="48">
        <v>3166.7262998094066</v>
      </c>
      <c r="H121" s="48">
        <v>2907.6190720953018</v>
      </c>
      <c r="I121" s="48">
        <v>15.248225142799031</v>
      </c>
      <c r="J121" s="48">
        <v>10.786925232165956</v>
      </c>
      <c r="K121" s="48">
        <v>2558.9437873173206</v>
      </c>
      <c r="L121" s="48">
        <v>2240.3570480932394</v>
      </c>
      <c r="M121" s="48">
        <v>15.218870368746785</v>
      </c>
      <c r="N121" s="48">
        <v>10.769588097252077</v>
      </c>
      <c r="O121" s="48">
        <v>2457.1717913365401</v>
      </c>
      <c r="P121" s="48">
        <v>2122.4719599184987</v>
      </c>
      <c r="Q121" s="48">
        <v>15.210880198405199</v>
      </c>
      <c r="R121" s="48">
        <v>10.764865311581758</v>
      </c>
      <c r="U121" s="48">
        <v>1356.3840254030588</v>
      </c>
      <c r="V121" s="48">
        <v>3.9021731019044381E-2</v>
      </c>
      <c r="W121" s="48">
        <v>34759.709269203915</v>
      </c>
      <c r="X121" s="48">
        <v>689.1220014009964</v>
      </c>
      <c r="Y121" s="48">
        <v>2.168459610516571E-2</v>
      </c>
      <c r="Z121" s="48">
        <v>31779.333037096945</v>
      </c>
      <c r="AA121" s="48">
        <v>571.23691322625564</v>
      </c>
      <c r="AB121" s="48">
        <v>1.6961810434846569E-2</v>
      </c>
      <c r="AC121" s="48">
        <v>33677.826752072346</v>
      </c>
      <c r="AD121" s="48">
        <v>-1356.3840254030588</v>
      </c>
      <c r="AE121" s="48">
        <v>-3.9021731019044381E-2</v>
      </c>
      <c r="AF121" s="48">
        <v>34759.709269203915</v>
      </c>
      <c r="AG121" s="48">
        <v>-667.26202400206239</v>
      </c>
      <c r="AH121" s="48">
        <v>-1.7337134913878671E-2</v>
      </c>
      <c r="AI121" s="48">
        <v>38487.444858487419</v>
      </c>
      <c r="AJ121" s="48">
        <v>-785.14711217680315</v>
      </c>
      <c r="AK121" s="48">
        <v>-2.2059920584197812E-2</v>
      </c>
      <c r="AL121" s="48">
        <v>35591.5656713301</v>
      </c>
      <c r="AM121" s="48">
        <v>-689.1220014009964</v>
      </c>
      <c r="AN121" s="48">
        <v>-2.168459610516571E-2</v>
      </c>
      <c r="AO121" s="48">
        <v>31779.333037096945</v>
      </c>
      <c r="AP121" s="48">
        <v>667.26202400206239</v>
      </c>
      <c r="AQ121" s="48">
        <v>1.7337134913878671E-2</v>
      </c>
      <c r="AR121" s="48">
        <v>38487.444858487419</v>
      </c>
      <c r="AS121" s="48">
        <v>-117.88508817474076</v>
      </c>
      <c r="AT121" s="48">
        <v>-4.7227856703191406E-3</v>
      </c>
      <c r="AU121" s="48">
        <v>24960.92272736457</v>
      </c>
      <c r="AV121" s="48">
        <v>-571.23691322625564</v>
      </c>
      <c r="AW121" s="48">
        <v>-1.6961810434846569E-2</v>
      </c>
      <c r="AX121" s="48">
        <v>33677.826752072346</v>
      </c>
      <c r="AY121" s="48">
        <v>785.14711217680315</v>
      </c>
      <c r="AZ121" s="48">
        <v>2.2059920584197812E-2</v>
      </c>
      <c r="BA121" s="48">
        <v>35591.5656713301</v>
      </c>
      <c r="BB121" s="48">
        <v>117.88508817474076</v>
      </c>
      <c r="BC121" s="48">
        <v>4.7227856703191406E-3</v>
      </c>
      <c r="BD121" s="48">
        <v>24960.92272736457</v>
      </c>
      <c r="BF121" s="8">
        <f t="shared" si="17"/>
        <v>320885.86998771509</v>
      </c>
      <c r="BG121" s="8">
        <f t="shared" si="18"/>
        <v>320700.13789288339</v>
      </c>
      <c r="BH121" s="8">
        <f t="shared" si="19"/>
        <v>320847.28586946911</v>
      </c>
      <c r="BI121" s="8">
        <f t="shared" si="20"/>
        <v>320823.48738753423</v>
      </c>
      <c r="BJ121" s="19">
        <f t="shared" si="21"/>
        <v>1</v>
      </c>
      <c r="BK121" s="19">
        <f t="shared" si="22"/>
        <v>0</v>
      </c>
      <c r="BL121" s="19">
        <f t="shared" si="23"/>
        <v>0</v>
      </c>
      <c r="BM121" s="19">
        <f t="shared" si="24"/>
        <v>0</v>
      </c>
    </row>
    <row r="122" spans="2:65" x14ac:dyDescent="0.25">
      <c r="B122" s="6">
        <v>97</v>
      </c>
      <c r="C122" s="48">
        <v>1999.3033350579233</v>
      </c>
      <c r="D122" s="48">
        <v>1586.2734370333246</v>
      </c>
      <c r="E122" s="48">
        <v>15.155451711257232</v>
      </c>
      <c r="F122" s="48">
        <v>10.729961682368033</v>
      </c>
      <c r="G122" s="48">
        <v>3177.9822275116185</v>
      </c>
      <c r="H122" s="48">
        <v>2913.5768857954263</v>
      </c>
      <c r="I122" s="48">
        <v>15.22791291998398</v>
      </c>
      <c r="J122" s="48">
        <v>10.772731567066153</v>
      </c>
      <c r="K122" s="48">
        <v>2624.675063771027</v>
      </c>
      <c r="L122" s="48">
        <v>2282.4618571443084</v>
      </c>
      <c r="M122" s="48">
        <v>15.190139307067781</v>
      </c>
      <c r="N122" s="48">
        <v>10.750451838217288</v>
      </c>
      <c r="O122" s="48">
        <v>2493.2623539860606</v>
      </c>
      <c r="P122" s="48">
        <v>2144.6016680489979</v>
      </c>
      <c r="Q122" s="48">
        <v>15.186993502128262</v>
      </c>
      <c r="R122" s="48">
        <v>10.748594810032571</v>
      </c>
      <c r="U122" s="48">
        <v>1327.3034487621017</v>
      </c>
      <c r="V122" s="48">
        <v>4.2769884698119043E-2</v>
      </c>
      <c r="W122" s="48">
        <v>31033.598947730494</v>
      </c>
      <c r="X122" s="48">
        <v>696.18842011098377</v>
      </c>
      <c r="Y122" s="48">
        <v>2.0490155849254066E-2</v>
      </c>
      <c r="Z122" s="48">
        <v>33976.726445266555</v>
      </c>
      <c r="AA122" s="48">
        <v>558.32823101567328</v>
      </c>
      <c r="AB122" s="48">
        <v>1.8633127664537952E-2</v>
      </c>
      <c r="AC122" s="48">
        <v>29964.278733423158</v>
      </c>
      <c r="AD122" s="48">
        <v>-1327.3034487621017</v>
      </c>
      <c r="AE122" s="48">
        <v>-4.2769884698119043E-2</v>
      </c>
      <c r="AF122" s="48">
        <v>31033.598947730494</v>
      </c>
      <c r="AG122" s="48">
        <v>-631.11502865111788</v>
      </c>
      <c r="AH122" s="48">
        <v>-2.2279728848864977E-2</v>
      </c>
      <c r="AI122" s="48">
        <v>28326.872060800215</v>
      </c>
      <c r="AJ122" s="48">
        <v>-768.97521774642837</v>
      </c>
      <c r="AK122" s="48">
        <v>-2.4136757033581091E-2</v>
      </c>
      <c r="AL122" s="48">
        <v>31859.094271718659</v>
      </c>
      <c r="AM122" s="48">
        <v>-696.18842011098377</v>
      </c>
      <c r="AN122" s="48">
        <v>-2.0490155849254066E-2</v>
      </c>
      <c r="AO122" s="48">
        <v>33976.726445266555</v>
      </c>
      <c r="AP122" s="48">
        <v>631.11502865111788</v>
      </c>
      <c r="AQ122" s="48">
        <v>2.2279728848864977E-2</v>
      </c>
      <c r="AR122" s="48">
        <v>28326.872060800215</v>
      </c>
      <c r="AS122" s="48">
        <v>-137.86018909531049</v>
      </c>
      <c r="AT122" s="48">
        <v>-1.8570281847161141E-3</v>
      </c>
      <c r="AU122" s="48">
        <v>74236.993401575819</v>
      </c>
      <c r="AV122" s="48">
        <v>-558.32823101567328</v>
      </c>
      <c r="AW122" s="48">
        <v>-1.8633127664537952E-2</v>
      </c>
      <c r="AX122" s="48">
        <v>29964.278733423158</v>
      </c>
      <c r="AY122" s="48">
        <v>768.97521774642837</v>
      </c>
      <c r="AZ122" s="48">
        <v>2.4136757033581091E-2</v>
      </c>
      <c r="BA122" s="48">
        <v>31859.094271718659</v>
      </c>
      <c r="BB122" s="48">
        <v>137.86018909531049</v>
      </c>
      <c r="BC122" s="48">
        <v>1.8570281847161141E-3</v>
      </c>
      <c r="BD122" s="48">
        <v>74236.993401575819</v>
      </c>
      <c r="BF122" s="8">
        <f t="shared" si="17"/>
        <v>320312.57703400764</v>
      </c>
      <c r="BG122" s="8">
        <f t="shared" si="18"/>
        <v>320268.37012618914</v>
      </c>
      <c r="BH122" s="8">
        <f t="shared" si="19"/>
        <v>320231.09328937432</v>
      </c>
      <c r="BI122" s="8">
        <f t="shared" si="20"/>
        <v>320313.24263292813</v>
      </c>
      <c r="BJ122" s="19">
        <f t="shared" si="21"/>
        <v>0</v>
      </c>
      <c r="BK122" s="19">
        <f t="shared" si="22"/>
        <v>0</v>
      </c>
      <c r="BL122" s="19">
        <f t="shared" si="23"/>
        <v>0</v>
      </c>
      <c r="BM122" s="19">
        <f t="shared" si="24"/>
        <v>1</v>
      </c>
    </row>
    <row r="123" spans="2:65" x14ac:dyDescent="0.25">
      <c r="B123" s="6">
        <v>98</v>
      </c>
      <c r="C123" s="48">
        <v>2012.6861916656146</v>
      </c>
      <c r="D123" s="48">
        <v>1595.9749609451362</v>
      </c>
      <c r="E123" s="48">
        <v>15.113263508934841</v>
      </c>
      <c r="F123" s="48">
        <v>10.69969241605971</v>
      </c>
      <c r="G123" s="48">
        <v>3169.5126413275443</v>
      </c>
      <c r="H123" s="48">
        <v>2908.3252906779799</v>
      </c>
      <c r="I123" s="48">
        <v>15.187043284001213</v>
      </c>
      <c r="J123" s="48">
        <v>10.74325447191684</v>
      </c>
      <c r="K123" s="48">
        <v>2568.4794123824436</v>
      </c>
      <c r="L123" s="48">
        <v>2245.3050303380392</v>
      </c>
      <c r="M123" s="48">
        <v>15.157805051656918</v>
      </c>
      <c r="N123" s="48">
        <v>10.726007825871486</v>
      </c>
      <c r="O123" s="48">
        <v>2461.1754657222023</v>
      </c>
      <c r="P123" s="48">
        <v>2123.6296697960361</v>
      </c>
      <c r="Q123" s="48">
        <v>15.150994903739843</v>
      </c>
      <c r="R123" s="48">
        <v>10.721987640460057</v>
      </c>
      <c r="U123" s="48">
        <v>1312.3503297328436</v>
      </c>
      <c r="V123" s="48">
        <v>4.3562055857130133E-2</v>
      </c>
      <c r="W123" s="48">
        <v>30125.996211862468</v>
      </c>
      <c r="X123" s="48">
        <v>649.33006939290294</v>
      </c>
      <c r="Y123" s="48">
        <v>2.6315409811775936E-2</v>
      </c>
      <c r="Z123" s="48">
        <v>24674.898625456059</v>
      </c>
      <c r="AA123" s="48">
        <v>527.65470885089985</v>
      </c>
      <c r="AB123" s="48">
        <v>2.2295224400346925E-2</v>
      </c>
      <c r="AC123" s="48">
        <v>23666.714421707693</v>
      </c>
      <c r="AD123" s="48">
        <v>-1312.3503297328436</v>
      </c>
      <c r="AE123" s="48">
        <v>-4.3562055857130133E-2</v>
      </c>
      <c r="AF123" s="48">
        <v>30125.996211862468</v>
      </c>
      <c r="AG123" s="48">
        <v>-663.02026033994071</v>
      </c>
      <c r="AH123" s="48">
        <v>-1.7246646045354197E-2</v>
      </c>
      <c r="AI123" s="48">
        <v>38443.431760376465</v>
      </c>
      <c r="AJ123" s="48">
        <v>-784.6956208819438</v>
      </c>
      <c r="AK123" s="48">
        <v>-2.1266831456783208E-2</v>
      </c>
      <c r="AL123" s="48">
        <v>36897.627297067775</v>
      </c>
      <c r="AM123" s="48">
        <v>-649.33006939290294</v>
      </c>
      <c r="AN123" s="48">
        <v>-2.6315409811775936E-2</v>
      </c>
      <c r="AO123" s="48">
        <v>24674.898625456059</v>
      </c>
      <c r="AP123" s="48">
        <v>663.02026033994071</v>
      </c>
      <c r="AQ123" s="48">
        <v>1.7246646045354197E-2</v>
      </c>
      <c r="AR123" s="48">
        <v>38443.431760376465</v>
      </c>
      <c r="AS123" s="48">
        <v>-121.67536054200309</v>
      </c>
      <c r="AT123" s="48">
        <v>-4.0201854114290114E-3</v>
      </c>
      <c r="AU123" s="48">
        <v>30266.106681570309</v>
      </c>
      <c r="AV123" s="48">
        <v>-527.65470885089985</v>
      </c>
      <c r="AW123" s="48">
        <v>-2.2295224400346925E-2</v>
      </c>
      <c r="AX123" s="48">
        <v>23666.714421707693</v>
      </c>
      <c r="AY123" s="48">
        <v>784.6956208819438</v>
      </c>
      <c r="AZ123" s="48">
        <v>2.1266831456783208E-2</v>
      </c>
      <c r="BA123" s="48">
        <v>36897.627297067775</v>
      </c>
      <c r="BB123" s="48">
        <v>121.67536054200309</v>
      </c>
      <c r="BC123" s="48">
        <v>4.0201854114290114E-3</v>
      </c>
      <c r="BD123" s="48">
        <v>30266.106681570309</v>
      </c>
      <c r="BF123" s="8">
        <f t="shared" si="17"/>
        <v>319394.79752084619</v>
      </c>
      <c r="BG123" s="8">
        <f t="shared" si="18"/>
        <v>319389.30886682722</v>
      </c>
      <c r="BH123" s="8">
        <f t="shared" si="19"/>
        <v>319534.9297458065</v>
      </c>
      <c r="BI123" s="8">
        <f t="shared" si="20"/>
        <v>319535.99954400567</v>
      </c>
      <c r="BJ123" s="19">
        <f t="shared" si="21"/>
        <v>0</v>
      </c>
      <c r="BK123" s="19">
        <f t="shared" si="22"/>
        <v>0</v>
      </c>
      <c r="BL123" s="19">
        <f t="shared" si="23"/>
        <v>0</v>
      </c>
      <c r="BM123" s="19">
        <f t="shared" si="24"/>
        <v>1</v>
      </c>
    </row>
    <row r="124" spans="2:65" x14ac:dyDescent="0.25">
      <c r="B124" s="6">
        <v>99</v>
      </c>
      <c r="C124" s="48">
        <v>1926.8228193888074</v>
      </c>
      <c r="D124" s="48">
        <v>1540.9933002644198</v>
      </c>
      <c r="E124" s="48">
        <v>15.125782771566019</v>
      </c>
      <c r="F124" s="48">
        <v>10.708350643424845</v>
      </c>
      <c r="G124" s="48">
        <v>3186.0602275117467</v>
      </c>
      <c r="H124" s="48">
        <v>2921.2520165043484</v>
      </c>
      <c r="I124" s="48">
        <v>15.18739926388837</v>
      </c>
      <c r="J124" s="48">
        <v>10.744740765238449</v>
      </c>
      <c r="K124" s="48">
        <v>2576.7676569395044</v>
      </c>
      <c r="L124" s="48">
        <v>2253.1621987913181</v>
      </c>
      <c r="M124" s="48">
        <v>15.157585029158852</v>
      </c>
      <c r="N124" s="48">
        <v>10.727144491137702</v>
      </c>
      <c r="O124" s="48">
        <v>2461.1252944828325</v>
      </c>
      <c r="P124" s="48">
        <v>2125.981946258778</v>
      </c>
      <c r="Q124" s="48">
        <v>15.151707787926886</v>
      </c>
      <c r="R124" s="48">
        <v>10.723673174661389</v>
      </c>
      <c r="U124" s="48">
        <v>1380.2587162399286</v>
      </c>
      <c r="V124" s="48">
        <v>3.6390121813603571E-2</v>
      </c>
      <c r="W124" s="48">
        <v>37929.488758236366</v>
      </c>
      <c r="X124" s="48">
        <v>712.16889852689837</v>
      </c>
      <c r="Y124" s="48">
        <v>1.8793847712856859E-2</v>
      </c>
      <c r="Z124" s="48">
        <v>37893.725085348226</v>
      </c>
      <c r="AA124" s="48">
        <v>584.98864599435819</v>
      </c>
      <c r="AB124" s="48">
        <v>1.5322531236543924E-2</v>
      </c>
      <c r="AC124" s="48">
        <v>38178.329478563712</v>
      </c>
      <c r="AD124" s="48">
        <v>-1380.2587162399286</v>
      </c>
      <c r="AE124" s="48">
        <v>-3.6390121813603571E-2</v>
      </c>
      <c r="AF124" s="48">
        <v>37929.488758236366</v>
      </c>
      <c r="AG124" s="48">
        <v>-668.08981771303024</v>
      </c>
      <c r="AH124" s="48">
        <v>-1.7596274100746712E-2</v>
      </c>
      <c r="AI124" s="48">
        <v>37967.686448160028</v>
      </c>
      <c r="AJ124" s="48">
        <v>-795.27007024557042</v>
      </c>
      <c r="AK124" s="48">
        <v>-2.1067590577059647E-2</v>
      </c>
      <c r="AL124" s="48">
        <v>37748.506044708047</v>
      </c>
      <c r="AM124" s="48">
        <v>-712.16889852689837</v>
      </c>
      <c r="AN124" s="48">
        <v>-1.8793847712856859E-2</v>
      </c>
      <c r="AO124" s="48">
        <v>37893.725085348226</v>
      </c>
      <c r="AP124" s="48">
        <v>668.08981771303024</v>
      </c>
      <c r="AQ124" s="48">
        <v>1.7596274100746712E-2</v>
      </c>
      <c r="AR124" s="48">
        <v>37967.686448160028</v>
      </c>
      <c r="AS124" s="48">
        <v>-127.18025253254018</v>
      </c>
      <c r="AT124" s="48">
        <v>-3.4713164763129356E-3</v>
      </c>
      <c r="AU124" s="48">
        <v>36637.469790027586</v>
      </c>
      <c r="AV124" s="48">
        <v>-584.98864599435819</v>
      </c>
      <c r="AW124" s="48">
        <v>-1.5322531236543924E-2</v>
      </c>
      <c r="AX124" s="48">
        <v>38178.329478563712</v>
      </c>
      <c r="AY124" s="48">
        <v>795.27007024557042</v>
      </c>
      <c r="AZ124" s="48">
        <v>2.1067590577059647E-2</v>
      </c>
      <c r="BA124" s="48">
        <v>37748.506044708047</v>
      </c>
      <c r="BB124" s="48">
        <v>127.18025253254018</v>
      </c>
      <c r="BC124" s="48">
        <v>3.4713164763129356E-3</v>
      </c>
      <c r="BD124" s="48">
        <v>36637.469790027586</v>
      </c>
      <c r="BF124" s="8">
        <f t="shared" si="17"/>
        <v>319709.52600248094</v>
      </c>
      <c r="BG124" s="8">
        <f t="shared" si="18"/>
        <v>319420.9709406491</v>
      </c>
      <c r="BH124" s="8">
        <f t="shared" si="19"/>
        <v>319561.17253533972</v>
      </c>
      <c r="BI124" s="8">
        <f t="shared" si="20"/>
        <v>319584.21329358284</v>
      </c>
      <c r="BJ124" s="19">
        <f t="shared" si="21"/>
        <v>1</v>
      </c>
      <c r="BK124" s="19">
        <f t="shared" si="22"/>
        <v>0</v>
      </c>
      <c r="BL124" s="19">
        <f t="shared" si="23"/>
        <v>0</v>
      </c>
      <c r="BM124" s="19">
        <f t="shared" si="24"/>
        <v>0</v>
      </c>
    </row>
    <row r="125" spans="2:65" x14ac:dyDescent="0.25">
      <c r="B125" s="6">
        <v>100</v>
      </c>
      <c r="C125" s="48">
        <v>2041.2131594771181</v>
      </c>
      <c r="D125" s="48">
        <v>1614.8517429766221</v>
      </c>
      <c r="E125" s="48">
        <v>15.020364328266565</v>
      </c>
      <c r="F125" s="48">
        <v>10.633778681666305</v>
      </c>
      <c r="G125" s="48">
        <v>3214.0848293872937</v>
      </c>
      <c r="H125" s="48">
        <v>2937.9685696213096</v>
      </c>
      <c r="I125" s="48">
        <v>15.089517122039172</v>
      </c>
      <c r="J125" s="48">
        <v>10.674651028891287</v>
      </c>
      <c r="K125" s="48">
        <v>2580.0857318099092</v>
      </c>
      <c r="L125" s="48">
        <v>2252.8457504581716</v>
      </c>
      <c r="M125" s="48">
        <v>15.066128337874309</v>
      </c>
      <c r="N125" s="48">
        <v>10.660841359045708</v>
      </c>
      <c r="O125" s="48">
        <v>2496.800667969404</v>
      </c>
      <c r="P125" s="48">
        <v>2147.2836657691773</v>
      </c>
      <c r="Q125" s="48">
        <v>15.055891590495506</v>
      </c>
      <c r="R125" s="48">
        <v>10.654792656189484</v>
      </c>
      <c r="U125" s="48">
        <v>1323.1168266446875</v>
      </c>
      <c r="V125" s="48">
        <v>4.0872347224981453E-2</v>
      </c>
      <c r="W125" s="48">
        <v>32371.931549749352</v>
      </c>
      <c r="X125" s="48">
        <v>637.99400748154949</v>
      </c>
      <c r="Y125" s="48">
        <v>2.7062677379403155E-2</v>
      </c>
      <c r="Z125" s="48">
        <v>23574.681785443503</v>
      </c>
      <c r="AA125" s="48">
        <v>532.43192279255527</v>
      </c>
      <c r="AB125" s="48">
        <v>2.1013974523178547E-2</v>
      </c>
      <c r="AC125" s="48">
        <v>25337.040463491543</v>
      </c>
      <c r="AD125" s="48">
        <v>-1323.1168266446875</v>
      </c>
      <c r="AE125" s="48">
        <v>-4.0872347224981453E-2</v>
      </c>
      <c r="AF125" s="48">
        <v>32371.931549749352</v>
      </c>
      <c r="AG125" s="48">
        <v>-685.12281916313805</v>
      </c>
      <c r="AH125" s="48">
        <v>-1.3809669845578298E-2</v>
      </c>
      <c r="AI125" s="48">
        <v>49611.817431139141</v>
      </c>
      <c r="AJ125" s="48">
        <v>-790.68490385213227</v>
      </c>
      <c r="AK125" s="48">
        <v>-1.9858372701802907E-2</v>
      </c>
      <c r="AL125" s="48">
        <v>39816.198221536419</v>
      </c>
      <c r="AM125" s="48">
        <v>-637.99400748154949</v>
      </c>
      <c r="AN125" s="48">
        <v>-2.7062677379403155E-2</v>
      </c>
      <c r="AO125" s="48">
        <v>23574.681785443503</v>
      </c>
      <c r="AP125" s="48">
        <v>685.12281916313805</v>
      </c>
      <c r="AQ125" s="48">
        <v>1.3809669845578298E-2</v>
      </c>
      <c r="AR125" s="48">
        <v>49611.817431139141</v>
      </c>
      <c r="AS125" s="48">
        <v>-105.56208468899422</v>
      </c>
      <c r="AT125" s="48">
        <v>-6.0487028562246081E-3</v>
      </c>
      <c r="AU125" s="48">
        <v>17452.020242714061</v>
      </c>
      <c r="AV125" s="48">
        <v>-532.43192279255527</v>
      </c>
      <c r="AW125" s="48">
        <v>-2.1013974523178547E-2</v>
      </c>
      <c r="AX125" s="48">
        <v>25337.040463491543</v>
      </c>
      <c r="AY125" s="48">
        <v>790.68490385213227</v>
      </c>
      <c r="AZ125" s="48">
        <v>1.9858372701802907E-2</v>
      </c>
      <c r="BA125" s="48">
        <v>39816.198221536419</v>
      </c>
      <c r="BB125" s="48">
        <v>105.56208468899422</v>
      </c>
      <c r="BC125" s="48">
        <v>6.0487028562246081E-3</v>
      </c>
      <c r="BD125" s="48">
        <v>17452.020242714061</v>
      </c>
      <c r="BF125" s="8">
        <f t="shared" si="17"/>
        <v>317398.50870701252</v>
      </c>
      <c r="BG125" s="8">
        <f t="shared" si="18"/>
        <v>317301.56229711726</v>
      </c>
      <c r="BH125" s="8">
        <f t="shared" si="19"/>
        <v>317572.39502091304</v>
      </c>
      <c r="BI125" s="8">
        <f t="shared" si="20"/>
        <v>317496.49601991539</v>
      </c>
      <c r="BJ125" s="19">
        <f t="shared" si="21"/>
        <v>0</v>
      </c>
      <c r="BK125" s="19">
        <f t="shared" si="22"/>
        <v>0</v>
      </c>
      <c r="BL125" s="19">
        <f t="shared" si="23"/>
        <v>1</v>
      </c>
      <c r="BM125" s="19">
        <f t="shared" si="24"/>
        <v>0</v>
      </c>
    </row>
    <row r="126" spans="2:65" x14ac:dyDescent="0.25">
      <c r="B126" s="6">
        <v>101</v>
      </c>
      <c r="C126" s="48">
        <v>2062.0537608269105</v>
      </c>
      <c r="D126" s="48">
        <v>1625.8387585755975</v>
      </c>
      <c r="E126" s="48">
        <v>14.971977635127809</v>
      </c>
      <c r="F126" s="48">
        <v>10.599635714563151</v>
      </c>
      <c r="G126" s="48">
        <v>3169.2118517230329</v>
      </c>
      <c r="H126" s="48">
        <v>2906.1811039247336</v>
      </c>
      <c r="I126" s="48">
        <v>15.04865235668075</v>
      </c>
      <c r="J126" s="48">
        <v>10.644794843833072</v>
      </c>
      <c r="K126" s="48">
        <v>2675.233374458755</v>
      </c>
      <c r="L126" s="48">
        <v>2314.2360508631896</v>
      </c>
      <c r="M126" s="48">
        <v>15.00546707785543</v>
      </c>
      <c r="N126" s="48">
        <v>10.619378644965828</v>
      </c>
      <c r="O126" s="48">
        <v>2475.4216383483672</v>
      </c>
      <c r="P126" s="48">
        <v>2130.5896508872966</v>
      </c>
      <c r="Q126" s="48">
        <v>15.012626264277424</v>
      </c>
      <c r="R126" s="48">
        <v>10.623595406090301</v>
      </c>
      <c r="U126" s="48">
        <v>1280.3423453491362</v>
      </c>
      <c r="V126" s="48">
        <v>4.5159129269920939E-2</v>
      </c>
      <c r="W126" s="48">
        <v>28351.794333685957</v>
      </c>
      <c r="X126" s="48">
        <v>688.39729228759211</v>
      </c>
      <c r="Y126" s="48">
        <v>1.9742930402676606E-2</v>
      </c>
      <c r="Z126" s="48">
        <v>34868.040267936318</v>
      </c>
      <c r="AA126" s="48">
        <v>504.75089231169909</v>
      </c>
      <c r="AB126" s="48">
        <v>2.3959691527149829E-2</v>
      </c>
      <c r="AC126" s="48">
        <v>21066.669065406899</v>
      </c>
      <c r="AD126" s="48">
        <v>-1280.3423453491362</v>
      </c>
      <c r="AE126" s="48">
        <v>-4.5159129269920939E-2</v>
      </c>
      <c r="AF126" s="48">
        <v>28351.794333685957</v>
      </c>
      <c r="AG126" s="48">
        <v>-591.94505306154406</v>
      </c>
      <c r="AH126" s="48">
        <v>-2.5416198867244333E-2</v>
      </c>
      <c r="AI126" s="48">
        <v>23290.070090867357</v>
      </c>
      <c r="AJ126" s="48">
        <v>-775.59145303743708</v>
      </c>
      <c r="AK126" s="48">
        <v>-2.119943774277111E-2</v>
      </c>
      <c r="AL126" s="48">
        <v>36585.472805848796</v>
      </c>
      <c r="AM126" s="48">
        <v>-688.39729228759211</v>
      </c>
      <c r="AN126" s="48">
        <v>-1.9742930402676606E-2</v>
      </c>
      <c r="AO126" s="48">
        <v>34868.040267936318</v>
      </c>
      <c r="AP126" s="48">
        <v>591.94505306154406</v>
      </c>
      <c r="AQ126" s="48">
        <v>2.5416198867244333E-2</v>
      </c>
      <c r="AR126" s="48">
        <v>23290.070090867357</v>
      </c>
      <c r="AS126" s="48">
        <v>-183.64639997589302</v>
      </c>
      <c r="AT126" s="48">
        <v>4.2167611244732228E-3</v>
      </c>
      <c r="AU126" s="48">
        <v>-43551.530322656108</v>
      </c>
      <c r="AV126" s="48">
        <v>-504.75089231169909</v>
      </c>
      <c r="AW126" s="48">
        <v>-2.3959691527149829E-2</v>
      </c>
      <c r="AX126" s="48">
        <v>21066.669065406899</v>
      </c>
      <c r="AY126" s="48">
        <v>775.59145303743708</v>
      </c>
      <c r="AZ126" s="48">
        <v>2.119943774277111E-2</v>
      </c>
      <c r="BA126" s="48">
        <v>36585.472805848796</v>
      </c>
      <c r="BB126" s="48">
        <v>183.64639997589302</v>
      </c>
      <c r="BC126" s="48">
        <v>-4.2167611244732228E-3</v>
      </c>
      <c r="BD126" s="48">
        <v>-43551.530322656108</v>
      </c>
      <c r="BF126" s="8">
        <f t="shared" si="17"/>
        <v>316363.23267831892</v>
      </c>
      <c r="BG126" s="8">
        <f t="shared" si="18"/>
        <v>316437.66421106743</v>
      </c>
      <c r="BH126" s="8">
        <f t="shared" si="19"/>
        <v>316267.12329811166</v>
      </c>
      <c r="BI126" s="8">
        <f t="shared" si="20"/>
        <v>316577.27253182174</v>
      </c>
      <c r="BJ126" s="19">
        <f t="shared" si="21"/>
        <v>0</v>
      </c>
      <c r="BK126" s="19">
        <f t="shared" si="22"/>
        <v>0</v>
      </c>
      <c r="BL126" s="19">
        <f t="shared" si="23"/>
        <v>0</v>
      </c>
      <c r="BM126" s="19">
        <f t="shared" si="24"/>
        <v>1</v>
      </c>
    </row>
    <row r="127" spans="2:65" x14ac:dyDescent="0.25">
      <c r="B127" s="6">
        <v>102</v>
      </c>
      <c r="C127" s="48">
        <v>2009.0225625199694</v>
      </c>
      <c r="D127" s="48">
        <v>1592.4961625218109</v>
      </c>
      <c r="E127" s="48">
        <v>14.979201769297367</v>
      </c>
      <c r="F127" s="48">
        <v>10.604761801485838</v>
      </c>
      <c r="G127" s="48">
        <v>3128.5156337019625</v>
      </c>
      <c r="H127" s="48">
        <v>2880.3078757991289</v>
      </c>
      <c r="I127" s="48">
        <v>15.057942911339575</v>
      </c>
      <c r="J127" s="48">
        <v>10.65121191541841</v>
      </c>
      <c r="K127" s="48">
        <v>2611.3664304098752</v>
      </c>
      <c r="L127" s="48">
        <v>2273.2826475860102</v>
      </c>
      <c r="M127" s="48">
        <v>15.016095512853376</v>
      </c>
      <c r="N127" s="48">
        <v>10.626545306851023</v>
      </c>
      <c r="O127" s="48">
        <v>2528.8216839057854</v>
      </c>
      <c r="P127" s="48">
        <v>2168.1933264174618</v>
      </c>
      <c r="Q127" s="48">
        <v>15.00552813242494</v>
      </c>
      <c r="R127" s="48">
        <v>10.620309464070495</v>
      </c>
      <c r="U127" s="48">
        <v>1287.8117132773179</v>
      </c>
      <c r="V127" s="48">
        <v>4.6450113932571924E-2</v>
      </c>
      <c r="W127" s="48">
        <v>27724.619042845312</v>
      </c>
      <c r="X127" s="48">
        <v>680.78648506419927</v>
      </c>
      <c r="Y127" s="48">
        <v>2.1783505365185363E-2</v>
      </c>
      <c r="Z127" s="48">
        <v>31252.384483180547</v>
      </c>
      <c r="AA127" s="48">
        <v>575.69716389565087</v>
      </c>
      <c r="AB127" s="48">
        <v>1.5547662584657118E-2</v>
      </c>
      <c r="AC127" s="48">
        <v>37027.891540672194</v>
      </c>
      <c r="AD127" s="48">
        <v>-1287.8117132773179</v>
      </c>
      <c r="AE127" s="48">
        <v>-4.6450113932571924E-2</v>
      </c>
      <c r="AF127" s="48">
        <v>27724.619042845312</v>
      </c>
      <c r="AG127" s="48">
        <v>-607.02522821311868</v>
      </c>
      <c r="AH127" s="48">
        <v>-2.4666608567386561E-2</v>
      </c>
      <c r="AI127" s="48">
        <v>24609.188837403006</v>
      </c>
      <c r="AJ127" s="48">
        <v>-712.11454938166708</v>
      </c>
      <c r="AK127" s="48">
        <v>-3.0902451347914806E-2</v>
      </c>
      <c r="AL127" s="48">
        <v>23043.950182603174</v>
      </c>
      <c r="AM127" s="48">
        <v>-680.78648506419927</v>
      </c>
      <c r="AN127" s="48">
        <v>-2.1783505365185363E-2</v>
      </c>
      <c r="AO127" s="48">
        <v>31252.384483180547</v>
      </c>
      <c r="AP127" s="48">
        <v>607.02522821311868</v>
      </c>
      <c r="AQ127" s="48">
        <v>2.4666608567386561E-2</v>
      </c>
      <c r="AR127" s="48">
        <v>24609.188837403006</v>
      </c>
      <c r="AS127" s="48">
        <v>-105.08932116854839</v>
      </c>
      <c r="AT127" s="48">
        <v>-6.2358427805282446E-3</v>
      </c>
      <c r="AU127" s="48">
        <v>16852.464833894701</v>
      </c>
      <c r="AV127" s="48">
        <v>-575.69716389565087</v>
      </c>
      <c r="AW127" s="48">
        <v>-1.5547662584657118E-2</v>
      </c>
      <c r="AX127" s="48">
        <v>37027.891540672194</v>
      </c>
      <c r="AY127" s="48">
        <v>712.11454938166708</v>
      </c>
      <c r="AZ127" s="48">
        <v>3.0902451347914806E-2</v>
      </c>
      <c r="BA127" s="48">
        <v>23043.950182603174</v>
      </c>
      <c r="BB127" s="48">
        <v>105.08932116854839</v>
      </c>
      <c r="BC127" s="48">
        <v>6.2358427805282446E-3</v>
      </c>
      <c r="BD127" s="48">
        <v>16852.464833894701</v>
      </c>
      <c r="BF127" s="8">
        <f t="shared" si="17"/>
        <v>316550.3578820533</v>
      </c>
      <c r="BG127" s="8">
        <f t="shared" si="18"/>
        <v>316656.04958675313</v>
      </c>
      <c r="BH127" s="8">
        <f t="shared" si="19"/>
        <v>316523.07655794465</v>
      </c>
      <c r="BI127" s="8">
        <f t="shared" si="20"/>
        <v>316441.09059569734</v>
      </c>
      <c r="BJ127" s="19">
        <f t="shared" si="21"/>
        <v>0</v>
      </c>
      <c r="BK127" s="19">
        <f t="shared" si="22"/>
        <v>1</v>
      </c>
      <c r="BL127" s="19">
        <f t="shared" si="23"/>
        <v>0</v>
      </c>
      <c r="BM127" s="19">
        <f t="shared" si="24"/>
        <v>0</v>
      </c>
    </row>
    <row r="128" spans="2:65" x14ac:dyDescent="0.25">
      <c r="B128" s="6">
        <v>103</v>
      </c>
      <c r="C128" s="48">
        <v>1951.5732700269289</v>
      </c>
      <c r="D128" s="48">
        <v>1554.0036684028923</v>
      </c>
      <c r="E128" s="48">
        <v>15.067621464973714</v>
      </c>
      <c r="F128" s="48">
        <v>10.666104383084248</v>
      </c>
      <c r="G128" s="48">
        <v>3203.2364805173434</v>
      </c>
      <c r="H128" s="48">
        <v>2930.3464463345972</v>
      </c>
      <c r="I128" s="48">
        <v>15.125405326283337</v>
      </c>
      <c r="J128" s="48">
        <v>10.700153577498135</v>
      </c>
      <c r="K128" s="48">
        <v>2579.2711906521795</v>
      </c>
      <c r="L128" s="48">
        <v>2251.861741464239</v>
      </c>
      <c r="M128" s="48">
        <v>15.100244529231219</v>
      </c>
      <c r="N128" s="48">
        <v>10.685337978386634</v>
      </c>
      <c r="O128" s="48">
        <v>2450.4125519401314</v>
      </c>
      <c r="P128" s="48">
        <v>2115.7042147750535</v>
      </c>
      <c r="Q128" s="48">
        <v>15.096863623362033</v>
      </c>
      <c r="R128" s="48">
        <v>10.683345957095961</v>
      </c>
      <c r="U128" s="48">
        <v>1376.3427779317049</v>
      </c>
      <c r="V128" s="48">
        <v>3.4049194413887207E-2</v>
      </c>
      <c r="W128" s="48">
        <v>40422.183303413301</v>
      </c>
      <c r="X128" s="48">
        <v>697.85807306134666</v>
      </c>
      <c r="Y128" s="48">
        <v>1.9233595302386775E-2</v>
      </c>
      <c r="Z128" s="48">
        <v>36283.287762363732</v>
      </c>
      <c r="AA128" s="48">
        <v>561.70054637216117</v>
      </c>
      <c r="AB128" s="48">
        <v>1.7241574011713112E-2</v>
      </c>
      <c r="AC128" s="48">
        <v>32578.263793698203</v>
      </c>
      <c r="AD128" s="48">
        <v>-1376.3427779317049</v>
      </c>
      <c r="AE128" s="48">
        <v>-3.4049194413887207E-2</v>
      </c>
      <c r="AF128" s="48">
        <v>40422.183303413301</v>
      </c>
      <c r="AG128" s="48">
        <v>-678.4847048703582</v>
      </c>
      <c r="AH128" s="48">
        <v>-1.4815599111500433E-2</v>
      </c>
      <c r="AI128" s="48">
        <v>45795.293174725048</v>
      </c>
      <c r="AJ128" s="48">
        <v>-814.64223155954369</v>
      </c>
      <c r="AK128" s="48">
        <v>-1.6807620402174095E-2</v>
      </c>
      <c r="AL128" s="48">
        <v>48468.623878140912</v>
      </c>
      <c r="AM128" s="48">
        <v>-697.85807306134666</v>
      </c>
      <c r="AN128" s="48">
        <v>-1.9233595302386775E-2</v>
      </c>
      <c r="AO128" s="48">
        <v>36283.287762363732</v>
      </c>
      <c r="AP128" s="48">
        <v>678.4847048703582</v>
      </c>
      <c r="AQ128" s="48">
        <v>1.4815599111500433E-2</v>
      </c>
      <c r="AR128" s="48">
        <v>45795.293174725048</v>
      </c>
      <c r="AS128" s="48">
        <v>-136.15752668918549</v>
      </c>
      <c r="AT128" s="48">
        <v>-1.9920212906736623E-3</v>
      </c>
      <c r="AU128" s="48">
        <v>68351.44148642091</v>
      </c>
      <c r="AV128" s="48">
        <v>-561.70054637216117</v>
      </c>
      <c r="AW128" s="48">
        <v>-1.7241574011713112E-2</v>
      </c>
      <c r="AX128" s="48">
        <v>32578.263793698203</v>
      </c>
      <c r="AY128" s="48">
        <v>814.64223155954369</v>
      </c>
      <c r="AZ128" s="48">
        <v>1.6807620402174095E-2</v>
      </c>
      <c r="BA128" s="48">
        <v>48468.623878140912</v>
      </c>
      <c r="BB128" s="48">
        <v>136.15752668918549</v>
      </c>
      <c r="BC128" s="48">
        <v>1.9920212906736623E-3</v>
      </c>
      <c r="BD128" s="48">
        <v>68351.44148642091</v>
      </c>
      <c r="BF128" s="8">
        <f t="shared" si="17"/>
        <v>318429.12782412453</v>
      </c>
      <c r="BG128" s="8">
        <f t="shared" si="18"/>
        <v>318074.26087860944</v>
      </c>
      <c r="BH128" s="8">
        <f t="shared" si="19"/>
        <v>318308.2776101348</v>
      </c>
      <c r="BI128" s="8">
        <f t="shared" si="20"/>
        <v>318384.67449810373</v>
      </c>
      <c r="BJ128" s="19">
        <f t="shared" si="21"/>
        <v>1</v>
      </c>
      <c r="BK128" s="19">
        <f t="shared" si="22"/>
        <v>0</v>
      </c>
      <c r="BL128" s="19">
        <f t="shared" si="23"/>
        <v>0</v>
      </c>
      <c r="BM128" s="19">
        <f t="shared" si="24"/>
        <v>0</v>
      </c>
    </row>
    <row r="129" spans="2:65" x14ac:dyDescent="0.25">
      <c r="B129" s="6">
        <v>104</v>
      </c>
      <c r="C129" s="48">
        <v>2024.7901112108232</v>
      </c>
      <c r="D129" s="48">
        <v>1601.7428403147496</v>
      </c>
      <c r="E129" s="48">
        <v>14.893847846504421</v>
      </c>
      <c r="F129" s="48">
        <v>10.54420004342588</v>
      </c>
      <c r="G129" s="48">
        <v>3224.4808858334895</v>
      </c>
      <c r="H129" s="48">
        <v>2943.6028094516446</v>
      </c>
      <c r="I129" s="48">
        <v>14.958955726028293</v>
      </c>
      <c r="J129" s="48">
        <v>10.582653621371737</v>
      </c>
      <c r="K129" s="48">
        <v>2576.0585070039219</v>
      </c>
      <c r="L129" s="48">
        <v>2248.5830397449631</v>
      </c>
      <c r="M129" s="48">
        <v>14.937735901665038</v>
      </c>
      <c r="N129" s="48">
        <v>10.570133044190777</v>
      </c>
      <c r="O129" s="48">
        <v>2562.3475638330715</v>
      </c>
      <c r="P129" s="48">
        <v>2189.5065877438979</v>
      </c>
      <c r="Q129" s="48">
        <v>14.916965620682976</v>
      </c>
      <c r="R129" s="48">
        <v>10.557866394701616</v>
      </c>
      <c r="U129" s="48">
        <v>1341.859969136895</v>
      </c>
      <c r="V129" s="48">
        <v>3.845357794585702E-2</v>
      </c>
      <c r="W129" s="48">
        <v>34895.581655008689</v>
      </c>
      <c r="X129" s="48">
        <v>646.84019943021349</v>
      </c>
      <c r="Y129" s="48">
        <v>2.5933000764897685E-2</v>
      </c>
      <c r="Z129" s="48">
        <v>24942.744007695459</v>
      </c>
      <c r="AA129" s="48">
        <v>587.76374742914822</v>
      </c>
      <c r="AB129" s="48">
        <v>1.3666351275736233E-2</v>
      </c>
      <c r="AC129" s="48">
        <v>43008.095984821251</v>
      </c>
      <c r="AD129" s="48">
        <v>-1341.859969136895</v>
      </c>
      <c r="AE129" s="48">
        <v>-3.845357794585702E-2</v>
      </c>
      <c r="AF129" s="48">
        <v>34895.581655008689</v>
      </c>
      <c r="AG129" s="48">
        <v>-695.01976970668147</v>
      </c>
      <c r="AH129" s="48">
        <v>-1.2520577180959336E-2</v>
      </c>
      <c r="AI129" s="48">
        <v>55510.202098640679</v>
      </c>
      <c r="AJ129" s="48">
        <v>-754.09622170774674</v>
      </c>
      <c r="AK129" s="48">
        <v>-2.4787226670120788E-2</v>
      </c>
      <c r="AL129" s="48">
        <v>30422.775074581266</v>
      </c>
      <c r="AM129" s="48">
        <v>-646.84019943021349</v>
      </c>
      <c r="AN129" s="48">
        <v>-2.5933000764897685E-2</v>
      </c>
      <c r="AO129" s="48">
        <v>24942.744007695459</v>
      </c>
      <c r="AP129" s="48">
        <v>695.01976970668147</v>
      </c>
      <c r="AQ129" s="48">
        <v>1.2520577180959336E-2</v>
      </c>
      <c r="AR129" s="48">
        <v>55510.202098640679</v>
      </c>
      <c r="AS129" s="48">
        <v>-59.076452001065263</v>
      </c>
      <c r="AT129" s="48">
        <v>-1.2266649489161452E-2</v>
      </c>
      <c r="AU129" s="48">
        <v>4816.0218528510122</v>
      </c>
      <c r="AV129" s="48">
        <v>-587.76374742914822</v>
      </c>
      <c r="AW129" s="48">
        <v>-1.3666351275736233E-2</v>
      </c>
      <c r="AX129" s="48">
        <v>43008.095984821251</v>
      </c>
      <c r="AY129" s="48">
        <v>754.09622170774674</v>
      </c>
      <c r="AZ129" s="48">
        <v>2.4787226670120788E-2</v>
      </c>
      <c r="BA129" s="48">
        <v>30422.775074581266</v>
      </c>
      <c r="BB129" s="48">
        <v>59.076452001065263</v>
      </c>
      <c r="BC129" s="48">
        <v>1.2266649489161452E-2</v>
      </c>
      <c r="BD129" s="48">
        <v>4816.0218528510122</v>
      </c>
      <c r="BF129" s="8">
        <f t="shared" si="17"/>
        <v>314724.25846246164</v>
      </c>
      <c r="BG129" s="8">
        <f t="shared" si="18"/>
        <v>314536.00583170046</v>
      </c>
      <c r="BH129" s="8">
        <f t="shared" si="19"/>
        <v>314855.40828597831</v>
      </c>
      <c r="BI129" s="8">
        <f t="shared" si="20"/>
        <v>314546.48525330459</v>
      </c>
      <c r="BJ129" s="19">
        <f t="shared" si="21"/>
        <v>0</v>
      </c>
      <c r="BK129" s="19">
        <f t="shared" si="22"/>
        <v>0</v>
      </c>
      <c r="BL129" s="19">
        <f t="shared" si="23"/>
        <v>1</v>
      </c>
      <c r="BM129" s="19">
        <f t="shared" si="24"/>
        <v>0</v>
      </c>
    </row>
    <row r="130" spans="2:65" x14ac:dyDescent="0.25">
      <c r="B130" s="6">
        <v>105</v>
      </c>
      <c r="C130" s="48">
        <v>1980.0939601125892</v>
      </c>
      <c r="D130" s="48">
        <v>1574.0411558116796</v>
      </c>
      <c r="E130" s="48">
        <v>15.168058606447914</v>
      </c>
      <c r="F130" s="48">
        <v>10.738264460723148</v>
      </c>
      <c r="G130" s="48">
        <v>3180.429535660478</v>
      </c>
      <c r="H130" s="48">
        <v>2915.6397790064379</v>
      </c>
      <c r="I130" s="48">
        <v>15.236076901310676</v>
      </c>
      <c r="J130" s="48">
        <v>10.778383524935588</v>
      </c>
      <c r="K130" s="48">
        <v>2598.8901431707995</v>
      </c>
      <c r="L130" s="48">
        <v>2265.7161747921718</v>
      </c>
      <c r="M130" s="48">
        <v>15.203296566704985</v>
      </c>
      <c r="N130" s="48">
        <v>10.759063121863026</v>
      </c>
      <c r="O130" s="48">
        <v>2502.7456350006883</v>
      </c>
      <c r="P130" s="48">
        <v>2151.5446469029457</v>
      </c>
      <c r="Q130" s="48">
        <v>15.194609779445758</v>
      </c>
      <c r="R130" s="48">
        <v>10.753938761129325</v>
      </c>
      <c r="U130" s="48">
        <v>1341.5986231947584</v>
      </c>
      <c r="V130" s="48">
        <v>4.0119064212440492E-2</v>
      </c>
      <c r="W130" s="48">
        <v>33440.426628364454</v>
      </c>
      <c r="X130" s="48">
        <v>691.67501898049227</v>
      </c>
      <c r="Y130" s="48">
        <v>2.079866113987805E-2</v>
      </c>
      <c r="Z130" s="48">
        <v>33255.747296844886</v>
      </c>
      <c r="AA130" s="48">
        <v>577.50349109126614</v>
      </c>
      <c r="AB130" s="48">
        <v>1.5674300406177011E-2</v>
      </c>
      <c r="AC130" s="48">
        <v>36843.972370446631</v>
      </c>
      <c r="AD130" s="48">
        <v>-1341.5986231947584</v>
      </c>
      <c r="AE130" s="48">
        <v>-4.0119064212440492E-2</v>
      </c>
      <c r="AF130" s="48">
        <v>33440.426628364454</v>
      </c>
      <c r="AG130" s="48">
        <v>-649.92360421426611</v>
      </c>
      <c r="AH130" s="48">
        <v>-1.9320403072562442E-2</v>
      </c>
      <c r="AI130" s="48">
        <v>33639.236291982161</v>
      </c>
      <c r="AJ130" s="48">
        <v>-764.09513210349223</v>
      </c>
      <c r="AK130" s="48">
        <v>-2.4444763806263481E-2</v>
      </c>
      <c r="AL130" s="48">
        <v>31258.028842467611</v>
      </c>
      <c r="AM130" s="48">
        <v>-691.67501898049227</v>
      </c>
      <c r="AN130" s="48">
        <v>-2.079866113987805E-2</v>
      </c>
      <c r="AO130" s="48">
        <v>33255.747296844886</v>
      </c>
      <c r="AP130" s="48">
        <v>649.92360421426611</v>
      </c>
      <c r="AQ130" s="48">
        <v>1.9320403072562442E-2</v>
      </c>
      <c r="AR130" s="48">
        <v>33639.236291982161</v>
      </c>
      <c r="AS130" s="48">
        <v>-114.17152788922613</v>
      </c>
      <c r="AT130" s="48">
        <v>-5.1243607337010388E-3</v>
      </c>
      <c r="AU130" s="48">
        <v>22280.150407515597</v>
      </c>
      <c r="AV130" s="48">
        <v>-577.50349109126614</v>
      </c>
      <c r="AW130" s="48">
        <v>-1.5674300406177011E-2</v>
      </c>
      <c r="AX130" s="48">
        <v>36843.972370446631</v>
      </c>
      <c r="AY130" s="48">
        <v>764.09513210349223</v>
      </c>
      <c r="AZ130" s="48">
        <v>2.4444763806263481E-2</v>
      </c>
      <c r="BA130" s="48">
        <v>31258.028842467611</v>
      </c>
      <c r="BB130" s="48">
        <v>114.17152788922613</v>
      </c>
      <c r="BC130" s="48">
        <v>5.1243607337010388E-3</v>
      </c>
      <c r="BD130" s="48">
        <v>22280.150407515597</v>
      </c>
      <c r="BF130" s="8">
        <f t="shared" si="17"/>
        <v>320573.89266588271</v>
      </c>
      <c r="BG130" s="8">
        <f t="shared" si="18"/>
        <v>320435.86596906121</v>
      </c>
      <c r="BH130" s="8">
        <f t="shared" si="19"/>
        <v>320506.17748109862</v>
      </c>
      <c r="BI130" s="8">
        <f t="shared" si="20"/>
        <v>320466.61818697682</v>
      </c>
      <c r="BJ130" s="19">
        <f t="shared" si="21"/>
        <v>1</v>
      </c>
      <c r="BK130" s="19">
        <f t="shared" si="22"/>
        <v>0</v>
      </c>
      <c r="BL130" s="19">
        <f t="shared" si="23"/>
        <v>0</v>
      </c>
      <c r="BM130" s="19">
        <f t="shared" si="24"/>
        <v>0</v>
      </c>
    </row>
    <row r="131" spans="2:65" x14ac:dyDescent="0.25">
      <c r="B131" s="6">
        <v>106</v>
      </c>
      <c r="C131" s="48">
        <v>1967.9941623410002</v>
      </c>
      <c r="D131" s="48">
        <v>1568.5607036766057</v>
      </c>
      <c r="E131" s="48">
        <v>15.254324021417366</v>
      </c>
      <c r="F131" s="48">
        <v>10.800402897388208</v>
      </c>
      <c r="G131" s="48">
        <v>3145.8388058844234</v>
      </c>
      <c r="H131" s="48">
        <v>2894.0841328105985</v>
      </c>
      <c r="I131" s="48">
        <v>15.330268640401238</v>
      </c>
      <c r="J131" s="48">
        <v>10.845176669068698</v>
      </c>
      <c r="K131" s="48">
        <v>2519.1677605715386</v>
      </c>
      <c r="L131" s="48">
        <v>2214.2059161779521</v>
      </c>
      <c r="M131" s="48">
        <v>15.303074855442235</v>
      </c>
      <c r="N131" s="48">
        <v>10.829160330411588</v>
      </c>
      <c r="O131" s="48">
        <v>2490.2983046079844</v>
      </c>
      <c r="P131" s="48">
        <v>2145.4438802930799</v>
      </c>
      <c r="Q131" s="48">
        <v>15.282562917123913</v>
      </c>
      <c r="R131" s="48">
        <v>10.817067655576228</v>
      </c>
      <c r="U131" s="48">
        <v>1325.5234291339927</v>
      </c>
      <c r="V131" s="48">
        <v>4.477377168048946E-2</v>
      </c>
      <c r="W131" s="48">
        <v>29604.90884245967</v>
      </c>
      <c r="X131" s="48">
        <v>645.64521250134635</v>
      </c>
      <c r="Y131" s="48">
        <v>2.8757433023379519E-2</v>
      </c>
      <c r="Z131" s="48">
        <v>22451.420193744099</v>
      </c>
      <c r="AA131" s="48">
        <v>576.8831766164742</v>
      </c>
      <c r="AB131" s="48">
        <v>1.6664758188019491E-2</v>
      </c>
      <c r="AC131" s="48">
        <v>34616.954540102655</v>
      </c>
      <c r="AD131" s="48">
        <v>-1325.5234291339927</v>
      </c>
      <c r="AE131" s="48">
        <v>-4.477377168048946E-2</v>
      </c>
      <c r="AF131" s="48">
        <v>29604.90884245967</v>
      </c>
      <c r="AG131" s="48">
        <v>-679.8782166326464</v>
      </c>
      <c r="AH131" s="48">
        <v>-1.6016338657109941E-2</v>
      </c>
      <c r="AI131" s="48">
        <v>42449.04101917427</v>
      </c>
      <c r="AJ131" s="48">
        <v>-748.64025251751855</v>
      </c>
      <c r="AK131" s="48">
        <v>-2.810901349246997E-2</v>
      </c>
      <c r="AL131" s="48">
        <v>26633.458791361329</v>
      </c>
      <c r="AM131" s="48">
        <v>-645.64521250134635</v>
      </c>
      <c r="AN131" s="48">
        <v>-2.8757433023379519E-2</v>
      </c>
      <c r="AO131" s="48">
        <v>22451.420193744099</v>
      </c>
      <c r="AP131" s="48">
        <v>679.8782166326464</v>
      </c>
      <c r="AQ131" s="48">
        <v>1.6016338657109941E-2</v>
      </c>
      <c r="AR131" s="48">
        <v>42449.04101917427</v>
      </c>
      <c r="AS131" s="48">
        <v>-68.762035884872148</v>
      </c>
      <c r="AT131" s="48">
        <v>-1.2092674835360029E-2</v>
      </c>
      <c r="AU131" s="48">
        <v>5686.2552595730103</v>
      </c>
      <c r="AV131" s="48">
        <v>-576.8831766164742</v>
      </c>
      <c r="AW131" s="48">
        <v>-1.6664758188019491E-2</v>
      </c>
      <c r="AX131" s="48">
        <v>34616.954540102655</v>
      </c>
      <c r="AY131" s="48">
        <v>748.64025251751855</v>
      </c>
      <c r="AZ131" s="48">
        <v>2.810901349246997E-2</v>
      </c>
      <c r="BA131" s="48">
        <v>26633.458791361329</v>
      </c>
      <c r="BB131" s="48">
        <v>68.762035884872148</v>
      </c>
      <c r="BC131" s="48">
        <v>1.2092674835360029E-2</v>
      </c>
      <c r="BD131" s="48">
        <v>5686.2552595730103</v>
      </c>
      <c r="BF131" s="8">
        <f t="shared" si="17"/>
        <v>322443.52621796966</v>
      </c>
      <c r="BG131" s="8">
        <f t="shared" si="18"/>
        <v>322461.21593925037</v>
      </c>
      <c r="BH131" s="8">
        <f t="shared" si="19"/>
        <v>322660.6039961697</v>
      </c>
      <c r="BI131" s="8">
        <f t="shared" si="20"/>
        <v>322366.58578699379</v>
      </c>
      <c r="BJ131" s="19">
        <f t="shared" si="21"/>
        <v>0</v>
      </c>
      <c r="BK131" s="19">
        <f t="shared" si="22"/>
        <v>0</v>
      </c>
      <c r="BL131" s="19">
        <f t="shared" si="23"/>
        <v>1</v>
      </c>
      <c r="BM131" s="19">
        <f t="shared" si="24"/>
        <v>0</v>
      </c>
    </row>
    <row r="132" spans="2:65" x14ac:dyDescent="0.25">
      <c r="B132" s="6">
        <v>107</v>
      </c>
      <c r="C132" s="48">
        <v>1962.4033134253223</v>
      </c>
      <c r="D132" s="48">
        <v>1561.3621735161978</v>
      </c>
      <c r="E132" s="48">
        <v>14.939742573142338</v>
      </c>
      <c r="F132" s="48">
        <v>10.57435431391222</v>
      </c>
      <c r="G132" s="48">
        <v>3209.1091023016238</v>
      </c>
      <c r="H132" s="48">
        <v>2934.325948065582</v>
      </c>
      <c r="I132" s="48">
        <v>14.994636075320914</v>
      </c>
      <c r="J132" s="48">
        <v>10.606783290075086</v>
      </c>
      <c r="K132" s="48">
        <v>2567.5975439219978</v>
      </c>
      <c r="L132" s="48">
        <v>2244.0995294029067</v>
      </c>
      <c r="M132" s="48">
        <v>14.973554766440797</v>
      </c>
      <c r="N132" s="48">
        <v>10.594339127319428</v>
      </c>
      <c r="O132" s="48">
        <v>2530.5559141968079</v>
      </c>
      <c r="P132" s="48">
        <v>2169.530377417911</v>
      </c>
      <c r="Q132" s="48">
        <v>14.957230874494433</v>
      </c>
      <c r="R132" s="48">
        <v>10.584694810349895</v>
      </c>
      <c r="U132" s="48">
        <v>1372.9637745493842</v>
      </c>
      <c r="V132" s="48">
        <v>3.2428976162865553E-2</v>
      </c>
      <c r="W132" s="48">
        <v>42337.561557727073</v>
      </c>
      <c r="X132" s="48">
        <v>682.73735588670888</v>
      </c>
      <c r="Y132" s="48">
        <v>1.9984813407207369E-2</v>
      </c>
      <c r="Z132" s="48">
        <v>34162.808627499362</v>
      </c>
      <c r="AA132" s="48">
        <v>608.16820390171324</v>
      </c>
      <c r="AB132" s="48">
        <v>1.0340496437674318E-2</v>
      </c>
      <c r="AC132" s="48">
        <v>58814.217244534579</v>
      </c>
      <c r="AD132" s="48">
        <v>-1372.9637745493842</v>
      </c>
      <c r="AE132" s="48">
        <v>-3.2428976162865553E-2</v>
      </c>
      <c r="AF132" s="48">
        <v>42337.561557727073</v>
      </c>
      <c r="AG132" s="48">
        <v>-690.22641866267531</v>
      </c>
      <c r="AH132" s="48">
        <v>-1.2444162755658184E-2</v>
      </c>
      <c r="AI132" s="48">
        <v>55465.878437570194</v>
      </c>
      <c r="AJ132" s="48">
        <v>-764.79557064767096</v>
      </c>
      <c r="AK132" s="48">
        <v>-2.2088479725191235E-2</v>
      </c>
      <c r="AL132" s="48">
        <v>34624.183292046349</v>
      </c>
      <c r="AM132" s="48">
        <v>-682.73735588670888</v>
      </c>
      <c r="AN132" s="48">
        <v>-1.9984813407207369E-2</v>
      </c>
      <c r="AO132" s="48">
        <v>34162.808627499362</v>
      </c>
      <c r="AP132" s="48">
        <v>690.22641866267531</v>
      </c>
      <c r="AQ132" s="48">
        <v>1.2444162755658184E-2</v>
      </c>
      <c r="AR132" s="48">
        <v>55465.878437570194</v>
      </c>
      <c r="AS132" s="48">
        <v>-74.569151984995642</v>
      </c>
      <c r="AT132" s="48">
        <v>-9.6443169695330511E-3</v>
      </c>
      <c r="AU132" s="48">
        <v>7731.9267108872364</v>
      </c>
      <c r="AV132" s="48">
        <v>-608.16820390171324</v>
      </c>
      <c r="AW132" s="48">
        <v>-1.0340496437674318E-2</v>
      </c>
      <c r="AX132" s="48">
        <v>58814.217244534579</v>
      </c>
      <c r="AY132" s="48">
        <v>764.79557064767096</v>
      </c>
      <c r="AZ132" s="48">
        <v>2.2088479725191235E-2</v>
      </c>
      <c r="BA132" s="48">
        <v>34624.183292046349</v>
      </c>
      <c r="BB132" s="48">
        <v>74.569151984995642</v>
      </c>
      <c r="BC132" s="48">
        <v>9.6443169695330511E-3</v>
      </c>
      <c r="BD132" s="48">
        <v>7731.9267108872364</v>
      </c>
      <c r="BF132" s="8">
        <f t="shared" si="17"/>
        <v>315669.26724385039</v>
      </c>
      <c r="BG132" s="8">
        <f t="shared" si="18"/>
        <v>315269.17275418702</v>
      </c>
      <c r="BH132" s="8">
        <f t="shared" si="19"/>
        <v>315586.07429017994</v>
      </c>
      <c r="BI132" s="8">
        <f t="shared" si="20"/>
        <v>315371.3139330789</v>
      </c>
      <c r="BJ132" s="19">
        <f t="shared" si="21"/>
        <v>1</v>
      </c>
      <c r="BK132" s="19">
        <f t="shared" si="22"/>
        <v>0</v>
      </c>
      <c r="BL132" s="19">
        <f t="shared" si="23"/>
        <v>0</v>
      </c>
      <c r="BM132" s="19">
        <f t="shared" si="24"/>
        <v>0</v>
      </c>
    </row>
    <row r="133" spans="2:65" x14ac:dyDescent="0.25">
      <c r="B133" s="6">
        <v>108</v>
      </c>
      <c r="C133" s="48">
        <v>2005.0285911354522</v>
      </c>
      <c r="D133" s="48">
        <v>1592.2365048557776</v>
      </c>
      <c r="E133" s="48">
        <v>14.96610103517248</v>
      </c>
      <c r="F133" s="48">
        <v>10.595360685270634</v>
      </c>
      <c r="G133" s="48">
        <v>3156.8755921811144</v>
      </c>
      <c r="H133" s="48">
        <v>2900.7162491540425</v>
      </c>
      <c r="I133" s="48">
        <v>15.040658403153433</v>
      </c>
      <c r="J133" s="48">
        <v>10.639471195137043</v>
      </c>
      <c r="K133" s="48">
        <v>2606.839326141665</v>
      </c>
      <c r="L133" s="48">
        <v>2272.1774095446804</v>
      </c>
      <c r="M133" s="48">
        <v>15.003472942129415</v>
      </c>
      <c r="N133" s="48">
        <v>10.617489155134589</v>
      </c>
      <c r="O133" s="48">
        <v>2483.7267362739117</v>
      </c>
      <c r="P133" s="48">
        <v>2139.9323036324708</v>
      </c>
      <c r="Q133" s="48">
        <v>14.999123561109801</v>
      </c>
      <c r="R133" s="48">
        <v>10.614915699569634</v>
      </c>
      <c r="U133" s="48">
        <v>1308.4797442982649</v>
      </c>
      <c r="V133" s="48">
        <v>4.411050986640852E-2</v>
      </c>
      <c r="W133" s="48">
        <v>29663.673085191691</v>
      </c>
      <c r="X133" s="48">
        <v>679.94090468890272</v>
      </c>
      <c r="Y133" s="48">
        <v>2.2128469863954336E-2</v>
      </c>
      <c r="Z133" s="48">
        <v>30726.973390802628</v>
      </c>
      <c r="AA133" s="48">
        <v>547.69579877669321</v>
      </c>
      <c r="AB133" s="48">
        <v>1.9555014298999751E-2</v>
      </c>
      <c r="AC133" s="48">
        <v>28007.946729279975</v>
      </c>
      <c r="AD133" s="48">
        <v>-1308.4797442982649</v>
      </c>
      <c r="AE133" s="48">
        <v>-4.411050986640852E-2</v>
      </c>
      <c r="AF133" s="48">
        <v>29663.673085191691</v>
      </c>
      <c r="AG133" s="48">
        <v>-628.53883960936219</v>
      </c>
      <c r="AH133" s="48">
        <v>-2.1982040002454184E-2</v>
      </c>
      <c r="AI133" s="48">
        <v>28593.289773796652</v>
      </c>
      <c r="AJ133" s="48">
        <v>-760.7839455215717</v>
      </c>
      <c r="AK133" s="48">
        <v>-2.4555495567408769E-2</v>
      </c>
      <c r="AL133" s="48">
        <v>30982.227315799752</v>
      </c>
      <c r="AM133" s="48">
        <v>-679.94090468890272</v>
      </c>
      <c r="AN133" s="48">
        <v>-2.2128469863954336E-2</v>
      </c>
      <c r="AO133" s="48">
        <v>30726.973390802628</v>
      </c>
      <c r="AP133" s="48">
        <v>628.53883960936219</v>
      </c>
      <c r="AQ133" s="48">
        <v>2.1982040002454184E-2</v>
      </c>
      <c r="AR133" s="48">
        <v>28593.289773796652</v>
      </c>
      <c r="AS133" s="48">
        <v>-132.24510591220951</v>
      </c>
      <c r="AT133" s="48">
        <v>-2.5734555649545854E-3</v>
      </c>
      <c r="AU133" s="48">
        <v>51388.144296380451</v>
      </c>
      <c r="AV133" s="48">
        <v>-547.69579877669321</v>
      </c>
      <c r="AW133" s="48">
        <v>-1.9555014298999751E-2</v>
      </c>
      <c r="AX133" s="48">
        <v>28007.946729279975</v>
      </c>
      <c r="AY133" s="48">
        <v>760.7839455215717</v>
      </c>
      <c r="AZ133" s="48">
        <v>2.4555495567408769E-2</v>
      </c>
      <c r="BA133" s="48">
        <v>30982.227315799752</v>
      </c>
      <c r="BB133" s="48">
        <v>132.24510591220951</v>
      </c>
      <c r="BC133" s="48">
        <v>2.5734555649545854E-3</v>
      </c>
      <c r="BD133" s="48">
        <v>51388.144296380451</v>
      </c>
      <c r="BF133" s="8">
        <f t="shared" si="17"/>
        <v>316268.58405326324</v>
      </c>
      <c r="BG133" s="8">
        <f t="shared" si="18"/>
        <v>316283.41960495722</v>
      </c>
      <c r="BH133" s="8">
        <f t="shared" si="19"/>
        <v>316252.49724449293</v>
      </c>
      <c r="BI133" s="8">
        <f t="shared" si="20"/>
        <v>316307.53868345654</v>
      </c>
      <c r="BJ133" s="19">
        <f t="shared" si="21"/>
        <v>0</v>
      </c>
      <c r="BK133" s="19">
        <f t="shared" si="22"/>
        <v>0</v>
      </c>
      <c r="BL133" s="19">
        <f t="shared" si="23"/>
        <v>0</v>
      </c>
      <c r="BM133" s="19">
        <f t="shared" si="24"/>
        <v>1</v>
      </c>
    </row>
    <row r="134" spans="2:65" x14ac:dyDescent="0.25">
      <c r="B134" s="6">
        <v>109</v>
      </c>
      <c r="C134" s="48">
        <v>1874.0356160895676</v>
      </c>
      <c r="D134" s="48">
        <v>1508.7600220301103</v>
      </c>
      <c r="E134" s="48">
        <v>15.042292318882144</v>
      </c>
      <c r="F134" s="48">
        <v>10.648353900168686</v>
      </c>
      <c r="G134" s="48">
        <v>3125.0011722528025</v>
      </c>
      <c r="H134" s="48">
        <v>2882.4015179040998</v>
      </c>
      <c r="I134" s="48">
        <v>15.105369677710803</v>
      </c>
      <c r="J134" s="48">
        <v>10.685610359606297</v>
      </c>
      <c r="K134" s="48">
        <v>2517.0980542267839</v>
      </c>
      <c r="L134" s="48">
        <v>2215.7324696804531</v>
      </c>
      <c r="M134" s="48">
        <v>15.075289387813655</v>
      </c>
      <c r="N134" s="48">
        <v>10.667856234974202</v>
      </c>
      <c r="O134" s="48">
        <v>2401.5468359977417</v>
      </c>
      <c r="P134" s="48">
        <v>2088.7107451015836</v>
      </c>
      <c r="Q134" s="48">
        <v>15.069389162239812</v>
      </c>
      <c r="R134" s="48">
        <v>10.664371069553056</v>
      </c>
      <c r="U134" s="48">
        <v>1373.6414958739895</v>
      </c>
      <c r="V134" s="48">
        <v>3.72564594376108E-2</v>
      </c>
      <c r="W134" s="48">
        <v>36869.888245131617</v>
      </c>
      <c r="X134" s="48">
        <v>706.9724476503427</v>
      </c>
      <c r="Y134" s="48">
        <v>1.9502334805515886E-2</v>
      </c>
      <c r="Z134" s="48">
        <v>36250.65689316277</v>
      </c>
      <c r="AA134" s="48">
        <v>579.95072307147325</v>
      </c>
      <c r="AB134" s="48">
        <v>1.6017169384369367E-2</v>
      </c>
      <c r="AC134" s="48">
        <v>36208.065804525249</v>
      </c>
      <c r="AD134" s="48">
        <v>-1373.6414958739895</v>
      </c>
      <c r="AE134" s="48">
        <v>-3.72564594376108E-2</v>
      </c>
      <c r="AF134" s="48">
        <v>36869.888245131617</v>
      </c>
      <c r="AG134" s="48">
        <v>-666.66904822364677</v>
      </c>
      <c r="AH134" s="48">
        <v>-1.7754124632094914E-2</v>
      </c>
      <c r="AI134" s="48">
        <v>37550.093966248256</v>
      </c>
      <c r="AJ134" s="48">
        <v>-793.69077280251622</v>
      </c>
      <c r="AK134" s="48">
        <v>-2.1239290053241433E-2</v>
      </c>
      <c r="AL134" s="48">
        <v>37368.987890505654</v>
      </c>
      <c r="AM134" s="48">
        <v>-706.9724476503427</v>
      </c>
      <c r="AN134" s="48">
        <v>-1.9502334805515886E-2</v>
      </c>
      <c r="AO134" s="48">
        <v>36250.65689316277</v>
      </c>
      <c r="AP134" s="48">
        <v>666.66904822364677</v>
      </c>
      <c r="AQ134" s="48">
        <v>1.7754124632094914E-2</v>
      </c>
      <c r="AR134" s="48">
        <v>37550.093966248256</v>
      </c>
      <c r="AS134" s="48">
        <v>-127.02172457886945</v>
      </c>
      <c r="AT134" s="48">
        <v>-3.4851654211465188E-3</v>
      </c>
      <c r="AU134" s="48">
        <v>36446.39758220801</v>
      </c>
      <c r="AV134" s="48">
        <v>-579.95072307147325</v>
      </c>
      <c r="AW134" s="48">
        <v>-1.6017169384369367E-2</v>
      </c>
      <c r="AX134" s="48">
        <v>36208.065804525249</v>
      </c>
      <c r="AY134" s="48">
        <v>793.69077280251622</v>
      </c>
      <c r="AZ134" s="48">
        <v>2.1239290053241433E-2</v>
      </c>
      <c r="BA134" s="48">
        <v>37368.987890505654</v>
      </c>
      <c r="BB134" s="48">
        <v>127.02172457886945</v>
      </c>
      <c r="BC134" s="48">
        <v>3.4851654211465188E-3</v>
      </c>
      <c r="BD134" s="48">
        <v>36446.39758220801</v>
      </c>
      <c r="BF134" s="8">
        <f t="shared" si="17"/>
        <v>317941.85698303051</v>
      </c>
      <c r="BG134" s="8">
        <f t="shared" si="18"/>
        <v>317685.90927028487</v>
      </c>
      <c r="BH134" s="8">
        <f t="shared" si="19"/>
        <v>317819.95457954565</v>
      </c>
      <c r="BI134" s="8">
        <f t="shared" si="20"/>
        <v>317842.42134149012</v>
      </c>
      <c r="BJ134" s="19">
        <f t="shared" si="21"/>
        <v>1</v>
      </c>
      <c r="BK134" s="19">
        <f t="shared" si="22"/>
        <v>0</v>
      </c>
      <c r="BL134" s="19">
        <f t="shared" si="23"/>
        <v>0</v>
      </c>
      <c r="BM134" s="19">
        <f t="shared" si="24"/>
        <v>0</v>
      </c>
    </row>
    <row r="135" spans="2:65" x14ac:dyDescent="0.25">
      <c r="B135" s="6">
        <v>110</v>
      </c>
      <c r="C135" s="48">
        <v>1970.0468977192395</v>
      </c>
      <c r="D135" s="48">
        <v>1564.0936150056104</v>
      </c>
      <c r="E135" s="48">
        <v>14.973188418608204</v>
      </c>
      <c r="F135" s="48">
        <v>10.597948487919028</v>
      </c>
      <c r="G135" s="48">
        <v>3228.5073788847767</v>
      </c>
      <c r="H135" s="48">
        <v>2945.6853085561729</v>
      </c>
      <c r="I135" s="48">
        <v>15.025606689484784</v>
      </c>
      <c r="J135" s="48">
        <v>10.628871768335284</v>
      </c>
      <c r="K135" s="48">
        <v>2670.3682239723507</v>
      </c>
      <c r="L135" s="48">
        <v>2310.9185560526971</v>
      </c>
      <c r="M135" s="48">
        <v>14.993072508963508</v>
      </c>
      <c r="N135" s="48">
        <v>10.609687570893282</v>
      </c>
      <c r="O135" s="48">
        <v>2482.0189842246641</v>
      </c>
      <c r="P135" s="48">
        <v>2134.940109889937</v>
      </c>
      <c r="Q135" s="48">
        <v>14.998344069099341</v>
      </c>
      <c r="R135" s="48">
        <v>10.612797960452285</v>
      </c>
      <c r="U135" s="48">
        <v>1381.5916935505625</v>
      </c>
      <c r="V135" s="48">
        <v>3.0923280416255139E-2</v>
      </c>
      <c r="W135" s="48">
        <v>44678.044339187072</v>
      </c>
      <c r="X135" s="48">
        <v>746.82494104708667</v>
      </c>
      <c r="Y135" s="48">
        <v>1.1739082974253634E-2</v>
      </c>
      <c r="Z135" s="48">
        <v>63618.678110124652</v>
      </c>
      <c r="AA135" s="48">
        <v>570.8464948843266</v>
      </c>
      <c r="AB135" s="48">
        <v>1.4849472533256858E-2</v>
      </c>
      <c r="AC135" s="48">
        <v>38442.20685993119</v>
      </c>
      <c r="AD135" s="48">
        <v>-1381.5916935505625</v>
      </c>
      <c r="AE135" s="48">
        <v>-3.0923280416255139E-2</v>
      </c>
      <c r="AF135" s="48">
        <v>44678.044339187072</v>
      </c>
      <c r="AG135" s="48">
        <v>-634.7667525034758</v>
      </c>
      <c r="AH135" s="48">
        <v>-1.9184197442001505E-2</v>
      </c>
      <c r="AI135" s="48">
        <v>33088.001435688413</v>
      </c>
      <c r="AJ135" s="48">
        <v>-810.74519866623586</v>
      </c>
      <c r="AK135" s="48">
        <v>-1.6073807882998281E-2</v>
      </c>
      <c r="AL135" s="48">
        <v>50438.90063684187</v>
      </c>
      <c r="AM135" s="48">
        <v>-746.82494104708667</v>
      </c>
      <c r="AN135" s="48">
        <v>-1.1739082974253634E-2</v>
      </c>
      <c r="AO135" s="48">
        <v>63618.678110124652</v>
      </c>
      <c r="AP135" s="48">
        <v>634.7667525034758</v>
      </c>
      <c r="AQ135" s="48">
        <v>1.9184197442001505E-2</v>
      </c>
      <c r="AR135" s="48">
        <v>33088.001435688413</v>
      </c>
      <c r="AS135" s="48">
        <v>-175.97844616276006</v>
      </c>
      <c r="AT135" s="48">
        <v>3.1103895590032238E-3</v>
      </c>
      <c r="AU135" s="48">
        <v>-56577.622456768819</v>
      </c>
      <c r="AV135" s="48">
        <v>-570.8464948843266</v>
      </c>
      <c r="AW135" s="48">
        <v>-1.4849472533256858E-2</v>
      </c>
      <c r="AX135" s="48">
        <v>38442.20685993119</v>
      </c>
      <c r="AY135" s="48">
        <v>810.74519866623586</v>
      </c>
      <c r="AZ135" s="48">
        <v>1.6073807882998281E-2</v>
      </c>
      <c r="BA135" s="48">
        <v>50438.90063684187</v>
      </c>
      <c r="BB135" s="48">
        <v>175.97844616276006</v>
      </c>
      <c r="BC135" s="48">
        <v>-3.1103895590032238E-3</v>
      </c>
      <c r="BD135" s="48">
        <v>-56577.622456768819</v>
      </c>
      <c r="BF135" s="8">
        <f t="shared" si="17"/>
        <v>316374.36102256522</v>
      </c>
      <c r="BG135" s="8">
        <f t="shared" si="18"/>
        <v>315920.46774150233</v>
      </c>
      <c r="BH135" s="8">
        <f t="shared" si="19"/>
        <v>315979.70857074572</v>
      </c>
      <c r="BI135" s="8">
        <f t="shared" si="20"/>
        <v>316248.9987036786</v>
      </c>
      <c r="BJ135" s="19">
        <f t="shared" si="21"/>
        <v>1</v>
      </c>
      <c r="BK135" s="19">
        <f t="shared" si="22"/>
        <v>0</v>
      </c>
      <c r="BL135" s="19">
        <f t="shared" si="23"/>
        <v>0</v>
      </c>
      <c r="BM135" s="19">
        <f t="shared" si="24"/>
        <v>0</v>
      </c>
    </row>
    <row r="136" spans="2:65" x14ac:dyDescent="0.25">
      <c r="B136" s="6">
        <v>111</v>
      </c>
      <c r="C136" s="48">
        <v>1883.8371562616251</v>
      </c>
      <c r="D136" s="48">
        <v>1514.5712688932824</v>
      </c>
      <c r="E136" s="48">
        <v>15.099728198438058</v>
      </c>
      <c r="F136" s="48">
        <v>10.688332267411377</v>
      </c>
      <c r="G136" s="48">
        <v>3143.5293075067193</v>
      </c>
      <c r="H136" s="48">
        <v>2894.3682942946107</v>
      </c>
      <c r="I136" s="48">
        <v>15.159029270418255</v>
      </c>
      <c r="J136" s="48">
        <v>10.723346335618672</v>
      </c>
      <c r="K136" s="48">
        <v>2507.7578620941549</v>
      </c>
      <c r="L136" s="48">
        <v>2208.7597689368245</v>
      </c>
      <c r="M136" s="48">
        <v>15.13454115502882</v>
      </c>
      <c r="N136" s="48">
        <v>10.708898562534271</v>
      </c>
      <c r="O136" s="48">
        <v>2467.4826366471639</v>
      </c>
      <c r="P136" s="48">
        <v>2132.5935651763107</v>
      </c>
      <c r="Q136" s="48">
        <v>15.116802065851449</v>
      </c>
      <c r="R136" s="48">
        <v>10.698422900602161</v>
      </c>
      <c r="U136" s="48">
        <v>1379.7970254013283</v>
      </c>
      <c r="V136" s="48">
        <v>3.5014068207294358E-2</v>
      </c>
      <c r="W136" s="48">
        <v>39406.932585853589</v>
      </c>
      <c r="X136" s="48">
        <v>694.18850004354204</v>
      </c>
      <c r="Y136" s="48">
        <v>2.0566295122893763E-2</v>
      </c>
      <c r="Z136" s="48">
        <v>33753.697294307174</v>
      </c>
      <c r="AA136" s="48">
        <v>618.02229628302825</v>
      </c>
      <c r="AB136" s="48">
        <v>1.0090633190783294E-2</v>
      </c>
      <c r="AC136" s="48">
        <v>61247.127370314585</v>
      </c>
      <c r="AD136" s="48">
        <v>-1379.7970254013283</v>
      </c>
      <c r="AE136" s="48">
        <v>-3.5014068207294358E-2</v>
      </c>
      <c r="AF136" s="48">
        <v>39406.932585853589</v>
      </c>
      <c r="AG136" s="48">
        <v>-685.60852535778622</v>
      </c>
      <c r="AH136" s="48">
        <v>-1.4447773084400595E-2</v>
      </c>
      <c r="AI136" s="48">
        <v>47454.270035431589</v>
      </c>
      <c r="AJ136" s="48">
        <v>-761.7747291183</v>
      </c>
      <c r="AK136" s="48">
        <v>-2.4923435016511064E-2</v>
      </c>
      <c r="AL136" s="48">
        <v>30564.596277104098</v>
      </c>
      <c r="AM136" s="48">
        <v>-694.18850004354204</v>
      </c>
      <c r="AN136" s="48">
        <v>-2.0566295122893763E-2</v>
      </c>
      <c r="AO136" s="48">
        <v>33753.697294307174</v>
      </c>
      <c r="AP136" s="48">
        <v>685.60852535778622</v>
      </c>
      <c r="AQ136" s="48">
        <v>1.4447773084400595E-2</v>
      </c>
      <c r="AR136" s="48">
        <v>47454.270035431589</v>
      </c>
      <c r="AS136" s="48">
        <v>-76.166203760513781</v>
      </c>
      <c r="AT136" s="48">
        <v>-1.0475661932110469E-2</v>
      </c>
      <c r="AU136" s="48">
        <v>7270.7771837353503</v>
      </c>
      <c r="AV136" s="48">
        <v>-618.02229628302825</v>
      </c>
      <c r="AW136" s="48">
        <v>-1.0090633190783294E-2</v>
      </c>
      <c r="AX136" s="48">
        <v>61247.127370314585</v>
      </c>
      <c r="AY136" s="48">
        <v>761.7747291183</v>
      </c>
      <c r="AZ136" s="48">
        <v>2.4923435016511064E-2</v>
      </c>
      <c r="BA136" s="48">
        <v>30564.596277104098</v>
      </c>
      <c r="BB136" s="48">
        <v>76.166203760513781</v>
      </c>
      <c r="BC136" s="48">
        <v>1.0475661932110469E-2</v>
      </c>
      <c r="BD136" s="48">
        <v>7270.7771837353503</v>
      </c>
      <c r="BF136" s="8">
        <f t="shared" si="17"/>
        <v>319135.39675344806</v>
      </c>
      <c r="BG136" s="8">
        <f t="shared" si="18"/>
        <v>318806.02177426551</v>
      </c>
      <c r="BH136" s="8">
        <f t="shared" si="19"/>
        <v>319058.19710709131</v>
      </c>
      <c r="BI136" s="8">
        <f t="shared" si="20"/>
        <v>318820.09345288854</v>
      </c>
      <c r="BJ136" s="19">
        <f t="shared" si="21"/>
        <v>1</v>
      </c>
      <c r="BK136" s="19">
        <f t="shared" si="22"/>
        <v>0</v>
      </c>
      <c r="BL136" s="19">
        <f t="shared" si="23"/>
        <v>0</v>
      </c>
      <c r="BM136" s="19">
        <f t="shared" si="24"/>
        <v>0</v>
      </c>
    </row>
    <row r="137" spans="2:65" x14ac:dyDescent="0.25">
      <c r="B137" s="6">
        <v>112</v>
      </c>
      <c r="C137" s="48">
        <v>1903.0853230382122</v>
      </c>
      <c r="D137" s="48">
        <v>1523.8080741859214</v>
      </c>
      <c r="E137" s="48">
        <v>15.087288446053703</v>
      </c>
      <c r="F137" s="48">
        <v>10.679489554611386</v>
      </c>
      <c r="G137" s="48">
        <v>3181.7269803018166</v>
      </c>
      <c r="H137" s="48">
        <v>2917.5528977834724</v>
      </c>
      <c r="I137" s="48">
        <v>15.142360447676099</v>
      </c>
      <c r="J137" s="48">
        <v>10.711996316685388</v>
      </c>
      <c r="K137" s="48">
        <v>2555.0835991942995</v>
      </c>
      <c r="L137" s="48">
        <v>2237.6009407609613</v>
      </c>
      <c r="M137" s="48">
        <v>15.116954822830724</v>
      </c>
      <c r="N137" s="48">
        <v>10.697010161719838</v>
      </c>
      <c r="O137" s="48">
        <v>2478.2764626812304</v>
      </c>
      <c r="P137" s="48">
        <v>2136.5022922370586</v>
      </c>
      <c r="Q137" s="48">
        <v>15.105321048757537</v>
      </c>
      <c r="R137" s="48">
        <v>10.690142123800539</v>
      </c>
      <c r="U137" s="48">
        <v>1393.744823597551</v>
      </c>
      <c r="V137" s="48">
        <v>3.2506762074001827E-2</v>
      </c>
      <c r="W137" s="48">
        <v>42875.535263237936</v>
      </c>
      <c r="X137" s="48">
        <v>713.79286657503985</v>
      </c>
      <c r="Y137" s="48">
        <v>1.7520607108451713E-2</v>
      </c>
      <c r="Z137" s="48">
        <v>40740.190231805122</v>
      </c>
      <c r="AA137" s="48">
        <v>612.69421805113711</v>
      </c>
      <c r="AB137" s="48">
        <v>1.0652569189153027E-2</v>
      </c>
      <c r="AC137" s="48">
        <v>57516.098433325613</v>
      </c>
      <c r="AD137" s="48">
        <v>-1393.744823597551</v>
      </c>
      <c r="AE137" s="48">
        <v>-3.2506762074001827E-2</v>
      </c>
      <c r="AF137" s="48">
        <v>42875.535263237936</v>
      </c>
      <c r="AG137" s="48">
        <v>-679.95195702251112</v>
      </c>
      <c r="AH137" s="48">
        <v>-1.4986154965550114E-2</v>
      </c>
      <c r="AI137" s="48">
        <v>45372.008936619946</v>
      </c>
      <c r="AJ137" s="48">
        <v>-781.05060554641386</v>
      </c>
      <c r="AK137" s="48">
        <v>-2.18541928848488E-2</v>
      </c>
      <c r="AL137" s="48">
        <v>35739.165004254406</v>
      </c>
      <c r="AM137" s="48">
        <v>-713.79286657503985</v>
      </c>
      <c r="AN137" s="48">
        <v>-1.7520607108451713E-2</v>
      </c>
      <c r="AO137" s="48">
        <v>40740.190231805122</v>
      </c>
      <c r="AP137" s="48">
        <v>679.95195702251112</v>
      </c>
      <c r="AQ137" s="48">
        <v>1.4986154965550114E-2</v>
      </c>
      <c r="AR137" s="48">
        <v>45372.008936619946</v>
      </c>
      <c r="AS137" s="48">
        <v>-101.09864852390274</v>
      </c>
      <c r="AT137" s="48">
        <v>-6.8680379192986862E-3</v>
      </c>
      <c r="AU137" s="48">
        <v>14720.164581477178</v>
      </c>
      <c r="AV137" s="48">
        <v>-612.69421805113711</v>
      </c>
      <c r="AW137" s="48">
        <v>-1.0652569189153027E-2</v>
      </c>
      <c r="AX137" s="48">
        <v>57516.098433325613</v>
      </c>
      <c r="AY137" s="48">
        <v>781.05060554641386</v>
      </c>
      <c r="AZ137" s="48">
        <v>2.18541928848488E-2</v>
      </c>
      <c r="BA137" s="48">
        <v>35739.165004254406</v>
      </c>
      <c r="BB137" s="48">
        <v>101.09864852390274</v>
      </c>
      <c r="BC137" s="48">
        <v>6.8680379192986862E-3</v>
      </c>
      <c r="BD137" s="48">
        <v>14720.164581477178</v>
      </c>
      <c r="BF137" s="8">
        <f t="shared" si="17"/>
        <v>318860.87856415566</v>
      </c>
      <c r="BG137" s="8">
        <f t="shared" si="18"/>
        <v>318442.33660277817</v>
      </c>
      <c r="BH137" s="8">
        <f t="shared" si="19"/>
        <v>318672.70391083416</v>
      </c>
      <c r="BI137" s="8">
        <f t="shared" si="20"/>
        <v>318567.76142177911</v>
      </c>
      <c r="BJ137" s="19">
        <f t="shared" si="21"/>
        <v>1</v>
      </c>
      <c r="BK137" s="19">
        <f t="shared" si="22"/>
        <v>0</v>
      </c>
      <c r="BL137" s="19">
        <f t="shared" si="23"/>
        <v>0</v>
      </c>
      <c r="BM137" s="19">
        <f t="shared" si="24"/>
        <v>0</v>
      </c>
    </row>
    <row r="138" spans="2:65" x14ac:dyDescent="0.25">
      <c r="B138" s="6">
        <v>113</v>
      </c>
      <c r="C138" s="48">
        <v>1918.8331458973782</v>
      </c>
      <c r="D138" s="48">
        <v>1532.8368884193801</v>
      </c>
      <c r="E138" s="48">
        <v>15.008970696850128</v>
      </c>
      <c r="F138" s="48">
        <v>10.622765089105537</v>
      </c>
      <c r="G138" s="48">
        <v>3201.9590500517279</v>
      </c>
      <c r="H138" s="48">
        <v>2930.0564739046927</v>
      </c>
      <c r="I138" s="48">
        <v>15.05830365404562</v>
      </c>
      <c r="J138" s="48">
        <v>10.651795635269865</v>
      </c>
      <c r="K138" s="48">
        <v>2606.7454427493667</v>
      </c>
      <c r="L138" s="48">
        <v>2270.9891049157632</v>
      </c>
      <c r="M138" s="48">
        <v>15.030779504716154</v>
      </c>
      <c r="N138" s="48">
        <v>10.635606924184097</v>
      </c>
      <c r="O138" s="48">
        <v>2465.7512985271983</v>
      </c>
      <c r="P138" s="48">
        <v>2126.7057450680054</v>
      </c>
      <c r="Q138" s="48">
        <v>15.029355844453427</v>
      </c>
      <c r="R138" s="48">
        <v>10.634769018106072</v>
      </c>
      <c r="U138" s="48">
        <v>1397.2195854853126</v>
      </c>
      <c r="V138" s="48">
        <v>2.9030546164328541E-2</v>
      </c>
      <c r="W138" s="48">
        <v>48129.290354246055</v>
      </c>
      <c r="X138" s="48">
        <v>738.15221649638306</v>
      </c>
      <c r="Y138" s="48">
        <v>1.2841835078560848E-2</v>
      </c>
      <c r="Z138" s="48">
        <v>57480.275364127003</v>
      </c>
      <c r="AA138" s="48">
        <v>593.8688566486253</v>
      </c>
      <c r="AB138" s="48">
        <v>1.2003929000535152E-2</v>
      </c>
      <c r="AC138" s="48">
        <v>49472.873141964585</v>
      </c>
      <c r="AD138" s="48">
        <v>-1397.2195854853126</v>
      </c>
      <c r="AE138" s="48">
        <v>-2.9030546164328541E-2</v>
      </c>
      <c r="AF138" s="48">
        <v>48129.290354246055</v>
      </c>
      <c r="AG138" s="48">
        <v>-659.0673689889295</v>
      </c>
      <c r="AH138" s="48">
        <v>-1.6188711085767693E-2</v>
      </c>
      <c r="AI138" s="48">
        <v>40711.540622177679</v>
      </c>
      <c r="AJ138" s="48">
        <v>-803.35072883668727</v>
      </c>
      <c r="AK138" s="48">
        <v>-1.7026617163793389E-2</v>
      </c>
      <c r="AL138" s="48">
        <v>47182.05155543107</v>
      </c>
      <c r="AM138" s="48">
        <v>-738.15221649638306</v>
      </c>
      <c r="AN138" s="48">
        <v>-1.2841835078560848E-2</v>
      </c>
      <c r="AO138" s="48">
        <v>57480.275364127003</v>
      </c>
      <c r="AP138" s="48">
        <v>659.0673689889295</v>
      </c>
      <c r="AQ138" s="48">
        <v>1.6188711085767693E-2</v>
      </c>
      <c r="AR138" s="48">
        <v>40711.540622177679</v>
      </c>
      <c r="AS138" s="48">
        <v>-144.28335984775777</v>
      </c>
      <c r="AT138" s="48">
        <v>-8.3790607802569639E-4</v>
      </c>
      <c r="AU138" s="48">
        <v>172195.14648673186</v>
      </c>
      <c r="AV138" s="48">
        <v>-593.8688566486253</v>
      </c>
      <c r="AW138" s="48">
        <v>-1.2003929000535152E-2</v>
      </c>
      <c r="AX138" s="48">
        <v>49472.873141964585</v>
      </c>
      <c r="AY138" s="48">
        <v>803.35072883668727</v>
      </c>
      <c r="AZ138" s="48">
        <v>1.7026617163793389E-2</v>
      </c>
      <c r="BA138" s="48">
        <v>47182.05155543107</v>
      </c>
      <c r="BB138" s="48">
        <v>144.28335984775777</v>
      </c>
      <c r="BC138" s="48">
        <v>8.3790607802569639E-4</v>
      </c>
      <c r="BD138" s="48">
        <v>172195.14648673186</v>
      </c>
      <c r="BF138" s="8">
        <f t="shared" si="17"/>
        <v>317150.11578474671</v>
      </c>
      <c r="BG138" s="8">
        <f t="shared" si="18"/>
        <v>316623.81258419127</v>
      </c>
      <c r="BH138" s="8">
        <f t="shared" si="19"/>
        <v>316797.21862060716</v>
      </c>
      <c r="BI138" s="8">
        <f t="shared" si="20"/>
        <v>316916.36479811411</v>
      </c>
      <c r="BJ138" s="19">
        <f t="shared" si="21"/>
        <v>1</v>
      </c>
      <c r="BK138" s="19">
        <f t="shared" si="22"/>
        <v>0</v>
      </c>
      <c r="BL138" s="19">
        <f t="shared" si="23"/>
        <v>0</v>
      </c>
      <c r="BM138" s="19">
        <f t="shared" si="24"/>
        <v>0</v>
      </c>
    </row>
    <row r="139" spans="2:65" x14ac:dyDescent="0.25">
      <c r="B139" s="6">
        <v>114</v>
      </c>
      <c r="C139" s="48">
        <v>1986.406551194945</v>
      </c>
      <c r="D139" s="48">
        <v>1578.5875342870661</v>
      </c>
      <c r="E139" s="48">
        <v>15.155871770979367</v>
      </c>
      <c r="F139" s="48">
        <v>10.72955749212119</v>
      </c>
      <c r="G139" s="48">
        <v>3229.7267716549031</v>
      </c>
      <c r="H139" s="48">
        <v>2948.8540490406699</v>
      </c>
      <c r="I139" s="48">
        <v>15.21631983399101</v>
      </c>
      <c r="J139" s="48">
        <v>10.765191116796204</v>
      </c>
      <c r="K139" s="48">
        <v>2604.3585302526681</v>
      </c>
      <c r="L139" s="48">
        <v>2269.6249028694592</v>
      </c>
      <c r="M139" s="48">
        <v>15.190789079245377</v>
      </c>
      <c r="N139" s="48">
        <v>10.750152188536218</v>
      </c>
      <c r="O139" s="48">
        <v>2472.157539731928</v>
      </c>
      <c r="P139" s="48">
        <v>2131.2491933023211</v>
      </c>
      <c r="Q139" s="48">
        <v>15.187851363728457</v>
      </c>
      <c r="R139" s="48">
        <v>10.748420673804501</v>
      </c>
      <c r="U139" s="48">
        <v>1370.2665147536038</v>
      </c>
      <c r="V139" s="48">
        <v>3.563362467501463E-2</v>
      </c>
      <c r="W139" s="48">
        <v>38454.311826279045</v>
      </c>
      <c r="X139" s="48">
        <v>691.03736858239313</v>
      </c>
      <c r="Y139" s="48">
        <v>2.0594696415027869E-2</v>
      </c>
      <c r="Z139" s="48">
        <v>33554.142030379524</v>
      </c>
      <c r="AA139" s="48">
        <v>552.66165901525505</v>
      </c>
      <c r="AB139" s="48">
        <v>1.8863181683311581E-2</v>
      </c>
      <c r="AC139" s="48">
        <v>29298.432697819986</v>
      </c>
      <c r="AD139" s="48">
        <v>-1370.2665147536038</v>
      </c>
      <c r="AE139" s="48">
        <v>-3.563362467501463E-2</v>
      </c>
      <c r="AF139" s="48">
        <v>38454.311826279045</v>
      </c>
      <c r="AG139" s="48">
        <v>-679.22914617121069</v>
      </c>
      <c r="AH139" s="48">
        <v>-1.5038928259986761E-2</v>
      </c>
      <c r="AI139" s="48">
        <v>45164.730785929598</v>
      </c>
      <c r="AJ139" s="48">
        <v>-817.60485573834876</v>
      </c>
      <c r="AK139" s="48">
        <v>-1.677044299170305E-2</v>
      </c>
      <c r="AL139" s="48">
        <v>48752.728603701631</v>
      </c>
      <c r="AM139" s="48">
        <v>-691.03736858239313</v>
      </c>
      <c r="AN139" s="48">
        <v>-2.0594696415027869E-2</v>
      </c>
      <c r="AO139" s="48">
        <v>33554.142030379524</v>
      </c>
      <c r="AP139" s="48">
        <v>679.22914617121069</v>
      </c>
      <c r="AQ139" s="48">
        <v>1.5038928259986761E-2</v>
      </c>
      <c r="AR139" s="48">
        <v>45164.730785929598</v>
      </c>
      <c r="AS139" s="48">
        <v>-138.37570956713807</v>
      </c>
      <c r="AT139" s="48">
        <v>-1.7315147317162882E-3</v>
      </c>
      <c r="AU139" s="48">
        <v>79915.987448734668</v>
      </c>
      <c r="AV139" s="48">
        <v>-552.66165901525505</v>
      </c>
      <c r="AW139" s="48">
        <v>-1.8863181683311581E-2</v>
      </c>
      <c r="AX139" s="48">
        <v>29298.432697819986</v>
      </c>
      <c r="AY139" s="48">
        <v>817.60485573834876</v>
      </c>
      <c r="AZ139" s="48">
        <v>1.677044299170305E-2</v>
      </c>
      <c r="BA139" s="48">
        <v>48752.728603701631</v>
      </c>
      <c r="BB139" s="48">
        <v>138.37570956713807</v>
      </c>
      <c r="BC139" s="48">
        <v>1.7315147317162882E-3</v>
      </c>
      <c r="BD139" s="48">
        <v>79915.987448734668</v>
      </c>
      <c r="BF139" s="8">
        <f t="shared" si="17"/>
        <v>320308.13722934865</v>
      </c>
      <c r="BG139" s="8">
        <f t="shared" si="18"/>
        <v>320006.8794548455</v>
      </c>
      <c r="BH139" s="8">
        <f t="shared" si="19"/>
        <v>320234.94075321709</v>
      </c>
      <c r="BI139" s="8">
        <f t="shared" si="20"/>
        <v>320321.37102083274</v>
      </c>
      <c r="BJ139" s="19">
        <f t="shared" si="21"/>
        <v>0</v>
      </c>
      <c r="BK139" s="19">
        <f t="shared" si="22"/>
        <v>0</v>
      </c>
      <c r="BL139" s="19">
        <f t="shared" si="23"/>
        <v>0</v>
      </c>
      <c r="BM139" s="19">
        <f t="shared" si="24"/>
        <v>1</v>
      </c>
    </row>
    <row r="140" spans="2:65" x14ac:dyDescent="0.25">
      <c r="B140" s="6">
        <v>115</v>
      </c>
      <c r="C140" s="48">
        <v>1985.8010042090809</v>
      </c>
      <c r="D140" s="48">
        <v>1581.3051941966271</v>
      </c>
      <c r="E140" s="48">
        <v>14.936133538552994</v>
      </c>
      <c r="F140" s="48">
        <v>10.57557199000914</v>
      </c>
      <c r="G140" s="48">
        <v>3181.5758107262063</v>
      </c>
      <c r="H140" s="48">
        <v>2918.5436471899302</v>
      </c>
      <c r="I140" s="48">
        <v>15.008134426480513</v>
      </c>
      <c r="J140" s="48">
        <v>10.61805400017994</v>
      </c>
      <c r="K140" s="48">
        <v>2500.5286477151626</v>
      </c>
      <c r="L140" s="48">
        <v>2202.1844261950314</v>
      </c>
      <c r="M140" s="48">
        <v>14.990287239759402</v>
      </c>
      <c r="N140" s="48">
        <v>10.607535690681914</v>
      </c>
      <c r="O140" s="48">
        <v>2437.6635699002813</v>
      </c>
      <c r="P140" s="48">
        <v>2110.5593186540855</v>
      </c>
      <c r="Q140" s="48">
        <v>14.975690633935352</v>
      </c>
      <c r="R140" s="48">
        <v>10.598927327109022</v>
      </c>
      <c r="U140" s="48">
        <v>1337.2384529933031</v>
      </c>
      <c r="V140" s="48">
        <v>4.2482010170800777E-2</v>
      </c>
      <c r="W140" s="48">
        <v>31477.75841154591</v>
      </c>
      <c r="X140" s="48">
        <v>620.87923199840429</v>
      </c>
      <c r="Y140" s="48">
        <v>3.1963700672774209E-2</v>
      </c>
      <c r="Z140" s="48">
        <v>19424.510270403451</v>
      </c>
      <c r="AA140" s="48">
        <v>529.25412445745837</v>
      </c>
      <c r="AB140" s="48">
        <v>2.3355337099882689E-2</v>
      </c>
      <c r="AC140" s="48">
        <v>22660.949923095599</v>
      </c>
      <c r="AD140" s="48">
        <v>-1337.2384529933031</v>
      </c>
      <c r="AE140" s="48">
        <v>-4.2482010170800777E-2</v>
      </c>
      <c r="AF140" s="48">
        <v>31477.75841154591</v>
      </c>
      <c r="AG140" s="48">
        <v>-716.35922099489881</v>
      </c>
      <c r="AH140" s="48">
        <v>-1.0518309498026568E-2</v>
      </c>
      <c r="AI140" s="48">
        <v>68105.927205251108</v>
      </c>
      <c r="AJ140" s="48">
        <v>-807.98432853584472</v>
      </c>
      <c r="AK140" s="48">
        <v>-1.9126673070918088E-2</v>
      </c>
      <c r="AL140" s="48">
        <v>42243.851062858215</v>
      </c>
      <c r="AM140" s="48">
        <v>-620.87923199840429</v>
      </c>
      <c r="AN140" s="48">
        <v>-3.1963700672774209E-2</v>
      </c>
      <c r="AO140" s="48">
        <v>19424.510270403451</v>
      </c>
      <c r="AP140" s="48">
        <v>716.35922099489881</v>
      </c>
      <c r="AQ140" s="48">
        <v>1.0518309498026568E-2</v>
      </c>
      <c r="AR140" s="48">
        <v>68105.927205251108</v>
      </c>
      <c r="AS140" s="48">
        <v>-91.625107540945919</v>
      </c>
      <c r="AT140" s="48">
        <v>-8.6083635728915198E-3</v>
      </c>
      <c r="AU140" s="48">
        <v>10643.731153442601</v>
      </c>
      <c r="AV140" s="48">
        <v>-529.25412445745837</v>
      </c>
      <c r="AW140" s="48">
        <v>-2.3355337099882689E-2</v>
      </c>
      <c r="AX140" s="48">
        <v>22660.949923095599</v>
      </c>
      <c r="AY140" s="48">
        <v>807.98432853584472</v>
      </c>
      <c r="AZ140" s="48">
        <v>1.9126673070918088E-2</v>
      </c>
      <c r="BA140" s="48">
        <v>42243.851062858215</v>
      </c>
      <c r="BB140" s="48">
        <v>91.625107540945919</v>
      </c>
      <c r="BC140" s="48">
        <v>8.6083635728915198E-3</v>
      </c>
      <c r="BD140" s="48">
        <v>10643.731153442601</v>
      </c>
      <c r="BF140" s="8">
        <f t="shared" si="17"/>
        <v>315685.85450607754</v>
      </c>
      <c r="BG140" s="8">
        <f t="shared" si="18"/>
        <v>315623.07635820832</v>
      </c>
      <c r="BH140" s="8">
        <f t="shared" si="19"/>
        <v>316023.88629426237</v>
      </c>
      <c r="BI140" s="8">
        <f t="shared" si="20"/>
        <v>315857.26049461658</v>
      </c>
      <c r="BJ140" s="19">
        <f t="shared" si="21"/>
        <v>0</v>
      </c>
      <c r="BK140" s="19">
        <f t="shared" si="22"/>
        <v>0</v>
      </c>
      <c r="BL140" s="19">
        <f t="shared" si="23"/>
        <v>1</v>
      </c>
      <c r="BM140" s="19">
        <f t="shared" si="24"/>
        <v>0</v>
      </c>
    </row>
    <row r="141" spans="2:65" x14ac:dyDescent="0.25">
      <c r="B141" s="6">
        <v>116</v>
      </c>
      <c r="C141" s="48">
        <v>2038.1136801389139</v>
      </c>
      <c r="D141" s="48">
        <v>1612.509110159222</v>
      </c>
      <c r="E141" s="48">
        <v>15.002143647011515</v>
      </c>
      <c r="F141" s="48">
        <v>10.621315165061622</v>
      </c>
      <c r="G141" s="48">
        <v>3186.1442000283564</v>
      </c>
      <c r="H141" s="48">
        <v>2919.114392894473</v>
      </c>
      <c r="I141" s="48">
        <v>15.076477353029643</v>
      </c>
      <c r="J141" s="48">
        <v>10.665238361022199</v>
      </c>
      <c r="K141" s="48">
        <v>2583.6093308093195</v>
      </c>
      <c r="L141" s="48">
        <v>2255.0208349664244</v>
      </c>
      <c r="M141" s="48">
        <v>15.047789387093978</v>
      </c>
      <c r="N141" s="48">
        <v>10.648303667602612</v>
      </c>
      <c r="O141" s="48">
        <v>2514.582361393575</v>
      </c>
      <c r="P141" s="48">
        <v>2159.0145805097095</v>
      </c>
      <c r="Q141" s="48">
        <v>15.035149775779567</v>
      </c>
      <c r="R141" s="48">
        <v>10.640835755472724</v>
      </c>
      <c r="U141" s="48">
        <v>1306.605282735251</v>
      </c>
      <c r="V141" s="48">
        <v>4.3923195960577033E-2</v>
      </c>
      <c r="W141" s="48">
        <v>29747.500248114589</v>
      </c>
      <c r="X141" s="48">
        <v>642.51172480720243</v>
      </c>
      <c r="Y141" s="48">
        <v>2.6988502540989501E-2</v>
      </c>
      <c r="Z141" s="48">
        <v>23806.868270344781</v>
      </c>
      <c r="AA141" s="48">
        <v>546.50547035048749</v>
      </c>
      <c r="AB141" s="48">
        <v>1.9520590411101324E-2</v>
      </c>
      <c r="AC141" s="48">
        <v>27996.35968181018</v>
      </c>
      <c r="AD141" s="48">
        <v>-1306.605282735251</v>
      </c>
      <c r="AE141" s="48">
        <v>-4.3923195960577033E-2</v>
      </c>
      <c r="AF141" s="48">
        <v>29747.500248114589</v>
      </c>
      <c r="AG141" s="48">
        <v>-664.09355792804854</v>
      </c>
      <c r="AH141" s="48">
        <v>-1.6934693419587532E-2</v>
      </c>
      <c r="AI141" s="48">
        <v>39214.973750863654</v>
      </c>
      <c r="AJ141" s="48">
        <v>-760.09981238476348</v>
      </c>
      <c r="AK141" s="48">
        <v>-2.4402605549475709E-2</v>
      </c>
      <c r="AL141" s="48">
        <v>31148.305489087179</v>
      </c>
      <c r="AM141" s="48">
        <v>-642.51172480720243</v>
      </c>
      <c r="AN141" s="48">
        <v>-2.6988502540989501E-2</v>
      </c>
      <c r="AO141" s="48">
        <v>23806.868270344781</v>
      </c>
      <c r="AP141" s="48">
        <v>664.09355792804854</v>
      </c>
      <c r="AQ141" s="48">
        <v>1.6934693419587532E-2</v>
      </c>
      <c r="AR141" s="48">
        <v>39214.973750863654</v>
      </c>
      <c r="AS141" s="48">
        <v>-96.006254456714942</v>
      </c>
      <c r="AT141" s="48">
        <v>-7.4679121298881768E-3</v>
      </c>
      <c r="AU141" s="48">
        <v>12855.836114149955</v>
      </c>
      <c r="AV141" s="48">
        <v>-546.50547035048749</v>
      </c>
      <c r="AW141" s="48">
        <v>-1.9520590411101324E-2</v>
      </c>
      <c r="AX141" s="48">
        <v>27996.35968181018</v>
      </c>
      <c r="AY141" s="48">
        <v>760.09981238476348</v>
      </c>
      <c r="AZ141" s="48">
        <v>2.4402605549475709E-2</v>
      </c>
      <c r="BA141" s="48">
        <v>31148.305489087179</v>
      </c>
      <c r="BB141" s="48">
        <v>96.006254456714942</v>
      </c>
      <c r="BC141" s="48">
        <v>7.4679121298881768E-3</v>
      </c>
      <c r="BD141" s="48">
        <v>12855.836114149955</v>
      </c>
      <c r="BF141" s="8">
        <f t="shared" si="17"/>
        <v>317026.94584168942</v>
      </c>
      <c r="BG141" s="8">
        <f t="shared" si="18"/>
        <v>317038.03643777146</v>
      </c>
      <c r="BH141" s="8">
        <f t="shared" si="19"/>
        <v>317194.08919311193</v>
      </c>
      <c r="BI141" s="8">
        <f t="shared" si="20"/>
        <v>317066.05808367202</v>
      </c>
      <c r="BJ141" s="19">
        <f t="shared" si="21"/>
        <v>0</v>
      </c>
      <c r="BK141" s="19">
        <f t="shared" si="22"/>
        <v>0</v>
      </c>
      <c r="BL141" s="19">
        <f t="shared" si="23"/>
        <v>1</v>
      </c>
      <c r="BM141" s="19">
        <f t="shared" si="24"/>
        <v>0</v>
      </c>
    </row>
    <row r="142" spans="2:65" x14ac:dyDescent="0.25">
      <c r="B142" s="6">
        <v>117</v>
      </c>
      <c r="C142" s="48">
        <v>1967.0811554621732</v>
      </c>
      <c r="D142" s="48">
        <v>1566.3185964025597</v>
      </c>
      <c r="E142" s="48">
        <v>14.990367124142224</v>
      </c>
      <c r="F142" s="48">
        <v>10.611401633287409</v>
      </c>
      <c r="G142" s="48">
        <v>3203.9846269047944</v>
      </c>
      <c r="H142" s="48">
        <v>2932.0931592202301</v>
      </c>
      <c r="I142" s="48">
        <v>15.04954363212758</v>
      </c>
      <c r="J142" s="48">
        <v>10.646302160690045</v>
      </c>
      <c r="K142" s="48">
        <v>2574.3872368072875</v>
      </c>
      <c r="L142" s="48">
        <v>2250.0932250917531</v>
      </c>
      <c r="M142" s="48">
        <v>15.025595731817276</v>
      </c>
      <c r="N142" s="48">
        <v>10.63218950063464</v>
      </c>
      <c r="O142" s="48">
        <v>2516.5074489231456</v>
      </c>
      <c r="P142" s="48">
        <v>2161.6916836329606</v>
      </c>
      <c r="Q142" s="48">
        <v>15.011575323446728</v>
      </c>
      <c r="R142" s="48">
        <v>10.623920202991608</v>
      </c>
      <c r="U142" s="48">
        <v>1365.7745628176704</v>
      </c>
      <c r="V142" s="48">
        <v>3.4900527402635717E-2</v>
      </c>
      <c r="W142" s="48">
        <v>39133.350251736483</v>
      </c>
      <c r="X142" s="48">
        <v>683.77462868919338</v>
      </c>
      <c r="Y142" s="48">
        <v>2.0787867347230815E-2</v>
      </c>
      <c r="Z142" s="48">
        <v>32892.966713118847</v>
      </c>
      <c r="AA142" s="48">
        <v>595.37308723040087</v>
      </c>
      <c r="AB142" s="48">
        <v>1.2518569704198512E-2</v>
      </c>
      <c r="AC142" s="48">
        <v>47559.194165026936</v>
      </c>
      <c r="AD142" s="48">
        <v>-1365.7745628176704</v>
      </c>
      <c r="AE142" s="48">
        <v>-3.4900527402635717E-2</v>
      </c>
      <c r="AF142" s="48">
        <v>39133.350251736483</v>
      </c>
      <c r="AG142" s="48">
        <v>-681.99993412847698</v>
      </c>
      <c r="AH142" s="48">
        <v>-1.4112660055404902E-2</v>
      </c>
      <c r="AI142" s="48">
        <v>48325.399425127012</v>
      </c>
      <c r="AJ142" s="48">
        <v>-770.40147558726949</v>
      </c>
      <c r="AK142" s="48">
        <v>-2.2381957698437205E-2</v>
      </c>
      <c r="AL142" s="48">
        <v>34420.647468253497</v>
      </c>
      <c r="AM142" s="48">
        <v>-683.77462868919338</v>
      </c>
      <c r="AN142" s="48">
        <v>-2.0787867347230815E-2</v>
      </c>
      <c r="AO142" s="48">
        <v>32892.966713118847</v>
      </c>
      <c r="AP142" s="48">
        <v>681.99993412847698</v>
      </c>
      <c r="AQ142" s="48">
        <v>1.4112660055404902E-2</v>
      </c>
      <c r="AR142" s="48">
        <v>48325.399425127012</v>
      </c>
      <c r="AS142" s="48">
        <v>-88.401541458792508</v>
      </c>
      <c r="AT142" s="48">
        <v>-8.2692976430323029E-3</v>
      </c>
      <c r="AU142" s="48">
        <v>10690.3325137026</v>
      </c>
      <c r="AV142" s="48">
        <v>-595.37308723040087</v>
      </c>
      <c r="AW142" s="48">
        <v>-1.2518569704198512E-2</v>
      </c>
      <c r="AX142" s="48">
        <v>47559.194165026936</v>
      </c>
      <c r="AY142" s="48">
        <v>770.40147558726949</v>
      </c>
      <c r="AZ142" s="48">
        <v>2.2381957698437205E-2</v>
      </c>
      <c r="BA142" s="48">
        <v>34420.647468253497</v>
      </c>
      <c r="BB142" s="48">
        <v>88.401541458792508</v>
      </c>
      <c r="BC142" s="48">
        <v>8.2692976430323029E-3</v>
      </c>
      <c r="BD142" s="48">
        <v>10690.3325137026</v>
      </c>
      <c r="BF142" s="8">
        <f t="shared" si="17"/>
        <v>316775.73040221975</v>
      </c>
      <c r="BG142" s="8">
        <f t="shared" si="18"/>
        <v>316456.97166148107</v>
      </c>
      <c r="BH142" s="8">
        <f t="shared" si="19"/>
        <v>316715.59179394745</v>
      </c>
      <c r="BI142" s="8">
        <f t="shared" si="20"/>
        <v>316555.91440611525</v>
      </c>
      <c r="BJ142" s="19">
        <f t="shared" si="21"/>
        <v>1</v>
      </c>
      <c r="BK142" s="19">
        <f t="shared" si="22"/>
        <v>0</v>
      </c>
      <c r="BL142" s="19">
        <f t="shared" si="23"/>
        <v>0</v>
      </c>
      <c r="BM142" s="19">
        <f t="shared" si="24"/>
        <v>0</v>
      </c>
    </row>
    <row r="143" spans="2:65" x14ac:dyDescent="0.25">
      <c r="B143" s="6">
        <v>118</v>
      </c>
      <c r="C143" s="48">
        <v>1903.0291687026252</v>
      </c>
      <c r="D143" s="48">
        <v>1523.5071571524991</v>
      </c>
      <c r="E143" s="48">
        <v>15.312703858506403</v>
      </c>
      <c r="F143" s="48">
        <v>10.841004983198408</v>
      </c>
      <c r="G143" s="48">
        <v>3167.9835643449574</v>
      </c>
      <c r="H143" s="48">
        <v>2908.1661543640603</v>
      </c>
      <c r="I143" s="48">
        <v>15.375949026599098</v>
      </c>
      <c r="J143" s="48">
        <v>10.878316331571662</v>
      </c>
      <c r="K143" s="48">
        <v>2541.9110023314129</v>
      </c>
      <c r="L143" s="48">
        <v>2228.5385035226946</v>
      </c>
      <c r="M143" s="48">
        <v>15.347770818068678</v>
      </c>
      <c r="N143" s="48">
        <v>10.861704028858618</v>
      </c>
      <c r="O143" s="48">
        <v>2501.0988695965311</v>
      </c>
      <c r="P143" s="48">
        <v>2151.6240622732935</v>
      </c>
      <c r="Q143" s="48">
        <v>15.328668849928437</v>
      </c>
      <c r="R143" s="48">
        <v>10.850432202946198</v>
      </c>
      <c r="U143" s="48">
        <v>1384.6589972115612</v>
      </c>
      <c r="V143" s="48">
        <v>3.731134837325456E-2</v>
      </c>
      <c r="W143" s="48">
        <v>37110.934275538253</v>
      </c>
      <c r="X143" s="48">
        <v>705.03134637019548</v>
      </c>
      <c r="Y143" s="48">
        <v>2.0699045660210302E-2</v>
      </c>
      <c r="Z143" s="48">
        <v>34061.05566139576</v>
      </c>
      <c r="AA143" s="48">
        <v>628.1169051207944</v>
      </c>
      <c r="AB143" s="48">
        <v>9.4272197477902608E-3</v>
      </c>
      <c r="AC143" s="48">
        <v>66628.011431262639</v>
      </c>
      <c r="AD143" s="48">
        <v>-1384.6589972115612</v>
      </c>
      <c r="AE143" s="48">
        <v>-3.731134837325456E-2</v>
      </c>
      <c r="AF143" s="48">
        <v>37110.934275538253</v>
      </c>
      <c r="AG143" s="48">
        <v>-679.62765084136572</v>
      </c>
      <c r="AH143" s="48">
        <v>-1.6612302713044258E-2</v>
      </c>
      <c r="AI143" s="48">
        <v>40911.104413460438</v>
      </c>
      <c r="AJ143" s="48">
        <v>-756.5420920907668</v>
      </c>
      <c r="AK143" s="48">
        <v>-2.7884128625464299E-2</v>
      </c>
      <c r="AL143" s="48">
        <v>27131.638296915567</v>
      </c>
      <c r="AM143" s="48">
        <v>-705.03134637019548</v>
      </c>
      <c r="AN143" s="48">
        <v>-2.0699045660210302E-2</v>
      </c>
      <c r="AO143" s="48">
        <v>34061.05566139576</v>
      </c>
      <c r="AP143" s="48">
        <v>679.62765084136572</v>
      </c>
      <c r="AQ143" s="48">
        <v>1.6612302713044258E-2</v>
      </c>
      <c r="AR143" s="48">
        <v>40911.104413460438</v>
      </c>
      <c r="AS143" s="48">
        <v>-76.914441249401079</v>
      </c>
      <c r="AT143" s="48">
        <v>-1.1271825912420042E-2</v>
      </c>
      <c r="AU143" s="48">
        <v>6823.6008830345463</v>
      </c>
      <c r="AV143" s="48">
        <v>-628.1169051207944</v>
      </c>
      <c r="AW143" s="48">
        <v>-9.4272197477902608E-3</v>
      </c>
      <c r="AX143" s="48">
        <v>66628.011431262639</v>
      </c>
      <c r="AY143" s="48">
        <v>756.5420920907668</v>
      </c>
      <c r="AZ143" s="48">
        <v>2.7884128625464299E-2</v>
      </c>
      <c r="BA143" s="48">
        <v>27131.638296915567</v>
      </c>
      <c r="BB143" s="48">
        <v>76.914441249401079</v>
      </c>
      <c r="BC143" s="48">
        <v>1.1271825912420042E-2</v>
      </c>
      <c r="BD143" s="48">
        <v>6823.6008830345463</v>
      </c>
      <c r="BF143" s="8">
        <f t="shared" si="17"/>
        <v>323706.64233879972</v>
      </c>
      <c r="BG143" s="8">
        <f t="shared" si="18"/>
        <v>323441.32379278581</v>
      </c>
      <c r="BH143" s="8">
        <f t="shared" si="19"/>
        <v>323622.58236223587</v>
      </c>
      <c r="BI143" s="8">
        <f t="shared" si="20"/>
        <v>323361.34202611266</v>
      </c>
      <c r="BJ143" s="19">
        <f t="shared" si="21"/>
        <v>1</v>
      </c>
      <c r="BK143" s="19">
        <f t="shared" si="22"/>
        <v>0</v>
      </c>
      <c r="BL143" s="19">
        <f t="shared" si="23"/>
        <v>0</v>
      </c>
      <c r="BM143" s="19">
        <f t="shared" si="24"/>
        <v>0</v>
      </c>
    </row>
    <row r="144" spans="2:65" x14ac:dyDescent="0.25">
      <c r="B144" s="6">
        <v>119</v>
      </c>
      <c r="C144" s="48">
        <v>1987.9046799316184</v>
      </c>
      <c r="D144" s="48">
        <v>1579.2490159817028</v>
      </c>
      <c r="E144" s="48">
        <v>15.031272772879651</v>
      </c>
      <c r="F144" s="48">
        <v>10.640875422289872</v>
      </c>
      <c r="G144" s="48">
        <v>3168.7795483421401</v>
      </c>
      <c r="H144" s="48">
        <v>2907.8157010854784</v>
      </c>
      <c r="I144" s="48">
        <v>15.09914730450601</v>
      </c>
      <c r="J144" s="48">
        <v>10.680857162235093</v>
      </c>
      <c r="K144" s="48">
        <v>2599.1028239803618</v>
      </c>
      <c r="L144" s="48">
        <v>2265.8242748473017</v>
      </c>
      <c r="M144" s="48">
        <v>15.066066623429229</v>
      </c>
      <c r="N144" s="48">
        <v>10.66138561702865</v>
      </c>
      <c r="O144" s="48">
        <v>2501.1146861704578</v>
      </c>
      <c r="P144" s="48">
        <v>2150.4117954680432</v>
      </c>
      <c r="Q144" s="48">
        <v>15.058052347660821</v>
      </c>
      <c r="R144" s="48">
        <v>10.65666414884873</v>
      </c>
      <c r="U144" s="48">
        <v>1328.5666851037756</v>
      </c>
      <c r="V144" s="48">
        <v>3.9981739945220696E-2</v>
      </c>
      <c r="W144" s="48">
        <v>33229.336365152078</v>
      </c>
      <c r="X144" s="48">
        <v>686.57525886559893</v>
      </c>
      <c r="Y144" s="48">
        <v>2.0510194738777798E-2</v>
      </c>
      <c r="Z144" s="48">
        <v>33474.828864862931</v>
      </c>
      <c r="AA144" s="48">
        <v>571.16277948634047</v>
      </c>
      <c r="AB144" s="48">
        <v>1.5788726558858102E-2</v>
      </c>
      <c r="AC144" s="48">
        <v>36175.354444015975</v>
      </c>
      <c r="AD144" s="48">
        <v>-1328.5666851037756</v>
      </c>
      <c r="AE144" s="48">
        <v>-3.9981739945220696E-2</v>
      </c>
      <c r="AF144" s="48">
        <v>33229.336365152078</v>
      </c>
      <c r="AG144" s="48">
        <v>-641.9914262381767</v>
      </c>
      <c r="AH144" s="48">
        <v>-1.9471545206442897E-2</v>
      </c>
      <c r="AI144" s="48">
        <v>32970.748825098359</v>
      </c>
      <c r="AJ144" s="48">
        <v>-757.40390561743516</v>
      </c>
      <c r="AK144" s="48">
        <v>-2.4193013386362594E-2</v>
      </c>
      <c r="AL144" s="48">
        <v>31306.720395747707</v>
      </c>
      <c r="AM144" s="48">
        <v>-686.57525886559893</v>
      </c>
      <c r="AN144" s="48">
        <v>-2.0510194738777798E-2</v>
      </c>
      <c r="AO144" s="48">
        <v>33474.828864862931</v>
      </c>
      <c r="AP144" s="48">
        <v>641.9914262381767</v>
      </c>
      <c r="AQ144" s="48">
        <v>1.9471545206442897E-2</v>
      </c>
      <c r="AR144" s="48">
        <v>32970.748825098359</v>
      </c>
      <c r="AS144" s="48">
        <v>-115.41247937925846</v>
      </c>
      <c r="AT144" s="48">
        <v>-4.7214681799196967E-3</v>
      </c>
      <c r="AU144" s="48">
        <v>24444.192988550738</v>
      </c>
      <c r="AV144" s="48">
        <v>-571.16277948634047</v>
      </c>
      <c r="AW144" s="48">
        <v>-1.5788726558858102E-2</v>
      </c>
      <c r="AX144" s="48">
        <v>36175.354444015975</v>
      </c>
      <c r="AY144" s="48">
        <v>757.40390561743516</v>
      </c>
      <c r="AZ144" s="48">
        <v>2.4193013386362594E-2</v>
      </c>
      <c r="BA144" s="48">
        <v>31306.720395747707</v>
      </c>
      <c r="BB144" s="48">
        <v>115.41247937925846</v>
      </c>
      <c r="BC144" s="48">
        <v>4.7214681799196967E-3</v>
      </c>
      <c r="BD144" s="48">
        <v>24444.192988550738</v>
      </c>
      <c r="BF144" s="8">
        <f t="shared" si="17"/>
        <v>317647.01365271449</v>
      </c>
      <c r="BG144" s="8">
        <f t="shared" si="18"/>
        <v>317517.8991659673</v>
      </c>
      <c r="BH144" s="8">
        <f t="shared" si="19"/>
        <v>317575.74423601222</v>
      </c>
      <c r="BI144" s="8">
        <f t="shared" si="20"/>
        <v>317549.51266999386</v>
      </c>
      <c r="BJ144" s="19">
        <f t="shared" si="21"/>
        <v>1</v>
      </c>
      <c r="BK144" s="19">
        <f t="shared" si="22"/>
        <v>0</v>
      </c>
      <c r="BL144" s="19">
        <f t="shared" si="23"/>
        <v>0</v>
      </c>
      <c r="BM144" s="19">
        <f t="shared" si="24"/>
        <v>0</v>
      </c>
    </row>
    <row r="145" spans="2:65" x14ac:dyDescent="0.25">
      <c r="B145" s="6">
        <v>120</v>
      </c>
      <c r="C145" s="48">
        <v>1993.7193546066453</v>
      </c>
      <c r="D145" s="48">
        <v>1580.3230402083234</v>
      </c>
      <c r="E145" s="48">
        <v>15.061737911571321</v>
      </c>
      <c r="F145" s="48">
        <v>10.662495870228193</v>
      </c>
      <c r="G145" s="48">
        <v>3250.4118212570797</v>
      </c>
      <c r="H145" s="48">
        <v>2960.5568485355302</v>
      </c>
      <c r="I145" s="48">
        <v>15.118733401539089</v>
      </c>
      <c r="J145" s="48">
        <v>10.696146492142736</v>
      </c>
      <c r="K145" s="48">
        <v>2593.5267086806557</v>
      </c>
      <c r="L145" s="48">
        <v>2259.8336252874051</v>
      </c>
      <c r="M145" s="48">
        <v>15.09860121220729</v>
      </c>
      <c r="N145" s="48">
        <v>10.684269631760488</v>
      </c>
      <c r="O145" s="48">
        <v>2469.2462083663099</v>
      </c>
      <c r="P145" s="48">
        <v>2126.702506529944</v>
      </c>
      <c r="Q145" s="48">
        <v>15.094524463938344</v>
      </c>
      <c r="R145" s="48">
        <v>10.681863341334413</v>
      </c>
      <c r="U145" s="48">
        <v>1380.2338083272068</v>
      </c>
      <c r="V145" s="48">
        <v>3.3650621914542711E-2</v>
      </c>
      <c r="W145" s="48">
        <v>41016.591367386121</v>
      </c>
      <c r="X145" s="48">
        <v>679.51058507908169</v>
      </c>
      <c r="Y145" s="48">
        <v>2.17737615322946E-2</v>
      </c>
      <c r="Z145" s="48">
        <v>31207.771981485108</v>
      </c>
      <c r="AA145" s="48">
        <v>546.37946632162061</v>
      </c>
      <c r="AB145" s="48">
        <v>1.9367471106219725E-2</v>
      </c>
      <c r="AC145" s="48">
        <v>28211.193052775732</v>
      </c>
      <c r="AD145" s="48">
        <v>-1380.2338083272068</v>
      </c>
      <c r="AE145" s="48">
        <v>-3.3650621914542711E-2</v>
      </c>
      <c r="AF145" s="48">
        <v>41016.591367386121</v>
      </c>
      <c r="AG145" s="48">
        <v>-700.72322324812512</v>
      </c>
      <c r="AH145" s="48">
        <v>-1.1876860382248111E-2</v>
      </c>
      <c r="AI145" s="48">
        <v>58999.028421304785</v>
      </c>
      <c r="AJ145" s="48">
        <v>-833.8543420055862</v>
      </c>
      <c r="AK145" s="48">
        <v>-1.4283150808322986E-2</v>
      </c>
      <c r="AL145" s="48">
        <v>58380.27989732405</v>
      </c>
      <c r="AM145" s="48">
        <v>-679.51058507908169</v>
      </c>
      <c r="AN145" s="48">
        <v>-2.17737615322946E-2</v>
      </c>
      <c r="AO145" s="48">
        <v>31207.771981485108</v>
      </c>
      <c r="AP145" s="48">
        <v>700.72322324812512</v>
      </c>
      <c r="AQ145" s="48">
        <v>1.1876860382248111E-2</v>
      </c>
      <c r="AR145" s="48">
        <v>58999.028421304785</v>
      </c>
      <c r="AS145" s="48">
        <v>-133.13111875746108</v>
      </c>
      <c r="AT145" s="48">
        <v>-2.4062904260748752E-3</v>
      </c>
      <c r="AU145" s="48">
        <v>55326.28867855476</v>
      </c>
      <c r="AV145" s="48">
        <v>-546.37946632162061</v>
      </c>
      <c r="AW145" s="48">
        <v>-1.9367471106219725E-2</v>
      </c>
      <c r="AX145" s="48">
        <v>28211.193052775732</v>
      </c>
      <c r="AY145" s="48">
        <v>833.8543420055862</v>
      </c>
      <c r="AZ145" s="48">
        <v>1.4283150808322986E-2</v>
      </c>
      <c r="BA145" s="48">
        <v>58380.27989732405</v>
      </c>
      <c r="BB145" s="48">
        <v>133.13111875746108</v>
      </c>
      <c r="BC145" s="48">
        <v>2.4062904260748752E-3</v>
      </c>
      <c r="BD145" s="48">
        <v>55326.28867855476</v>
      </c>
      <c r="BF145" s="8">
        <f t="shared" si="17"/>
        <v>318294.55306663748</v>
      </c>
      <c r="BG145" s="8">
        <f t="shared" si="18"/>
        <v>317923.83791574655</v>
      </c>
      <c r="BH145" s="8">
        <f t="shared" si="19"/>
        <v>318268.25532752724</v>
      </c>
      <c r="BI145" s="8">
        <f t="shared" si="20"/>
        <v>318329.19773350249</v>
      </c>
      <c r="BJ145" s="19">
        <f t="shared" si="21"/>
        <v>0</v>
      </c>
      <c r="BK145" s="19">
        <f t="shared" si="22"/>
        <v>0</v>
      </c>
      <c r="BL145" s="19">
        <f t="shared" si="23"/>
        <v>0</v>
      </c>
      <c r="BM145" s="19">
        <f t="shared" si="24"/>
        <v>1</v>
      </c>
    </row>
    <row r="146" spans="2:65" x14ac:dyDescent="0.25">
      <c r="B146" s="6">
        <v>121</v>
      </c>
      <c r="C146" s="48">
        <v>2014.8361078676678</v>
      </c>
      <c r="D146" s="48">
        <v>1596.5942813737129</v>
      </c>
      <c r="E146" s="48">
        <v>15.197601996094045</v>
      </c>
      <c r="F146" s="48">
        <v>10.758508631556069</v>
      </c>
      <c r="G146" s="48">
        <v>3194.7855596768572</v>
      </c>
      <c r="H146" s="48">
        <v>2924.7416999077664</v>
      </c>
      <c r="I146" s="48">
        <v>15.266211616496767</v>
      </c>
      <c r="J146" s="48">
        <v>10.799127809437945</v>
      </c>
      <c r="K146" s="48">
        <v>2596.4030511967599</v>
      </c>
      <c r="L146" s="48">
        <v>2263.4040285209571</v>
      </c>
      <c r="M146" s="48">
        <v>15.237213222937589</v>
      </c>
      <c r="N146" s="48">
        <v>10.781974820657506</v>
      </c>
      <c r="O146" s="48">
        <v>2482.9517330611025</v>
      </c>
      <c r="P146" s="48">
        <v>2137.5835784240044</v>
      </c>
      <c r="Q146" s="48">
        <v>15.231490492586616</v>
      </c>
      <c r="R146" s="48">
        <v>10.778587153503761</v>
      </c>
      <c r="U146" s="48">
        <v>1328.1474185340535</v>
      </c>
      <c r="V146" s="48">
        <v>4.0619177881875856E-2</v>
      </c>
      <c r="W146" s="48">
        <v>32697.545538622744</v>
      </c>
      <c r="X146" s="48">
        <v>666.80974714724425</v>
      </c>
      <c r="Y146" s="48">
        <v>2.3466189101437607E-2</v>
      </c>
      <c r="Z146" s="48">
        <v>28415.766371983831</v>
      </c>
      <c r="AA146" s="48">
        <v>540.9892970502915</v>
      </c>
      <c r="AB146" s="48">
        <v>2.0078521947691996E-2</v>
      </c>
      <c r="AC146" s="48">
        <v>26943.681335691028</v>
      </c>
      <c r="AD146" s="48">
        <v>-1328.1474185340535</v>
      </c>
      <c r="AE146" s="48">
        <v>-4.0619177881875856E-2</v>
      </c>
      <c r="AF146" s="48">
        <v>32697.545538622744</v>
      </c>
      <c r="AG146" s="48">
        <v>-661.33767138680923</v>
      </c>
      <c r="AH146" s="48">
        <v>-1.715298878043825E-2</v>
      </c>
      <c r="AI146" s="48">
        <v>38555.244211493758</v>
      </c>
      <c r="AJ146" s="48">
        <v>-787.15812148376199</v>
      </c>
      <c r="AK146" s="48">
        <v>-2.054065593418386E-2</v>
      </c>
      <c r="AL146" s="48">
        <v>38321.956416872235</v>
      </c>
      <c r="AM146" s="48">
        <v>-666.80974714724425</v>
      </c>
      <c r="AN146" s="48">
        <v>-2.3466189101437607E-2</v>
      </c>
      <c r="AO146" s="48">
        <v>28415.766371983831</v>
      </c>
      <c r="AP146" s="48">
        <v>661.33767138680923</v>
      </c>
      <c r="AQ146" s="48">
        <v>1.715298878043825E-2</v>
      </c>
      <c r="AR146" s="48">
        <v>38555.244211493758</v>
      </c>
      <c r="AS146" s="48">
        <v>-125.82045009695275</v>
      </c>
      <c r="AT146" s="48">
        <v>-3.3876671537456104E-3</v>
      </c>
      <c r="AU146" s="48">
        <v>37140.735611477656</v>
      </c>
      <c r="AV146" s="48">
        <v>-540.9892970502915</v>
      </c>
      <c r="AW146" s="48">
        <v>-2.0078521947691996E-2</v>
      </c>
      <c r="AX146" s="48">
        <v>26943.681335691028</v>
      </c>
      <c r="AY146" s="48">
        <v>787.15812148376199</v>
      </c>
      <c r="AZ146" s="48">
        <v>2.054065593418386E-2</v>
      </c>
      <c r="BA146" s="48">
        <v>38321.956416872235</v>
      </c>
      <c r="BB146" s="48">
        <v>125.82045009695275</v>
      </c>
      <c r="BC146" s="48">
        <v>3.3876671537456104E-3</v>
      </c>
      <c r="BD146" s="48">
        <v>37140.735611477656</v>
      </c>
      <c r="BF146" s="8">
        <f t="shared" si="17"/>
        <v>321158.66466530832</v>
      </c>
      <c r="BG146" s="8">
        <f t="shared" si="18"/>
        <v>321049.09258323058</v>
      </c>
      <c r="BH146" s="8">
        <f t="shared" si="19"/>
        <v>321195.84059120424</v>
      </c>
      <c r="BI146" s="8">
        <f t="shared" si="20"/>
        <v>321220.03102668881</v>
      </c>
      <c r="BJ146" s="19">
        <f t="shared" si="21"/>
        <v>0</v>
      </c>
      <c r="BK146" s="19">
        <f t="shared" si="22"/>
        <v>0</v>
      </c>
      <c r="BL146" s="19">
        <f t="shared" si="23"/>
        <v>0</v>
      </c>
      <c r="BM146" s="19">
        <f t="shared" si="24"/>
        <v>1</v>
      </c>
    </row>
    <row r="147" spans="2:65" x14ac:dyDescent="0.25">
      <c r="B147" s="6">
        <v>122</v>
      </c>
      <c r="C147" s="48">
        <v>1886.3599195210559</v>
      </c>
      <c r="D147" s="48">
        <v>1512.5215978906169</v>
      </c>
      <c r="E147" s="48">
        <v>15.143013476899124</v>
      </c>
      <c r="F147" s="48">
        <v>10.719155467314701</v>
      </c>
      <c r="G147" s="48">
        <v>3168.8634235405852</v>
      </c>
      <c r="H147" s="48">
        <v>2908.9169878151174</v>
      </c>
      <c r="I147" s="48">
        <v>15.198738786299904</v>
      </c>
      <c r="J147" s="48">
        <v>10.752006551625835</v>
      </c>
      <c r="K147" s="48">
        <v>2501.2894370002819</v>
      </c>
      <c r="L147" s="48">
        <v>2201.4381837689934</v>
      </c>
      <c r="M147" s="48">
        <v>15.17930517045046</v>
      </c>
      <c r="N147" s="48">
        <v>10.740558832418746</v>
      </c>
      <c r="O147" s="48">
        <v>2490.9118651840895</v>
      </c>
      <c r="P147" s="48">
        <v>2144.9910392546308</v>
      </c>
      <c r="Q147" s="48">
        <v>15.156747681781495</v>
      </c>
      <c r="R147" s="48">
        <v>10.727259210899399</v>
      </c>
      <c r="U147" s="48">
        <v>1396.3953899245005</v>
      </c>
      <c r="V147" s="48">
        <v>3.285108431113315E-2</v>
      </c>
      <c r="W147" s="48">
        <v>42506.827984708732</v>
      </c>
      <c r="X147" s="48">
        <v>688.91658587837651</v>
      </c>
      <c r="Y147" s="48">
        <v>2.140336510404417E-2</v>
      </c>
      <c r="Z147" s="48">
        <v>32187.302441904594</v>
      </c>
      <c r="AA147" s="48">
        <v>632.46944136401385</v>
      </c>
      <c r="AB147" s="48">
        <v>8.1037435846980088E-3</v>
      </c>
      <c r="AC147" s="48">
        <v>78046.576221671407</v>
      </c>
      <c r="AD147" s="48">
        <v>-1396.3953899245005</v>
      </c>
      <c r="AE147" s="48">
        <v>-3.285108431113315E-2</v>
      </c>
      <c r="AF147" s="48">
        <v>42506.827984708732</v>
      </c>
      <c r="AG147" s="48">
        <v>-707.47880404612397</v>
      </c>
      <c r="AH147" s="48">
        <v>-1.144771920708898E-2</v>
      </c>
      <c r="AI147" s="48">
        <v>61800.8523137097</v>
      </c>
      <c r="AJ147" s="48">
        <v>-763.92594856048663</v>
      </c>
      <c r="AK147" s="48">
        <v>-2.4747340726435141E-2</v>
      </c>
      <c r="AL147" s="48">
        <v>30869.011624528204</v>
      </c>
      <c r="AM147" s="48">
        <v>-688.91658587837651</v>
      </c>
      <c r="AN147" s="48">
        <v>-2.140336510404417E-2</v>
      </c>
      <c r="AO147" s="48">
        <v>32187.302441904594</v>
      </c>
      <c r="AP147" s="48">
        <v>707.47880404612397</v>
      </c>
      <c r="AQ147" s="48">
        <v>1.144771920708898E-2</v>
      </c>
      <c r="AR147" s="48">
        <v>61800.8523137097</v>
      </c>
      <c r="AS147" s="48">
        <v>-56.447144514362662</v>
      </c>
      <c r="AT147" s="48">
        <v>-1.3299621519346161E-2</v>
      </c>
      <c r="AU147" s="48">
        <v>4244.2669840079579</v>
      </c>
      <c r="AV147" s="48">
        <v>-632.46944136401385</v>
      </c>
      <c r="AW147" s="48">
        <v>-8.1037435846980088E-3</v>
      </c>
      <c r="AX147" s="48">
        <v>78046.576221671407</v>
      </c>
      <c r="AY147" s="48">
        <v>763.92594856048663</v>
      </c>
      <c r="AZ147" s="48">
        <v>2.4747340726435141E-2</v>
      </c>
      <c r="BA147" s="48">
        <v>30869.011624528204</v>
      </c>
      <c r="BB147" s="48">
        <v>56.447144514362662</v>
      </c>
      <c r="BC147" s="48">
        <v>1.3299621519346161E-2</v>
      </c>
      <c r="BD147" s="48">
        <v>4244.2669840079579</v>
      </c>
      <c r="BF147" s="8">
        <f t="shared" si="17"/>
        <v>320062.14242155047</v>
      </c>
      <c r="BG147" s="8">
        <f t="shared" si="18"/>
        <v>319651.2795609599</v>
      </c>
      <c r="BH147" s="8">
        <f t="shared" si="19"/>
        <v>320015.32678879338</v>
      </c>
      <c r="BI147" s="8">
        <f t="shared" si="20"/>
        <v>319672.78528772731</v>
      </c>
      <c r="BJ147" s="19">
        <f t="shared" si="21"/>
        <v>1</v>
      </c>
      <c r="BK147" s="19">
        <f t="shared" si="22"/>
        <v>0</v>
      </c>
      <c r="BL147" s="19">
        <f t="shared" si="23"/>
        <v>0</v>
      </c>
      <c r="BM147" s="19">
        <f t="shared" si="24"/>
        <v>0</v>
      </c>
    </row>
    <row r="148" spans="2:65" x14ac:dyDescent="0.25">
      <c r="B148" s="6">
        <v>123</v>
      </c>
      <c r="C148" s="48">
        <v>1982.6281367258903</v>
      </c>
      <c r="D148" s="48">
        <v>1575.0227082052622</v>
      </c>
      <c r="E148" s="48">
        <v>14.971695666485351</v>
      </c>
      <c r="F148" s="48">
        <v>10.598709878553379</v>
      </c>
      <c r="G148" s="48">
        <v>3249.275174486072</v>
      </c>
      <c r="H148" s="48">
        <v>2961.2622458901255</v>
      </c>
      <c r="I148" s="48">
        <v>15.026681148297993</v>
      </c>
      <c r="J148" s="48">
        <v>10.631107184455761</v>
      </c>
      <c r="K148" s="48">
        <v>2537.6879807128003</v>
      </c>
      <c r="L148" s="48">
        <v>2224.112193067705</v>
      </c>
      <c r="M148" s="48">
        <v>15.014994620409</v>
      </c>
      <c r="N148" s="48">
        <v>10.624227974854332</v>
      </c>
      <c r="O148" s="48">
        <v>2494.4302512109703</v>
      </c>
      <c r="P148" s="48">
        <v>2145.3512032528597</v>
      </c>
      <c r="Q148" s="48">
        <v>14.998704165229098</v>
      </c>
      <c r="R148" s="48">
        <v>10.614632892041788</v>
      </c>
      <c r="U148" s="48">
        <v>1386.2395376848633</v>
      </c>
      <c r="V148" s="48">
        <v>3.2397305902382101E-2</v>
      </c>
      <c r="W148" s="48">
        <v>42788.728848682949</v>
      </c>
      <c r="X148" s="48">
        <v>649.08948486244276</v>
      </c>
      <c r="Y148" s="48">
        <v>2.5518096300952919E-2</v>
      </c>
      <c r="Z148" s="48">
        <v>25436.438408542406</v>
      </c>
      <c r="AA148" s="48">
        <v>570.32849504759747</v>
      </c>
      <c r="AB148" s="48">
        <v>1.592301348840941E-2</v>
      </c>
      <c r="AC148" s="48">
        <v>35817.874264990591</v>
      </c>
      <c r="AD148" s="48">
        <v>-1386.2395376848633</v>
      </c>
      <c r="AE148" s="48">
        <v>-3.2397305902382101E-2</v>
      </c>
      <c r="AF148" s="48">
        <v>42788.728848682949</v>
      </c>
      <c r="AG148" s="48">
        <v>-737.15005282242055</v>
      </c>
      <c r="AH148" s="48">
        <v>-6.8792096014291815E-3</v>
      </c>
      <c r="AI148" s="48">
        <v>107156.21350878375</v>
      </c>
      <c r="AJ148" s="48">
        <v>-815.91104263726584</v>
      </c>
      <c r="AK148" s="48">
        <v>-1.6474292413972691E-2</v>
      </c>
      <c r="AL148" s="48">
        <v>49526.317861473064</v>
      </c>
      <c r="AM148" s="48">
        <v>-649.08948486244276</v>
      </c>
      <c r="AN148" s="48">
        <v>-2.5518096300952919E-2</v>
      </c>
      <c r="AO148" s="48">
        <v>25436.438408542406</v>
      </c>
      <c r="AP148" s="48">
        <v>737.15005282242055</v>
      </c>
      <c r="AQ148" s="48">
        <v>6.8792096014291815E-3</v>
      </c>
      <c r="AR148" s="48">
        <v>107156.21350878375</v>
      </c>
      <c r="AS148" s="48">
        <v>-78.760989814845288</v>
      </c>
      <c r="AT148" s="48">
        <v>-9.5950828125435095E-3</v>
      </c>
      <c r="AU148" s="48">
        <v>8208.4742105489931</v>
      </c>
      <c r="AV148" s="48">
        <v>-570.32849504759747</v>
      </c>
      <c r="AW148" s="48">
        <v>-1.592301348840941E-2</v>
      </c>
      <c r="AX148" s="48">
        <v>35817.874264990591</v>
      </c>
      <c r="AY148" s="48">
        <v>815.91104263726584</v>
      </c>
      <c r="AZ148" s="48">
        <v>1.6474292413972691E-2</v>
      </c>
      <c r="BA148" s="48">
        <v>49526.317861473064</v>
      </c>
      <c r="BB148" s="48">
        <v>78.760989814845288</v>
      </c>
      <c r="BC148" s="48">
        <v>9.5950828125435095E-3</v>
      </c>
      <c r="BD148" s="48">
        <v>8208.4742105489931</v>
      </c>
      <c r="BF148" s="8">
        <f t="shared" si="17"/>
        <v>316386.27364839608</v>
      </c>
      <c r="BG148" s="8">
        <f t="shared" si="18"/>
        <v>315971.95328778273</v>
      </c>
      <c r="BH148" s="8">
        <f t="shared" si="19"/>
        <v>316502.72705256223</v>
      </c>
      <c r="BI148" s="8">
        <f t="shared" si="20"/>
        <v>316293.63555800082</v>
      </c>
      <c r="BJ148" s="19">
        <f t="shared" si="21"/>
        <v>0</v>
      </c>
      <c r="BK148" s="19">
        <f t="shared" si="22"/>
        <v>0</v>
      </c>
      <c r="BL148" s="19">
        <f t="shared" si="23"/>
        <v>1</v>
      </c>
      <c r="BM148" s="19">
        <f t="shared" si="24"/>
        <v>0</v>
      </c>
    </row>
    <row r="149" spans="2:65" x14ac:dyDescent="0.25">
      <c r="B149" s="6">
        <v>124</v>
      </c>
      <c r="C149" s="48">
        <v>1943.0785056885911</v>
      </c>
      <c r="D149" s="48">
        <v>1547.9344962629607</v>
      </c>
      <c r="E149" s="48">
        <v>15.018069265063112</v>
      </c>
      <c r="F149" s="48">
        <v>10.630153700663877</v>
      </c>
      <c r="G149" s="48">
        <v>3198.8330172740907</v>
      </c>
      <c r="H149" s="48">
        <v>2927.1525614236766</v>
      </c>
      <c r="I149" s="48">
        <v>15.073499153658629</v>
      </c>
      <c r="J149" s="48">
        <v>10.662863130008581</v>
      </c>
      <c r="K149" s="48">
        <v>2597.4689332947992</v>
      </c>
      <c r="L149" s="48">
        <v>2263.7552731816527</v>
      </c>
      <c r="M149" s="48">
        <v>15.045751269642958</v>
      </c>
      <c r="N149" s="48">
        <v>10.646499179784715</v>
      </c>
      <c r="O149" s="48">
        <v>2480.2390059859981</v>
      </c>
      <c r="P149" s="48">
        <v>2135.3888953238843</v>
      </c>
      <c r="Q149" s="48">
        <v>15.040748145599887</v>
      </c>
      <c r="R149" s="48">
        <v>10.643546484469267</v>
      </c>
      <c r="U149" s="48">
        <v>1379.2180651607159</v>
      </c>
      <c r="V149" s="48">
        <v>3.2709429344704333E-2</v>
      </c>
      <c r="W149" s="48">
        <v>42165.763597585101</v>
      </c>
      <c r="X149" s="48">
        <v>715.82077691869199</v>
      </c>
      <c r="Y149" s="48">
        <v>1.6345479120838391E-2</v>
      </c>
      <c r="Z149" s="48">
        <v>43793.196371106198</v>
      </c>
      <c r="AA149" s="48">
        <v>587.45439906092361</v>
      </c>
      <c r="AB149" s="48">
        <v>1.3392783805389996E-2</v>
      </c>
      <c r="AC149" s="48">
        <v>43863.501987129777</v>
      </c>
      <c r="AD149" s="48">
        <v>-1379.2180651607159</v>
      </c>
      <c r="AE149" s="48">
        <v>-3.2709429344704333E-2</v>
      </c>
      <c r="AF149" s="48">
        <v>42165.763597585101</v>
      </c>
      <c r="AG149" s="48">
        <v>-663.39728824202393</v>
      </c>
      <c r="AH149" s="48">
        <v>-1.6363950223865942E-2</v>
      </c>
      <c r="AI149" s="48">
        <v>40540.167818067217</v>
      </c>
      <c r="AJ149" s="48">
        <v>-791.76366609979232</v>
      </c>
      <c r="AK149" s="48">
        <v>-1.9316645539314337E-2</v>
      </c>
      <c r="AL149" s="48">
        <v>40988.672929176537</v>
      </c>
      <c r="AM149" s="48">
        <v>-715.82077691869199</v>
      </c>
      <c r="AN149" s="48">
        <v>-1.6345479120838391E-2</v>
      </c>
      <c r="AO149" s="48">
        <v>43793.196371106198</v>
      </c>
      <c r="AP149" s="48">
        <v>663.39728824202393</v>
      </c>
      <c r="AQ149" s="48">
        <v>1.6363950223865942E-2</v>
      </c>
      <c r="AR149" s="48">
        <v>40540.167818067217</v>
      </c>
      <c r="AS149" s="48">
        <v>-128.36637785776838</v>
      </c>
      <c r="AT149" s="48">
        <v>-2.9526953154483948E-3</v>
      </c>
      <c r="AU149" s="48">
        <v>43474.305386729255</v>
      </c>
      <c r="AV149" s="48">
        <v>-587.45439906092361</v>
      </c>
      <c r="AW149" s="48">
        <v>-1.3392783805389996E-2</v>
      </c>
      <c r="AX149" s="48">
        <v>43863.501987129777</v>
      </c>
      <c r="AY149" s="48">
        <v>791.76366609979232</v>
      </c>
      <c r="AZ149" s="48">
        <v>1.9316645539314337E-2</v>
      </c>
      <c r="BA149" s="48">
        <v>40988.672929176537</v>
      </c>
      <c r="BB149" s="48">
        <v>128.36637785776838</v>
      </c>
      <c r="BC149" s="48">
        <v>2.9526953154483948E-3</v>
      </c>
      <c r="BD149" s="48">
        <v>43474.305386729255</v>
      </c>
      <c r="BF149" s="8">
        <f t="shared" si="17"/>
        <v>317356.67652365332</v>
      </c>
      <c r="BG149" s="8">
        <f t="shared" si="18"/>
        <v>316958.74133883376</v>
      </c>
      <c r="BH149" s="8">
        <f t="shared" si="19"/>
        <v>317131.22012035979</v>
      </c>
      <c r="BI149" s="8">
        <f t="shared" si="20"/>
        <v>317171.00563875411</v>
      </c>
      <c r="BJ149" s="19">
        <f t="shared" si="21"/>
        <v>1</v>
      </c>
      <c r="BK149" s="19">
        <f t="shared" si="22"/>
        <v>0</v>
      </c>
      <c r="BL149" s="19">
        <f t="shared" si="23"/>
        <v>0</v>
      </c>
      <c r="BM149" s="19">
        <f t="shared" si="24"/>
        <v>0</v>
      </c>
    </row>
    <row r="150" spans="2:65" x14ac:dyDescent="0.25">
      <c r="B150" s="6">
        <v>125</v>
      </c>
      <c r="C150" s="48">
        <v>1988.6446703329211</v>
      </c>
      <c r="D150" s="48">
        <v>1579.1049070353879</v>
      </c>
      <c r="E150" s="48">
        <v>14.921034901721789</v>
      </c>
      <c r="F150" s="48">
        <v>10.561098927621421</v>
      </c>
      <c r="G150" s="48">
        <v>3150.8697463479912</v>
      </c>
      <c r="H150" s="48">
        <v>2895.4370049384725</v>
      </c>
      <c r="I150" s="48">
        <v>14.986984640203987</v>
      </c>
      <c r="J150" s="48">
        <v>10.600116922854239</v>
      </c>
      <c r="K150" s="48">
        <v>2574.6878055271336</v>
      </c>
      <c r="L150" s="48">
        <v>2248.9380534056686</v>
      </c>
      <c r="M150" s="48">
        <v>14.957042551167431</v>
      </c>
      <c r="N150" s="48">
        <v>10.582417437340293</v>
      </c>
      <c r="O150" s="48">
        <v>2525.8424560104727</v>
      </c>
      <c r="P150" s="48">
        <v>2166.4606944168918</v>
      </c>
      <c r="Q150" s="48">
        <v>14.942633300167687</v>
      </c>
      <c r="R150" s="48">
        <v>10.573890794208367</v>
      </c>
      <c r="U150" s="48">
        <v>1316.3320979030846</v>
      </c>
      <c r="V150" s="48">
        <v>3.9017995232818237E-2</v>
      </c>
      <c r="W150" s="48">
        <v>33736.538488166887</v>
      </c>
      <c r="X150" s="48">
        <v>669.8331463702807</v>
      </c>
      <c r="Y150" s="48">
        <v>2.1318509718872392E-2</v>
      </c>
      <c r="Z150" s="48">
        <v>31420.261322361817</v>
      </c>
      <c r="AA150" s="48">
        <v>587.35578738150389</v>
      </c>
      <c r="AB150" s="48">
        <v>1.2791866586946199E-2</v>
      </c>
      <c r="AC150" s="48">
        <v>45916.347187429768</v>
      </c>
      <c r="AD150" s="48">
        <v>-1316.3320979030846</v>
      </c>
      <c r="AE150" s="48">
        <v>-3.9017995232818237E-2</v>
      </c>
      <c r="AF150" s="48">
        <v>33736.538488166887</v>
      </c>
      <c r="AG150" s="48">
        <v>-646.49895153280386</v>
      </c>
      <c r="AH150" s="48">
        <v>-1.7699485513945845E-2</v>
      </c>
      <c r="AI150" s="48">
        <v>36526.426207327437</v>
      </c>
      <c r="AJ150" s="48">
        <v>-728.97631052158067</v>
      </c>
      <c r="AK150" s="48">
        <v>-2.6226128645872038E-2</v>
      </c>
      <c r="AL150" s="48">
        <v>27795.803199353279</v>
      </c>
      <c r="AM150" s="48">
        <v>-669.8331463702807</v>
      </c>
      <c r="AN150" s="48">
        <v>-2.1318509718872392E-2</v>
      </c>
      <c r="AO150" s="48">
        <v>31420.261322361817</v>
      </c>
      <c r="AP150" s="48">
        <v>646.49895153280386</v>
      </c>
      <c r="AQ150" s="48">
        <v>1.7699485513945845E-2</v>
      </c>
      <c r="AR150" s="48">
        <v>36526.426207327437</v>
      </c>
      <c r="AS150" s="48">
        <v>-82.477358988776814</v>
      </c>
      <c r="AT150" s="48">
        <v>-8.5266431319261926E-3</v>
      </c>
      <c r="AU150" s="48">
        <v>9672.8991365849452</v>
      </c>
      <c r="AV150" s="48">
        <v>-587.35578738150389</v>
      </c>
      <c r="AW150" s="48">
        <v>-1.2791866586946199E-2</v>
      </c>
      <c r="AX150" s="48">
        <v>45916.347187429768</v>
      </c>
      <c r="AY150" s="48">
        <v>728.97631052158067</v>
      </c>
      <c r="AZ150" s="48">
        <v>2.6226128645872038E-2</v>
      </c>
      <c r="BA150" s="48">
        <v>27795.803199353279</v>
      </c>
      <c r="BB150" s="48">
        <v>82.477358988776814</v>
      </c>
      <c r="BC150" s="48">
        <v>8.5266431319261926E-3</v>
      </c>
      <c r="BD150" s="48">
        <v>9672.8991365849452</v>
      </c>
      <c r="BF150" s="8">
        <f t="shared" si="17"/>
        <v>315253.86292160727</v>
      </c>
      <c r="BG150" s="8">
        <f t="shared" si="18"/>
        <v>315108.07068068866</v>
      </c>
      <c r="BH150" s="8">
        <f t="shared" si="19"/>
        <v>315223.58506680315</v>
      </c>
      <c r="BI150" s="8">
        <f t="shared" si="20"/>
        <v>315050.2631318341</v>
      </c>
      <c r="BJ150" s="19">
        <f t="shared" si="21"/>
        <v>1</v>
      </c>
      <c r="BK150" s="19">
        <f t="shared" si="22"/>
        <v>0</v>
      </c>
      <c r="BL150" s="19">
        <f t="shared" si="23"/>
        <v>0</v>
      </c>
      <c r="BM150" s="19">
        <f t="shared" si="24"/>
        <v>0</v>
      </c>
    </row>
    <row r="151" spans="2:65" x14ac:dyDescent="0.25">
      <c r="B151" s="6">
        <v>126</v>
      </c>
      <c r="C151" s="48">
        <v>1926.7347948682668</v>
      </c>
      <c r="D151" s="48">
        <v>1537.6471418532933</v>
      </c>
      <c r="E151" s="48">
        <v>15.00111559547496</v>
      </c>
      <c r="F151" s="48">
        <v>10.618491045453242</v>
      </c>
      <c r="G151" s="48">
        <v>3208.1252426718497</v>
      </c>
      <c r="H151" s="48">
        <v>2933.8450886785322</v>
      </c>
      <c r="I151" s="48">
        <v>15.054726614219373</v>
      </c>
      <c r="J151" s="48">
        <v>10.650182750811108</v>
      </c>
      <c r="K151" s="48">
        <v>2625.2323764039465</v>
      </c>
      <c r="L151" s="48">
        <v>2282.9636994388811</v>
      </c>
      <c r="M151" s="48">
        <v>15.023067565046004</v>
      </c>
      <c r="N151" s="48">
        <v>10.631476739828742</v>
      </c>
      <c r="O151" s="48">
        <v>2504.4466452006845</v>
      </c>
      <c r="P151" s="48">
        <v>2152.2381538784848</v>
      </c>
      <c r="Q151" s="48">
        <v>15.018417495653491</v>
      </c>
      <c r="R151" s="48">
        <v>10.628727034155766</v>
      </c>
      <c r="U151" s="48">
        <v>1396.1979468252389</v>
      </c>
      <c r="V151" s="48">
        <v>3.1691705357866695E-2</v>
      </c>
      <c r="W151" s="48">
        <v>44055.62689224822</v>
      </c>
      <c r="X151" s="48">
        <v>745.31655758558782</v>
      </c>
      <c r="Y151" s="48">
        <v>1.298569437549979E-2</v>
      </c>
      <c r="Z151" s="48">
        <v>57395.202446145842</v>
      </c>
      <c r="AA151" s="48">
        <v>614.5910120251915</v>
      </c>
      <c r="AB151" s="48">
        <v>1.0235988702524068E-2</v>
      </c>
      <c r="AC151" s="48">
        <v>60042.173734877309</v>
      </c>
      <c r="AD151" s="48">
        <v>-1396.1979468252389</v>
      </c>
      <c r="AE151" s="48">
        <v>-3.1691705357866695E-2</v>
      </c>
      <c r="AF151" s="48">
        <v>44055.62689224822</v>
      </c>
      <c r="AG151" s="48">
        <v>-650.88138923965107</v>
      </c>
      <c r="AH151" s="48">
        <v>-1.8706010982366905E-2</v>
      </c>
      <c r="AI151" s="48">
        <v>34795.306698643551</v>
      </c>
      <c r="AJ151" s="48">
        <v>-781.60693480004738</v>
      </c>
      <c r="AK151" s="48">
        <v>-2.1455716655342627E-2</v>
      </c>
      <c r="AL151" s="48">
        <v>36428.843061059983</v>
      </c>
      <c r="AM151" s="48">
        <v>-745.31655758558782</v>
      </c>
      <c r="AN151" s="48">
        <v>-1.298569437549979E-2</v>
      </c>
      <c r="AO151" s="48">
        <v>57395.202446145842</v>
      </c>
      <c r="AP151" s="48">
        <v>650.88138923965107</v>
      </c>
      <c r="AQ151" s="48">
        <v>1.8706010982366905E-2</v>
      </c>
      <c r="AR151" s="48">
        <v>34795.306698643551</v>
      </c>
      <c r="AS151" s="48">
        <v>-130.72554556039631</v>
      </c>
      <c r="AT151" s="48">
        <v>-2.7497056729757219E-3</v>
      </c>
      <c r="AU151" s="48">
        <v>47541.650310131408</v>
      </c>
      <c r="AV151" s="48">
        <v>-614.5910120251915</v>
      </c>
      <c r="AW151" s="48">
        <v>-1.0235988702524068E-2</v>
      </c>
      <c r="AX151" s="48">
        <v>60042.173734877309</v>
      </c>
      <c r="AY151" s="48">
        <v>781.60693480004738</v>
      </c>
      <c r="AZ151" s="48">
        <v>2.1455716655342627E-2</v>
      </c>
      <c r="BA151" s="48">
        <v>36428.843061059983</v>
      </c>
      <c r="BB151" s="48">
        <v>130.72554556039631</v>
      </c>
      <c r="BC151" s="48">
        <v>2.7497056729757219E-3</v>
      </c>
      <c r="BD151" s="48">
        <v>47541.650310131408</v>
      </c>
      <c r="BF151" s="8">
        <f t="shared" si="17"/>
        <v>317017.08422174398</v>
      </c>
      <c r="BG151" s="8">
        <f t="shared" si="18"/>
        <v>316571.6374356547</v>
      </c>
      <c r="BH151" s="8">
        <f t="shared" si="19"/>
        <v>316661.33849542332</v>
      </c>
      <c r="BI151" s="8">
        <f t="shared" si="20"/>
        <v>316709.57287079451</v>
      </c>
      <c r="BJ151" s="19">
        <f t="shared" si="21"/>
        <v>1</v>
      </c>
      <c r="BK151" s="19">
        <f t="shared" si="22"/>
        <v>0</v>
      </c>
      <c r="BL151" s="19">
        <f t="shared" si="23"/>
        <v>0</v>
      </c>
      <c r="BM151" s="19">
        <f t="shared" si="24"/>
        <v>0</v>
      </c>
    </row>
    <row r="152" spans="2:65" x14ac:dyDescent="0.25">
      <c r="B152" s="6">
        <v>127</v>
      </c>
      <c r="C152" s="48">
        <v>2063.4740829336242</v>
      </c>
      <c r="D152" s="48">
        <v>1626.7698571097239</v>
      </c>
      <c r="E152" s="48">
        <v>15.08637998912408</v>
      </c>
      <c r="F152" s="48">
        <v>10.68160013637883</v>
      </c>
      <c r="G152" s="48">
        <v>3207.6612515332322</v>
      </c>
      <c r="H152" s="48">
        <v>2931.8197300364764</v>
      </c>
      <c r="I152" s="48">
        <v>15.160962484776334</v>
      </c>
      <c r="J152" s="48">
        <v>10.725506947827501</v>
      </c>
      <c r="K152" s="48">
        <v>2590.364371167283</v>
      </c>
      <c r="L152" s="48">
        <v>2257.4731313626135</v>
      </c>
      <c r="M152" s="48">
        <v>15.134669175272482</v>
      </c>
      <c r="N152" s="48">
        <v>10.710043530939945</v>
      </c>
      <c r="O152" s="48">
        <v>2572.1278090988567</v>
      </c>
      <c r="P152" s="48">
        <v>2195.2703690932271</v>
      </c>
      <c r="Q152" s="48">
        <v>15.114289039048286</v>
      </c>
      <c r="R152" s="48">
        <v>10.698046167426051</v>
      </c>
      <c r="U152" s="48">
        <v>1305.0498729267524</v>
      </c>
      <c r="V152" s="48">
        <v>4.390681144867159E-2</v>
      </c>
      <c r="W152" s="48">
        <v>29723.175741249073</v>
      </c>
      <c r="X152" s="48">
        <v>630.70327425288951</v>
      </c>
      <c r="Y152" s="48">
        <v>2.8443394561115554E-2</v>
      </c>
      <c r="Z152" s="48">
        <v>22173.980426201044</v>
      </c>
      <c r="AA152" s="48">
        <v>568.5005119835032</v>
      </c>
      <c r="AB152" s="48">
        <v>1.6446031047221865E-2</v>
      </c>
      <c r="AC152" s="48">
        <v>34567.64190406516</v>
      </c>
      <c r="AD152" s="48">
        <v>-1305.0498729267524</v>
      </c>
      <c r="AE152" s="48">
        <v>-4.390681144867159E-2</v>
      </c>
      <c r="AF152" s="48">
        <v>29723.175741249073</v>
      </c>
      <c r="AG152" s="48">
        <v>-674.3465986738629</v>
      </c>
      <c r="AH152" s="48">
        <v>-1.5463416887556036E-2</v>
      </c>
      <c r="AI152" s="48">
        <v>43609.158543512698</v>
      </c>
      <c r="AJ152" s="48">
        <v>-736.54936094324921</v>
      </c>
      <c r="AK152" s="48">
        <v>-2.7460780401449725E-2</v>
      </c>
      <c r="AL152" s="48">
        <v>26821.865590694026</v>
      </c>
      <c r="AM152" s="48">
        <v>-630.70327425288951</v>
      </c>
      <c r="AN152" s="48">
        <v>-2.8443394561115554E-2</v>
      </c>
      <c r="AO152" s="48">
        <v>22173.980426201044</v>
      </c>
      <c r="AP152" s="48">
        <v>674.3465986738629</v>
      </c>
      <c r="AQ152" s="48">
        <v>1.5463416887556036E-2</v>
      </c>
      <c r="AR152" s="48">
        <v>43609.158543512698</v>
      </c>
      <c r="AS152" s="48">
        <v>-62.202762269386312</v>
      </c>
      <c r="AT152" s="48">
        <v>-1.1997363513893688E-2</v>
      </c>
      <c r="AU152" s="48">
        <v>5184.7026388215772</v>
      </c>
      <c r="AV152" s="48">
        <v>-568.5005119835032</v>
      </c>
      <c r="AW152" s="48">
        <v>-1.6446031047221865E-2</v>
      </c>
      <c r="AX152" s="48">
        <v>34567.64190406516</v>
      </c>
      <c r="AY152" s="48">
        <v>736.54936094324921</v>
      </c>
      <c r="AZ152" s="48">
        <v>2.7460780401449725E-2</v>
      </c>
      <c r="BA152" s="48">
        <v>26821.865590694026</v>
      </c>
      <c r="BB152" s="48">
        <v>62.202762269386312</v>
      </c>
      <c r="BC152" s="48">
        <v>1.1997363513893688E-2</v>
      </c>
      <c r="BD152" s="48">
        <v>5184.7026388215772</v>
      </c>
      <c r="BF152" s="8">
        <f t="shared" si="17"/>
        <v>318821.23423425521</v>
      </c>
      <c r="BG152" s="8">
        <f t="shared" si="18"/>
        <v>318833.38870478852</v>
      </c>
      <c r="BH152" s="8">
        <f t="shared" si="19"/>
        <v>319043.83279683569</v>
      </c>
      <c r="BI152" s="8">
        <f t="shared" si="20"/>
        <v>318746.11465368833</v>
      </c>
      <c r="BJ152" s="19">
        <f t="shared" si="21"/>
        <v>0</v>
      </c>
      <c r="BK152" s="19">
        <f t="shared" si="22"/>
        <v>0</v>
      </c>
      <c r="BL152" s="19">
        <f t="shared" si="23"/>
        <v>1</v>
      </c>
      <c r="BM152" s="19">
        <f t="shared" si="24"/>
        <v>0</v>
      </c>
    </row>
    <row r="153" spans="2:65" x14ac:dyDescent="0.25">
      <c r="B153" s="6">
        <v>128</v>
      </c>
      <c r="C153" s="48">
        <v>2009.348268756655</v>
      </c>
      <c r="D153" s="48">
        <v>1593.0177448044965</v>
      </c>
      <c r="E153" s="48">
        <v>15.047848540401755</v>
      </c>
      <c r="F153" s="48">
        <v>10.653775890411596</v>
      </c>
      <c r="G153" s="48">
        <v>3210.4662263101218</v>
      </c>
      <c r="H153" s="48">
        <v>2935.2991374275898</v>
      </c>
      <c r="I153" s="48">
        <v>15.116454343625556</v>
      </c>
      <c r="J153" s="48">
        <v>10.6943687950805</v>
      </c>
      <c r="K153" s="48">
        <v>2569.0319845658146</v>
      </c>
      <c r="L153" s="48">
        <v>2245.1372207020904</v>
      </c>
      <c r="M153" s="48">
        <v>15.0929035021139</v>
      </c>
      <c r="N153" s="48">
        <v>10.680447421405756</v>
      </c>
      <c r="O153" s="48">
        <v>2522.4274353499154</v>
      </c>
      <c r="P153" s="48">
        <v>2164.1594571832202</v>
      </c>
      <c r="Q153" s="48">
        <v>15.076208158157437</v>
      </c>
      <c r="R153" s="48">
        <v>10.670570104813299</v>
      </c>
      <c r="U153" s="48">
        <v>1342.2813926230933</v>
      </c>
      <c r="V153" s="48">
        <v>4.0592904668903529E-2</v>
      </c>
      <c r="W153" s="48">
        <v>33066.896876964733</v>
      </c>
      <c r="X153" s="48">
        <v>652.11947589759393</v>
      </c>
      <c r="Y153" s="48">
        <v>2.6671530994159198E-2</v>
      </c>
      <c r="Z153" s="48">
        <v>24450.020362175746</v>
      </c>
      <c r="AA153" s="48">
        <v>571.1417123787237</v>
      </c>
      <c r="AB153" s="48">
        <v>1.679421440170259E-2</v>
      </c>
      <c r="AC153" s="48">
        <v>34008.242286154309</v>
      </c>
      <c r="AD153" s="48">
        <v>-1342.2813926230933</v>
      </c>
      <c r="AE153" s="48">
        <v>-4.0592904668903529E-2</v>
      </c>
      <c r="AF153" s="48">
        <v>33066.896876964733</v>
      </c>
      <c r="AG153" s="48">
        <v>-690.1619167254994</v>
      </c>
      <c r="AH153" s="48">
        <v>-1.3921373674744331E-2</v>
      </c>
      <c r="AI153" s="48">
        <v>49575.705160300888</v>
      </c>
      <c r="AJ153" s="48">
        <v>-771.13968024436963</v>
      </c>
      <c r="AK153" s="48">
        <v>-2.3798690267200939E-2</v>
      </c>
      <c r="AL153" s="48">
        <v>32402.61004224862</v>
      </c>
      <c r="AM153" s="48">
        <v>-652.11947589759393</v>
      </c>
      <c r="AN153" s="48">
        <v>-2.6671530994159198E-2</v>
      </c>
      <c r="AO153" s="48">
        <v>24450.020362175746</v>
      </c>
      <c r="AP153" s="48">
        <v>690.1619167254994</v>
      </c>
      <c r="AQ153" s="48">
        <v>1.3921373674744331E-2</v>
      </c>
      <c r="AR153" s="48">
        <v>49575.705160300888</v>
      </c>
      <c r="AS153" s="48">
        <v>-80.977763518870233</v>
      </c>
      <c r="AT153" s="48">
        <v>-9.8773165924566086E-3</v>
      </c>
      <c r="AU153" s="48">
        <v>8198.356584086172</v>
      </c>
      <c r="AV153" s="48">
        <v>-571.1417123787237</v>
      </c>
      <c r="AW153" s="48">
        <v>-1.679421440170259E-2</v>
      </c>
      <c r="AX153" s="48">
        <v>34008.242286154309</v>
      </c>
      <c r="AY153" s="48">
        <v>771.13968024436963</v>
      </c>
      <c r="AZ153" s="48">
        <v>2.3798690267200939E-2</v>
      </c>
      <c r="BA153" s="48">
        <v>32402.61004224862</v>
      </c>
      <c r="BB153" s="48">
        <v>80.977763518870233</v>
      </c>
      <c r="BC153" s="48">
        <v>9.8773165924566086E-3</v>
      </c>
      <c r="BD153" s="48">
        <v>8198.356584086172</v>
      </c>
      <c r="BF153" s="8">
        <f t="shared" si="17"/>
        <v>318020.25896754337</v>
      </c>
      <c r="BG153" s="8">
        <f t="shared" si="18"/>
        <v>317895.76471498742</v>
      </c>
      <c r="BH153" s="8">
        <f t="shared" si="19"/>
        <v>318168.28542147059</v>
      </c>
      <c r="BI153" s="8">
        <f t="shared" si="20"/>
        <v>317952.94368721574</v>
      </c>
      <c r="BJ153" s="19">
        <f t="shared" si="21"/>
        <v>0</v>
      </c>
      <c r="BK153" s="19">
        <f t="shared" si="22"/>
        <v>0</v>
      </c>
      <c r="BL153" s="19">
        <f t="shared" si="23"/>
        <v>1</v>
      </c>
      <c r="BM153" s="19">
        <f t="shared" si="24"/>
        <v>0</v>
      </c>
    </row>
    <row r="154" spans="2:65" x14ac:dyDescent="0.25">
      <c r="B154" s="6">
        <v>129</v>
      </c>
      <c r="C154" s="48">
        <v>1950.9288178241125</v>
      </c>
      <c r="D154" s="48">
        <v>1557.8889597967643</v>
      </c>
      <c r="E154" s="48">
        <v>15.045072329766951</v>
      </c>
      <c r="F154" s="48">
        <v>10.649758343825576</v>
      </c>
      <c r="G154" s="48">
        <v>3205.1611573823761</v>
      </c>
      <c r="H154" s="48">
        <v>2934.5038432388105</v>
      </c>
      <c r="I154" s="48">
        <v>15.102061379818032</v>
      </c>
      <c r="J154" s="48">
        <v>10.683421869007779</v>
      </c>
      <c r="K154" s="48">
        <v>2536.3943128421729</v>
      </c>
      <c r="L154" s="48">
        <v>2226.453338205964</v>
      </c>
      <c r="M154" s="48">
        <v>15.083868979392921</v>
      </c>
      <c r="N154" s="48">
        <v>10.672685219792603</v>
      </c>
      <c r="O154" s="48">
        <v>2505.6819917205871</v>
      </c>
      <c r="P154" s="48">
        <v>2156.5569924690139</v>
      </c>
      <c r="Q154" s="48">
        <v>15.065628762134823</v>
      </c>
      <c r="R154" s="48">
        <v>10.661911312187859</v>
      </c>
      <c r="U154" s="48">
        <v>1376.6148834420462</v>
      </c>
      <c r="V154" s="48">
        <v>3.3663525182202392E-2</v>
      </c>
      <c r="W154" s="48">
        <v>40893.366811442858</v>
      </c>
      <c r="X154" s="48">
        <v>668.56437840919966</v>
      </c>
      <c r="Y154" s="48">
        <v>2.2926875967026916E-2</v>
      </c>
      <c r="Z154" s="48">
        <v>29160.727321538216</v>
      </c>
      <c r="AA154" s="48">
        <v>598.66803267224964</v>
      </c>
      <c r="AB154" s="48">
        <v>1.215296836228319E-2</v>
      </c>
      <c r="AC154" s="48">
        <v>49261.054157782513</v>
      </c>
      <c r="AD154" s="48">
        <v>-1376.6148834420462</v>
      </c>
      <c r="AE154" s="48">
        <v>-3.3663525182202392E-2</v>
      </c>
      <c r="AF154" s="48">
        <v>40893.366811442858</v>
      </c>
      <c r="AG154" s="48">
        <v>-708.05050503284656</v>
      </c>
      <c r="AH154" s="48">
        <v>-1.0736649215175476E-2</v>
      </c>
      <c r="AI154" s="48">
        <v>65947.065126433343</v>
      </c>
      <c r="AJ154" s="48">
        <v>-777.94685076979658</v>
      </c>
      <c r="AK154" s="48">
        <v>-2.1510556819919202E-2</v>
      </c>
      <c r="AL154" s="48">
        <v>36165.816500361456</v>
      </c>
      <c r="AM154" s="48">
        <v>-668.56437840919966</v>
      </c>
      <c r="AN154" s="48">
        <v>-2.2926875967026916E-2</v>
      </c>
      <c r="AO154" s="48">
        <v>29160.727321538216</v>
      </c>
      <c r="AP154" s="48">
        <v>708.05050503284656</v>
      </c>
      <c r="AQ154" s="48">
        <v>1.0736649215175476E-2</v>
      </c>
      <c r="AR154" s="48">
        <v>65947.065126433343</v>
      </c>
      <c r="AS154" s="48">
        <v>-69.896345736950025</v>
      </c>
      <c r="AT154" s="48">
        <v>-1.0773907604743727E-2</v>
      </c>
      <c r="AU154" s="48">
        <v>6487.5575604690375</v>
      </c>
      <c r="AV154" s="48">
        <v>-598.66803267224964</v>
      </c>
      <c r="AW154" s="48">
        <v>-1.215296836228319E-2</v>
      </c>
      <c r="AX154" s="48">
        <v>49261.054157782513</v>
      </c>
      <c r="AY154" s="48">
        <v>777.94685076979658</v>
      </c>
      <c r="AZ154" s="48">
        <v>2.1510556819919202E-2</v>
      </c>
      <c r="BA154" s="48">
        <v>36165.816500361456</v>
      </c>
      <c r="BB154" s="48">
        <v>69.896345736950025</v>
      </c>
      <c r="BC154" s="48">
        <v>1.0773907604743727E-2</v>
      </c>
      <c r="BD154" s="48">
        <v>6487.5575604690375</v>
      </c>
      <c r="BF154" s="8">
        <f t="shared" ref="BF154:BF217" si="25">IF($B154&lt;&gt;"",$F154*rngWTPthreshold-$D154,"")</f>
        <v>317934.86135497055</v>
      </c>
      <c r="BG154" s="8">
        <f t="shared" ref="BG154:BG217" si="26">IF($B154&lt;&gt;"",$J154*rngWTPthreshold-$H154,"")</f>
        <v>317568.15222699457</v>
      </c>
      <c r="BH154" s="8">
        <f t="shared" ref="BH154:BH217" si="27">IF($B154&lt;&gt;"",$N154*rngWTPthreshold-$L154,"")</f>
        <v>317954.10325557209</v>
      </c>
      <c r="BI154" s="8">
        <f t="shared" ref="BI154:BI217" si="28">IF($B154&lt;&gt;"",$R154*rngWTPthreshold-$P154,"")</f>
        <v>317700.78237316676</v>
      </c>
      <c r="BJ154" s="19">
        <f t="shared" si="21"/>
        <v>0</v>
      </c>
      <c r="BK154" s="19">
        <f t="shared" si="22"/>
        <v>0</v>
      </c>
      <c r="BL154" s="19">
        <f t="shared" si="23"/>
        <v>1</v>
      </c>
      <c r="BM154" s="19">
        <f t="shared" si="24"/>
        <v>0</v>
      </c>
    </row>
    <row r="155" spans="2:65" x14ac:dyDescent="0.25">
      <c r="B155" s="6">
        <v>130</v>
      </c>
      <c r="C155" s="48">
        <v>1962.6681669799102</v>
      </c>
      <c r="D155" s="48">
        <v>1563.7006391987707</v>
      </c>
      <c r="E155" s="48">
        <v>14.99801991968911</v>
      </c>
      <c r="F155" s="48">
        <v>10.617018989960366</v>
      </c>
      <c r="G155" s="48">
        <v>3176.8418153798439</v>
      </c>
      <c r="H155" s="48">
        <v>2914.1064742330923</v>
      </c>
      <c r="I155" s="48">
        <v>15.06253072142353</v>
      </c>
      <c r="J155" s="48">
        <v>10.655193906532565</v>
      </c>
      <c r="K155" s="48">
        <v>2553.854786327156</v>
      </c>
      <c r="L155" s="48">
        <v>2236.5672906630821</v>
      </c>
      <c r="M155" s="48">
        <v>15.036830744079419</v>
      </c>
      <c r="N155" s="48">
        <v>10.639998892349441</v>
      </c>
      <c r="O155" s="48">
        <v>2522.1630234138802</v>
      </c>
      <c r="P155" s="48">
        <v>2165.8040948350608</v>
      </c>
      <c r="Q155" s="48">
        <v>15.01831596339508</v>
      </c>
      <c r="R155" s="48">
        <v>10.629041294108806</v>
      </c>
      <c r="U155" s="48">
        <v>1350.4058350343216</v>
      </c>
      <c r="V155" s="48">
        <v>3.817491657219918E-2</v>
      </c>
      <c r="W155" s="48">
        <v>35374.16597834172</v>
      </c>
      <c r="X155" s="48">
        <v>672.86665146431142</v>
      </c>
      <c r="Y155" s="48">
        <v>2.297990238907488E-2</v>
      </c>
      <c r="Z155" s="48">
        <v>29280.657509851135</v>
      </c>
      <c r="AA155" s="48">
        <v>602.10345563629016</v>
      </c>
      <c r="AB155" s="48">
        <v>1.2022304148439744E-2</v>
      </c>
      <c r="AC155" s="48">
        <v>50082.201232151594</v>
      </c>
      <c r="AD155" s="48">
        <v>-1350.4058350343216</v>
      </c>
      <c r="AE155" s="48">
        <v>-3.817491657219918E-2</v>
      </c>
      <c r="AF155" s="48">
        <v>35374.16597834172</v>
      </c>
      <c r="AG155" s="48">
        <v>-677.53918357001021</v>
      </c>
      <c r="AH155" s="48">
        <v>-1.51950141831243E-2</v>
      </c>
      <c r="AI155" s="48">
        <v>44589.572303426372</v>
      </c>
      <c r="AJ155" s="48">
        <v>-748.30237939803146</v>
      </c>
      <c r="AK155" s="48">
        <v>-2.6152612423759436E-2</v>
      </c>
      <c r="AL155" s="48">
        <v>28612.911294406858</v>
      </c>
      <c r="AM155" s="48">
        <v>-672.86665146431142</v>
      </c>
      <c r="AN155" s="48">
        <v>-2.297990238907488E-2</v>
      </c>
      <c r="AO155" s="48">
        <v>29280.657509851135</v>
      </c>
      <c r="AP155" s="48">
        <v>677.53918357001021</v>
      </c>
      <c r="AQ155" s="48">
        <v>1.51950141831243E-2</v>
      </c>
      <c r="AR155" s="48">
        <v>44589.572303426372</v>
      </c>
      <c r="AS155" s="48">
        <v>-70.763195828021253</v>
      </c>
      <c r="AT155" s="48">
        <v>-1.0957598240635136E-2</v>
      </c>
      <c r="AU155" s="48">
        <v>6457.9111474997462</v>
      </c>
      <c r="AV155" s="48">
        <v>-602.10345563629016</v>
      </c>
      <c r="AW155" s="48">
        <v>-1.2022304148439744E-2</v>
      </c>
      <c r="AX155" s="48">
        <v>50082.201232151594</v>
      </c>
      <c r="AY155" s="48">
        <v>748.30237939803146</v>
      </c>
      <c r="AZ155" s="48">
        <v>2.6152612423759436E-2</v>
      </c>
      <c r="BA155" s="48">
        <v>28612.911294406858</v>
      </c>
      <c r="BB155" s="48">
        <v>70.763195828021253</v>
      </c>
      <c r="BC155" s="48">
        <v>1.0957598240635136E-2</v>
      </c>
      <c r="BD155" s="48">
        <v>6457.9111474997462</v>
      </c>
      <c r="BF155" s="8">
        <f t="shared" si="25"/>
        <v>316946.86905961222</v>
      </c>
      <c r="BG155" s="8">
        <f t="shared" si="26"/>
        <v>316741.71072174388</v>
      </c>
      <c r="BH155" s="8">
        <f t="shared" si="27"/>
        <v>316963.39947982016</v>
      </c>
      <c r="BI155" s="8">
        <f t="shared" si="28"/>
        <v>316705.43472842913</v>
      </c>
      <c r="BJ155" s="19">
        <f t="shared" ref="BJ155:BJ218" si="29">IF($B155&lt;&gt;"",IF(BF155=MAX($BF155:$BI155),1,0),"")</f>
        <v>0</v>
      </c>
      <c r="BK155" s="19">
        <f t="shared" ref="BK155:BK218" si="30">IF($B155&lt;&gt;"",IF(BG155=MAX($BF155:$BI155),1,0),"")</f>
        <v>0</v>
      </c>
      <c r="BL155" s="19">
        <f t="shared" ref="BL155:BL218" si="31">IF($B155&lt;&gt;"",IF(BH155=MAX($BF155:$BI155),1,0),"")</f>
        <v>1</v>
      </c>
      <c r="BM155" s="19">
        <f t="shared" ref="BM155:BM218" si="32">IF($B155&lt;&gt;"",IF(BI155=MAX($BF155:$BI155),1,0),"")</f>
        <v>0</v>
      </c>
    </row>
    <row r="156" spans="2:65" x14ac:dyDescent="0.25">
      <c r="B156" s="6">
        <v>131</v>
      </c>
      <c r="C156" s="48">
        <v>1958.2918027118376</v>
      </c>
      <c r="D156" s="48">
        <v>1560.5013358419626</v>
      </c>
      <c r="E156" s="48">
        <v>15.133923476038643</v>
      </c>
      <c r="F156" s="48">
        <v>10.713723752083487</v>
      </c>
      <c r="G156" s="48">
        <v>3182.662670211108</v>
      </c>
      <c r="H156" s="48">
        <v>2917.8541674677808</v>
      </c>
      <c r="I156" s="48">
        <v>15.197940000547037</v>
      </c>
      <c r="J156" s="48">
        <v>10.751466171470934</v>
      </c>
      <c r="K156" s="48">
        <v>2552.2738934790568</v>
      </c>
      <c r="L156" s="48">
        <v>2235.3128972826507</v>
      </c>
      <c r="M156" s="48">
        <v>15.172961924629996</v>
      </c>
      <c r="N156" s="48">
        <v>10.736752074641815</v>
      </c>
      <c r="O156" s="48">
        <v>2496.7127960615967</v>
      </c>
      <c r="P156" s="48">
        <v>2148.4651306041187</v>
      </c>
      <c r="Q156" s="48">
        <v>15.157898956830538</v>
      </c>
      <c r="R156" s="48">
        <v>10.727871191231412</v>
      </c>
      <c r="U156" s="48">
        <v>1357.3528316258182</v>
      </c>
      <c r="V156" s="48">
        <v>3.7742419387447157E-2</v>
      </c>
      <c r="W156" s="48">
        <v>35963.588282240948</v>
      </c>
      <c r="X156" s="48">
        <v>674.81156144068814</v>
      </c>
      <c r="Y156" s="48">
        <v>2.302832255832854E-2</v>
      </c>
      <c r="Z156" s="48">
        <v>29303.548260254516</v>
      </c>
      <c r="AA156" s="48">
        <v>587.96379476215611</v>
      </c>
      <c r="AB156" s="48">
        <v>1.4147439147924601E-2</v>
      </c>
      <c r="AC156" s="48">
        <v>41559.733080626764</v>
      </c>
      <c r="AD156" s="48">
        <v>-1357.3528316258182</v>
      </c>
      <c r="AE156" s="48">
        <v>-3.7742419387447157E-2</v>
      </c>
      <c r="AF156" s="48">
        <v>35963.588282240948</v>
      </c>
      <c r="AG156" s="48">
        <v>-682.54127018513009</v>
      </c>
      <c r="AH156" s="48">
        <v>-1.4714096829118617E-2</v>
      </c>
      <c r="AI156" s="48">
        <v>46386.89537739128</v>
      </c>
      <c r="AJ156" s="48">
        <v>-769.38903686366211</v>
      </c>
      <c r="AK156" s="48">
        <v>-2.3594980239522556E-2</v>
      </c>
      <c r="AL156" s="48">
        <v>32608.16618845495</v>
      </c>
      <c r="AM156" s="48">
        <v>-674.81156144068814</v>
      </c>
      <c r="AN156" s="48">
        <v>-2.302832255832854E-2</v>
      </c>
      <c r="AO156" s="48">
        <v>29303.548260254516</v>
      </c>
      <c r="AP156" s="48">
        <v>682.54127018513009</v>
      </c>
      <c r="AQ156" s="48">
        <v>1.4714096829118617E-2</v>
      </c>
      <c r="AR156" s="48">
        <v>46386.89537739128</v>
      </c>
      <c r="AS156" s="48">
        <v>-86.847766678532025</v>
      </c>
      <c r="AT156" s="48">
        <v>-8.8808834104039391E-3</v>
      </c>
      <c r="AU156" s="48">
        <v>9779.1810414704942</v>
      </c>
      <c r="AV156" s="48">
        <v>-587.96379476215611</v>
      </c>
      <c r="AW156" s="48">
        <v>-1.4147439147924601E-2</v>
      </c>
      <c r="AX156" s="48">
        <v>41559.733080626764</v>
      </c>
      <c r="AY156" s="48">
        <v>769.38903686366211</v>
      </c>
      <c r="AZ156" s="48">
        <v>2.3594980239522556E-2</v>
      </c>
      <c r="BA156" s="48">
        <v>32608.16618845495</v>
      </c>
      <c r="BB156" s="48">
        <v>86.847766678532025</v>
      </c>
      <c r="BC156" s="48">
        <v>8.8808834104039391E-3</v>
      </c>
      <c r="BD156" s="48">
        <v>9779.1810414704942</v>
      </c>
      <c r="BF156" s="8">
        <f t="shared" si="25"/>
        <v>319851.21122666268</v>
      </c>
      <c r="BG156" s="8">
        <f t="shared" si="26"/>
        <v>319626.13097666024</v>
      </c>
      <c r="BH156" s="8">
        <f t="shared" si="27"/>
        <v>319867.24934197182</v>
      </c>
      <c r="BI156" s="8">
        <f t="shared" si="28"/>
        <v>319687.67060633824</v>
      </c>
      <c r="BJ156" s="19">
        <f t="shared" si="29"/>
        <v>0</v>
      </c>
      <c r="BK156" s="19">
        <f t="shared" si="30"/>
        <v>0</v>
      </c>
      <c r="BL156" s="19">
        <f t="shared" si="31"/>
        <v>1</v>
      </c>
      <c r="BM156" s="19">
        <f t="shared" si="32"/>
        <v>0</v>
      </c>
    </row>
    <row r="157" spans="2:65" x14ac:dyDescent="0.25">
      <c r="B157" s="6">
        <v>132</v>
      </c>
      <c r="C157" s="48">
        <v>1976.1042293722855</v>
      </c>
      <c r="D157" s="48">
        <v>1571.5945571904422</v>
      </c>
      <c r="E157" s="48">
        <v>15.081924955659659</v>
      </c>
      <c r="F157" s="48">
        <v>10.676306755236435</v>
      </c>
      <c r="G157" s="48">
        <v>3219.3273823716804</v>
      </c>
      <c r="H157" s="48">
        <v>2941.8528626800708</v>
      </c>
      <c r="I157" s="48">
        <v>15.14049098630978</v>
      </c>
      <c r="J157" s="48">
        <v>10.710868395493915</v>
      </c>
      <c r="K157" s="48">
        <v>2580.7401136868493</v>
      </c>
      <c r="L157" s="48">
        <v>2253.7270686795091</v>
      </c>
      <c r="M157" s="48">
        <v>15.117760919271142</v>
      </c>
      <c r="N157" s="48">
        <v>10.697465264946112</v>
      </c>
      <c r="O157" s="48">
        <v>2454.6480494308539</v>
      </c>
      <c r="P157" s="48">
        <v>2119.4481643893528</v>
      </c>
      <c r="Q157" s="48">
        <v>15.113991324804555</v>
      </c>
      <c r="R157" s="48">
        <v>10.695241173752565</v>
      </c>
      <c r="U157" s="48">
        <v>1370.2583054896286</v>
      </c>
      <c r="V157" s="48">
        <v>3.4561640257479098E-2</v>
      </c>
      <c r="W157" s="48">
        <v>39646.796138186939</v>
      </c>
      <c r="X157" s="48">
        <v>682.13251148906693</v>
      </c>
      <c r="Y157" s="48">
        <v>2.115850970967692E-2</v>
      </c>
      <c r="Z157" s="48">
        <v>32239.156767127657</v>
      </c>
      <c r="AA157" s="48">
        <v>547.85360719891059</v>
      </c>
      <c r="AB157" s="48">
        <v>1.8934418516129981E-2</v>
      </c>
      <c r="AC157" s="48">
        <v>28934.271561189023</v>
      </c>
      <c r="AD157" s="48">
        <v>-1370.2583054896286</v>
      </c>
      <c r="AE157" s="48">
        <v>-3.4561640257479098E-2</v>
      </c>
      <c r="AF157" s="48">
        <v>39646.796138186939</v>
      </c>
      <c r="AG157" s="48">
        <v>-688.12579400056165</v>
      </c>
      <c r="AH157" s="48">
        <v>-1.3403130547802178E-2</v>
      </c>
      <c r="AI157" s="48">
        <v>51340.676832652302</v>
      </c>
      <c r="AJ157" s="48">
        <v>-822.40469829071799</v>
      </c>
      <c r="AK157" s="48">
        <v>-1.5627221741349118E-2</v>
      </c>
      <c r="AL157" s="48">
        <v>52626.417664162407</v>
      </c>
      <c r="AM157" s="48">
        <v>-682.13251148906693</v>
      </c>
      <c r="AN157" s="48">
        <v>-2.115850970967692E-2</v>
      </c>
      <c r="AO157" s="48">
        <v>32239.156767127657</v>
      </c>
      <c r="AP157" s="48">
        <v>688.12579400056165</v>
      </c>
      <c r="AQ157" s="48">
        <v>1.3403130547802178E-2</v>
      </c>
      <c r="AR157" s="48">
        <v>51340.676832652302</v>
      </c>
      <c r="AS157" s="48">
        <v>-134.27890429015633</v>
      </c>
      <c r="AT157" s="48">
        <v>-2.2240911935469398E-3</v>
      </c>
      <c r="AU157" s="48">
        <v>60374.729543355999</v>
      </c>
      <c r="AV157" s="48">
        <v>-547.85360719891059</v>
      </c>
      <c r="AW157" s="48">
        <v>-1.8934418516129981E-2</v>
      </c>
      <c r="AX157" s="48">
        <v>28934.271561189023</v>
      </c>
      <c r="AY157" s="48">
        <v>822.40469829071799</v>
      </c>
      <c r="AZ157" s="48">
        <v>1.5627221741349118E-2</v>
      </c>
      <c r="BA157" s="48">
        <v>52626.417664162407</v>
      </c>
      <c r="BB157" s="48">
        <v>134.27890429015633</v>
      </c>
      <c r="BC157" s="48">
        <v>2.2240911935469398E-3</v>
      </c>
      <c r="BD157" s="48">
        <v>60374.729543355999</v>
      </c>
      <c r="BF157" s="8">
        <f t="shared" si="25"/>
        <v>318717.60809990263</v>
      </c>
      <c r="BG157" s="8">
        <f t="shared" si="26"/>
        <v>318384.19900213735</v>
      </c>
      <c r="BH157" s="8">
        <f t="shared" si="27"/>
        <v>318670.23087970383</v>
      </c>
      <c r="BI157" s="8">
        <f t="shared" si="28"/>
        <v>318737.78704818763</v>
      </c>
      <c r="BJ157" s="19">
        <f t="shared" si="29"/>
        <v>0</v>
      </c>
      <c r="BK157" s="19">
        <f t="shared" si="30"/>
        <v>0</v>
      </c>
      <c r="BL157" s="19">
        <f t="shared" si="31"/>
        <v>0</v>
      </c>
      <c r="BM157" s="19">
        <f t="shared" si="32"/>
        <v>1</v>
      </c>
    </row>
    <row r="158" spans="2:65" x14ac:dyDescent="0.25">
      <c r="B158" s="6">
        <v>133</v>
      </c>
      <c r="C158" s="48">
        <v>1975.1930551368957</v>
      </c>
      <c r="D158" s="48">
        <v>1571.8772616106014</v>
      </c>
      <c r="E158" s="48">
        <v>15.005924517856743</v>
      </c>
      <c r="F158" s="48">
        <v>10.624995229721494</v>
      </c>
      <c r="G158" s="48">
        <v>3234.4051526896665</v>
      </c>
      <c r="H158" s="48">
        <v>2952.5571918035807</v>
      </c>
      <c r="I158" s="48">
        <v>15.069126229419492</v>
      </c>
      <c r="J158" s="48">
        <v>10.662395230493988</v>
      </c>
      <c r="K158" s="48">
        <v>2555.7184548549735</v>
      </c>
      <c r="L158" s="48">
        <v>2237.6202998721524</v>
      </c>
      <c r="M158" s="48">
        <v>15.050364606606225</v>
      </c>
      <c r="N158" s="48">
        <v>10.651302878345904</v>
      </c>
      <c r="O158" s="48">
        <v>2505.6268017441589</v>
      </c>
      <c r="P158" s="48">
        <v>2154.4518345340398</v>
      </c>
      <c r="Q158" s="48">
        <v>15.033171867902878</v>
      </c>
      <c r="R158" s="48">
        <v>10.641130739626389</v>
      </c>
      <c r="U158" s="48">
        <v>1380.6799301929793</v>
      </c>
      <c r="V158" s="48">
        <v>3.7400000772494835E-2</v>
      </c>
      <c r="W158" s="48">
        <v>36916.574911099357</v>
      </c>
      <c r="X158" s="48">
        <v>665.74303826155096</v>
      </c>
      <c r="Y158" s="48">
        <v>2.6307648624410263E-2</v>
      </c>
      <c r="Z158" s="48">
        <v>25306.063942325247</v>
      </c>
      <c r="AA158" s="48">
        <v>582.57457292343838</v>
      </c>
      <c r="AB158" s="48">
        <v>1.6135509904895429E-2</v>
      </c>
      <c r="AC158" s="48">
        <v>36105.123194569038</v>
      </c>
      <c r="AD158" s="48">
        <v>-1380.6799301929793</v>
      </c>
      <c r="AE158" s="48">
        <v>-3.7400000772494835E-2</v>
      </c>
      <c r="AF158" s="48">
        <v>36916.574911099357</v>
      </c>
      <c r="AG158" s="48">
        <v>-714.93689193142836</v>
      </c>
      <c r="AH158" s="48">
        <v>-1.1092352148084572E-2</v>
      </c>
      <c r="AI158" s="48">
        <v>64453.136934972237</v>
      </c>
      <c r="AJ158" s="48">
        <v>-798.10535726954095</v>
      </c>
      <c r="AK158" s="48">
        <v>-2.1264490867599406E-2</v>
      </c>
      <c r="AL158" s="48">
        <v>37532.305016792568</v>
      </c>
      <c r="AM158" s="48">
        <v>-665.74303826155096</v>
      </c>
      <c r="AN158" s="48">
        <v>-2.6307648624410263E-2</v>
      </c>
      <c r="AO158" s="48">
        <v>25306.063942325247</v>
      </c>
      <c r="AP158" s="48">
        <v>714.93689193142836</v>
      </c>
      <c r="AQ158" s="48">
        <v>1.1092352148084572E-2</v>
      </c>
      <c r="AR158" s="48">
        <v>64453.136934972237</v>
      </c>
      <c r="AS158" s="48">
        <v>-83.168465338112583</v>
      </c>
      <c r="AT158" s="48">
        <v>-1.0172138719514834E-2</v>
      </c>
      <c r="AU158" s="48">
        <v>8176.1041243526561</v>
      </c>
      <c r="AV158" s="48">
        <v>-582.57457292343838</v>
      </c>
      <c r="AW158" s="48">
        <v>-1.6135509904895429E-2</v>
      </c>
      <c r="AX158" s="48">
        <v>36105.123194569038</v>
      </c>
      <c r="AY158" s="48">
        <v>798.10535726954095</v>
      </c>
      <c r="AZ158" s="48">
        <v>2.1264490867599406E-2</v>
      </c>
      <c r="BA158" s="48">
        <v>37532.305016792568</v>
      </c>
      <c r="BB158" s="48">
        <v>83.168465338112583</v>
      </c>
      <c r="BC158" s="48">
        <v>1.0172138719514834E-2</v>
      </c>
      <c r="BD158" s="48">
        <v>8176.1041243526561</v>
      </c>
      <c r="BF158" s="8">
        <f t="shared" si="25"/>
        <v>317177.97963003424</v>
      </c>
      <c r="BG158" s="8">
        <f t="shared" si="26"/>
        <v>316919.29972301604</v>
      </c>
      <c r="BH158" s="8">
        <f t="shared" si="27"/>
        <v>317301.466050505</v>
      </c>
      <c r="BI158" s="8">
        <f t="shared" si="28"/>
        <v>317079.47035425762</v>
      </c>
      <c r="BJ158" s="19">
        <f t="shared" si="29"/>
        <v>0</v>
      </c>
      <c r="BK158" s="19">
        <f t="shared" si="30"/>
        <v>0</v>
      </c>
      <c r="BL158" s="19">
        <f t="shared" si="31"/>
        <v>1</v>
      </c>
      <c r="BM158" s="19">
        <f t="shared" si="32"/>
        <v>0</v>
      </c>
    </row>
    <row r="159" spans="2:65" x14ac:dyDescent="0.25">
      <c r="B159" s="6">
        <v>134</v>
      </c>
      <c r="C159" s="48">
        <v>1959.6071167145744</v>
      </c>
      <c r="D159" s="48">
        <v>1560.7435984640026</v>
      </c>
      <c r="E159" s="48">
        <v>15.046880956258144</v>
      </c>
      <c r="F159" s="48">
        <v>10.65185080106539</v>
      </c>
      <c r="G159" s="48">
        <v>3209.3363044868688</v>
      </c>
      <c r="H159" s="48">
        <v>2935.3198033084736</v>
      </c>
      <c r="I159" s="48">
        <v>15.105983796134682</v>
      </c>
      <c r="J159" s="48">
        <v>10.686719349002267</v>
      </c>
      <c r="K159" s="48">
        <v>2540.3411521614858</v>
      </c>
      <c r="L159" s="48">
        <v>2226.8053260387401</v>
      </c>
      <c r="M159" s="48">
        <v>15.087373781450003</v>
      </c>
      <c r="N159" s="48">
        <v>10.67574970736257</v>
      </c>
      <c r="O159" s="48">
        <v>2486.5924339475519</v>
      </c>
      <c r="P159" s="48">
        <v>2141.1113906178202</v>
      </c>
      <c r="Q159" s="48">
        <v>15.072264390410398</v>
      </c>
      <c r="R159" s="48">
        <v>10.666837038882386</v>
      </c>
      <c r="U159" s="48">
        <v>1374.576204844471</v>
      </c>
      <c r="V159" s="48">
        <v>3.4868547936877547E-2</v>
      </c>
      <c r="W159" s="48">
        <v>39421.664685689328</v>
      </c>
      <c r="X159" s="48">
        <v>666.06172757473746</v>
      </c>
      <c r="Y159" s="48">
        <v>2.3898906297180389E-2</v>
      </c>
      <c r="Z159" s="48">
        <v>27869.966905277164</v>
      </c>
      <c r="AA159" s="48">
        <v>580.36779215381762</v>
      </c>
      <c r="AB159" s="48">
        <v>1.4986237816996706E-2</v>
      </c>
      <c r="AC159" s="48">
        <v>38726.717088100057</v>
      </c>
      <c r="AD159" s="48">
        <v>-1374.576204844471</v>
      </c>
      <c r="AE159" s="48">
        <v>-3.4868547936877547E-2</v>
      </c>
      <c r="AF159" s="48">
        <v>39421.664685689328</v>
      </c>
      <c r="AG159" s="48">
        <v>-708.51447726973356</v>
      </c>
      <c r="AH159" s="48">
        <v>-1.0969641639697159E-2</v>
      </c>
      <c r="AI159" s="48">
        <v>64588.662104124458</v>
      </c>
      <c r="AJ159" s="48">
        <v>-794.2084126906534</v>
      </c>
      <c r="AK159" s="48">
        <v>-1.9882310119880842E-2</v>
      </c>
      <c r="AL159" s="48">
        <v>39945.479569625248</v>
      </c>
      <c r="AM159" s="48">
        <v>-666.06172757473746</v>
      </c>
      <c r="AN159" s="48">
        <v>-2.3898906297180389E-2</v>
      </c>
      <c r="AO159" s="48">
        <v>27869.966905277164</v>
      </c>
      <c r="AP159" s="48">
        <v>708.51447726973356</v>
      </c>
      <c r="AQ159" s="48">
        <v>1.0969641639697159E-2</v>
      </c>
      <c r="AR159" s="48">
        <v>64588.662104124458</v>
      </c>
      <c r="AS159" s="48">
        <v>-85.693935420919843</v>
      </c>
      <c r="AT159" s="48">
        <v>-8.9126684801836831E-3</v>
      </c>
      <c r="AU159" s="48">
        <v>9614.8460600156595</v>
      </c>
      <c r="AV159" s="48">
        <v>-580.36779215381762</v>
      </c>
      <c r="AW159" s="48">
        <v>-1.4986237816996706E-2</v>
      </c>
      <c r="AX159" s="48">
        <v>38726.717088100057</v>
      </c>
      <c r="AY159" s="48">
        <v>794.2084126906534</v>
      </c>
      <c r="AZ159" s="48">
        <v>1.9882310119880842E-2</v>
      </c>
      <c r="BA159" s="48">
        <v>39945.479569625248</v>
      </c>
      <c r="BB159" s="48">
        <v>85.693935420919843</v>
      </c>
      <c r="BC159" s="48">
        <v>8.9126684801836831E-3</v>
      </c>
      <c r="BD159" s="48">
        <v>9614.8460600156595</v>
      </c>
      <c r="BF159" s="8">
        <f t="shared" si="25"/>
        <v>317994.78043349768</v>
      </c>
      <c r="BG159" s="8">
        <f t="shared" si="26"/>
        <v>317666.26066675957</v>
      </c>
      <c r="BH159" s="8">
        <f t="shared" si="27"/>
        <v>318045.68589483836</v>
      </c>
      <c r="BI159" s="8">
        <f t="shared" si="28"/>
        <v>317863.99977585382</v>
      </c>
      <c r="BJ159" s="19">
        <f t="shared" si="29"/>
        <v>0</v>
      </c>
      <c r="BK159" s="19">
        <f t="shared" si="30"/>
        <v>0</v>
      </c>
      <c r="BL159" s="19">
        <f t="shared" si="31"/>
        <v>1</v>
      </c>
      <c r="BM159" s="19">
        <f t="shared" si="32"/>
        <v>0</v>
      </c>
    </row>
    <row r="160" spans="2:65" x14ac:dyDescent="0.25">
      <c r="B160" s="6">
        <v>135</v>
      </c>
      <c r="C160" s="48">
        <v>1968.124989300989</v>
      </c>
      <c r="D160" s="48">
        <v>1565.561469001864</v>
      </c>
      <c r="E160" s="48">
        <v>15.165487075007304</v>
      </c>
      <c r="F160" s="48">
        <v>10.737549474477518</v>
      </c>
      <c r="G160" s="48">
        <v>3210.0271636117277</v>
      </c>
      <c r="H160" s="48">
        <v>2935.1841444300735</v>
      </c>
      <c r="I160" s="48">
        <v>15.230500812012664</v>
      </c>
      <c r="J160" s="48">
        <v>10.775893549963248</v>
      </c>
      <c r="K160" s="48">
        <v>2613.7441868482433</v>
      </c>
      <c r="L160" s="48">
        <v>2275.3366780782476</v>
      </c>
      <c r="M160" s="48">
        <v>15.198269913245232</v>
      </c>
      <c r="N160" s="48">
        <v>10.756896563278353</v>
      </c>
      <c r="O160" s="48">
        <v>2497.8356941968364</v>
      </c>
      <c r="P160" s="48">
        <v>2147.8839454667659</v>
      </c>
      <c r="Q160" s="48">
        <v>15.192389877634078</v>
      </c>
      <c r="R160" s="48">
        <v>10.75342825646009</v>
      </c>
      <c r="U160" s="48">
        <v>1369.6226754282095</v>
      </c>
      <c r="V160" s="48">
        <v>3.8344075485730045E-2</v>
      </c>
      <c r="W160" s="48">
        <v>35719.2775696971</v>
      </c>
      <c r="X160" s="48">
        <v>709.77520907638359</v>
      </c>
      <c r="Y160" s="48">
        <v>1.9347088800834911E-2</v>
      </c>
      <c r="Z160" s="48">
        <v>36686.408812355985</v>
      </c>
      <c r="AA160" s="48">
        <v>582.32247646490191</v>
      </c>
      <c r="AB160" s="48">
        <v>1.5878781982571866E-2</v>
      </c>
      <c r="AC160" s="48">
        <v>36672.994005714281</v>
      </c>
      <c r="AD160" s="48">
        <v>-1369.6226754282095</v>
      </c>
      <c r="AE160" s="48">
        <v>-3.8344075485730045E-2</v>
      </c>
      <c r="AF160" s="48">
        <v>35719.2775696971</v>
      </c>
      <c r="AG160" s="48">
        <v>-659.84746635182591</v>
      </c>
      <c r="AH160" s="48">
        <v>-1.8996986684895134E-2</v>
      </c>
      <c r="AI160" s="48">
        <v>34734.322726902959</v>
      </c>
      <c r="AJ160" s="48">
        <v>-787.30019896330759</v>
      </c>
      <c r="AK160" s="48">
        <v>-2.2465293503158179E-2</v>
      </c>
      <c r="AL160" s="48">
        <v>35045.177524728475</v>
      </c>
      <c r="AM160" s="48">
        <v>-709.77520907638359</v>
      </c>
      <c r="AN160" s="48">
        <v>-1.9347088800834911E-2</v>
      </c>
      <c r="AO160" s="48">
        <v>36686.408812355985</v>
      </c>
      <c r="AP160" s="48">
        <v>659.84746635182591</v>
      </c>
      <c r="AQ160" s="48">
        <v>1.8996986684895134E-2</v>
      </c>
      <c r="AR160" s="48">
        <v>34734.322726902959</v>
      </c>
      <c r="AS160" s="48">
        <v>-127.45273261148168</v>
      </c>
      <c r="AT160" s="48">
        <v>-3.468306818263045E-3</v>
      </c>
      <c r="AU160" s="48">
        <v>36747.825175199177</v>
      </c>
      <c r="AV160" s="48">
        <v>-582.32247646490191</v>
      </c>
      <c r="AW160" s="48">
        <v>-1.5878781982571866E-2</v>
      </c>
      <c r="AX160" s="48">
        <v>36672.994005714281</v>
      </c>
      <c r="AY160" s="48">
        <v>787.30019896330759</v>
      </c>
      <c r="AZ160" s="48">
        <v>2.2465293503158179E-2</v>
      </c>
      <c r="BA160" s="48">
        <v>35045.177524728475</v>
      </c>
      <c r="BB160" s="48">
        <v>127.45273261148168</v>
      </c>
      <c r="BC160" s="48">
        <v>3.468306818263045E-3</v>
      </c>
      <c r="BD160" s="48">
        <v>36747.825175199177</v>
      </c>
      <c r="BF160" s="8">
        <f t="shared" si="25"/>
        <v>320560.92276532366</v>
      </c>
      <c r="BG160" s="8">
        <f t="shared" si="26"/>
        <v>320341.62235446734</v>
      </c>
      <c r="BH160" s="8">
        <f t="shared" si="27"/>
        <v>320431.5602202724</v>
      </c>
      <c r="BI160" s="8">
        <f t="shared" si="28"/>
        <v>320454.9637483359</v>
      </c>
      <c r="BJ160" s="19">
        <f t="shared" si="29"/>
        <v>1</v>
      </c>
      <c r="BK160" s="19">
        <f t="shared" si="30"/>
        <v>0</v>
      </c>
      <c r="BL160" s="19">
        <f t="shared" si="31"/>
        <v>0</v>
      </c>
      <c r="BM160" s="19">
        <f t="shared" si="32"/>
        <v>0</v>
      </c>
    </row>
    <row r="161" spans="2:65" x14ac:dyDescent="0.25">
      <c r="B161" s="6">
        <v>136</v>
      </c>
      <c r="C161" s="48">
        <v>1897.9815578076157</v>
      </c>
      <c r="D161" s="48">
        <v>1523.4048727086813</v>
      </c>
      <c r="E161" s="48">
        <v>14.963080502301867</v>
      </c>
      <c r="F161" s="48">
        <v>10.591013955896646</v>
      </c>
      <c r="G161" s="48">
        <v>3130.2139975684377</v>
      </c>
      <c r="H161" s="48">
        <v>2884.9247108215422</v>
      </c>
      <c r="I161" s="48">
        <v>15.023149690163423</v>
      </c>
      <c r="J161" s="48">
        <v>10.626419907506719</v>
      </c>
      <c r="K161" s="48">
        <v>2492.2666369246194</v>
      </c>
      <c r="L161" s="48">
        <v>2197.7268030375667</v>
      </c>
      <c r="M161" s="48">
        <v>15.000390750728213</v>
      </c>
      <c r="N161" s="48">
        <v>10.613016839006638</v>
      </c>
      <c r="O161" s="48">
        <v>2437.5308455094928</v>
      </c>
      <c r="P161" s="48">
        <v>2111.7017319757106</v>
      </c>
      <c r="Q161" s="48">
        <v>14.985853416086023</v>
      </c>
      <c r="R161" s="48">
        <v>10.604448280005355</v>
      </c>
      <c r="U161" s="48">
        <v>1361.519838112861</v>
      </c>
      <c r="V161" s="48">
        <v>3.5405951610073316E-2</v>
      </c>
      <c r="W161" s="48">
        <v>38454.547221532557</v>
      </c>
      <c r="X161" s="48">
        <v>674.3219303288854</v>
      </c>
      <c r="Y161" s="48">
        <v>2.2002883109992766E-2</v>
      </c>
      <c r="Z161" s="48">
        <v>30646.980532412013</v>
      </c>
      <c r="AA161" s="48">
        <v>588.29685926702928</v>
      </c>
      <c r="AB161" s="48">
        <v>1.3434324108709816E-2</v>
      </c>
      <c r="AC161" s="48">
        <v>43790.581089644947</v>
      </c>
      <c r="AD161" s="48">
        <v>-1361.519838112861</v>
      </c>
      <c r="AE161" s="48">
        <v>-3.5405951610073316E-2</v>
      </c>
      <c r="AF161" s="48">
        <v>38454.547221532557</v>
      </c>
      <c r="AG161" s="48">
        <v>-687.19790778397555</v>
      </c>
      <c r="AH161" s="48">
        <v>-1.3403068500080551E-2</v>
      </c>
      <c r="AI161" s="48">
        <v>51271.685120451752</v>
      </c>
      <c r="AJ161" s="48">
        <v>-773.22297884583168</v>
      </c>
      <c r="AK161" s="48">
        <v>-2.19716275013635E-2</v>
      </c>
      <c r="AL161" s="48">
        <v>35191.884570127884</v>
      </c>
      <c r="AM161" s="48">
        <v>-674.3219303288854</v>
      </c>
      <c r="AN161" s="48">
        <v>-2.2002883109992766E-2</v>
      </c>
      <c r="AO161" s="48">
        <v>30646.980532412013</v>
      </c>
      <c r="AP161" s="48">
        <v>687.19790778397555</v>
      </c>
      <c r="AQ161" s="48">
        <v>1.3403068500080551E-2</v>
      </c>
      <c r="AR161" s="48">
        <v>51271.685120451752</v>
      </c>
      <c r="AS161" s="48">
        <v>-86.025071061856124</v>
      </c>
      <c r="AT161" s="48">
        <v>-8.5685590012829493E-3</v>
      </c>
      <c r="AU161" s="48">
        <v>10039.619386290717</v>
      </c>
      <c r="AV161" s="48">
        <v>-588.29685926702928</v>
      </c>
      <c r="AW161" s="48">
        <v>-1.3434324108709816E-2</v>
      </c>
      <c r="AX161" s="48">
        <v>43790.581089644947</v>
      </c>
      <c r="AY161" s="48">
        <v>773.22297884583168</v>
      </c>
      <c r="AZ161" s="48">
        <v>2.19716275013635E-2</v>
      </c>
      <c r="BA161" s="48">
        <v>35191.884570127884</v>
      </c>
      <c r="BB161" s="48">
        <v>86.025071061856124</v>
      </c>
      <c r="BC161" s="48">
        <v>8.5685590012829493E-3</v>
      </c>
      <c r="BD161" s="48">
        <v>10039.619386290717</v>
      </c>
      <c r="BF161" s="8">
        <f t="shared" si="25"/>
        <v>316207.01380419073</v>
      </c>
      <c r="BG161" s="8">
        <f t="shared" si="26"/>
        <v>315907.67251438001</v>
      </c>
      <c r="BH161" s="8">
        <f t="shared" si="27"/>
        <v>316192.77836716158</v>
      </c>
      <c r="BI161" s="8">
        <f t="shared" si="28"/>
        <v>316021.74666818493</v>
      </c>
      <c r="BJ161" s="19">
        <f t="shared" si="29"/>
        <v>1</v>
      </c>
      <c r="BK161" s="19">
        <f t="shared" si="30"/>
        <v>0</v>
      </c>
      <c r="BL161" s="19">
        <f t="shared" si="31"/>
        <v>0</v>
      </c>
      <c r="BM161" s="19">
        <f t="shared" si="32"/>
        <v>0</v>
      </c>
    </row>
    <row r="162" spans="2:65" x14ac:dyDescent="0.25">
      <c r="B162" s="6">
        <v>137</v>
      </c>
      <c r="C162" s="48">
        <v>1991.1379589520886</v>
      </c>
      <c r="D162" s="48">
        <v>1581.5631728789444</v>
      </c>
      <c r="E162" s="48">
        <v>15.043010183524936</v>
      </c>
      <c r="F162" s="48">
        <v>10.649766334493696</v>
      </c>
      <c r="G162" s="48">
        <v>3204.1361527973158</v>
      </c>
      <c r="H162" s="48">
        <v>2931.5849983061439</v>
      </c>
      <c r="I162" s="48">
        <v>15.107986520393652</v>
      </c>
      <c r="J162" s="48">
        <v>10.688092642021967</v>
      </c>
      <c r="K162" s="48">
        <v>2564.2130156853286</v>
      </c>
      <c r="L162" s="48">
        <v>2242.5247795639416</v>
      </c>
      <c r="M162" s="48">
        <v>15.084809970156284</v>
      </c>
      <c r="N162" s="48">
        <v>10.674434039819339</v>
      </c>
      <c r="O162" s="48">
        <v>2495.5654007513531</v>
      </c>
      <c r="P162" s="48">
        <v>2146.8049517769791</v>
      </c>
      <c r="Q162" s="48">
        <v>15.071982070042422</v>
      </c>
      <c r="R162" s="48">
        <v>10.666868452598173</v>
      </c>
      <c r="U162" s="48">
        <v>1350.0218254271995</v>
      </c>
      <c r="V162" s="48">
        <v>3.8326307528270931E-2</v>
      </c>
      <c r="W162" s="48">
        <v>35224.416660315437</v>
      </c>
      <c r="X162" s="48">
        <v>660.96160668499715</v>
      </c>
      <c r="Y162" s="48">
        <v>2.4667705325642331E-2</v>
      </c>
      <c r="Z162" s="48">
        <v>26794.612549466481</v>
      </c>
      <c r="AA162" s="48">
        <v>565.24177889803468</v>
      </c>
      <c r="AB162" s="48">
        <v>1.7102118104476816E-2</v>
      </c>
      <c r="AC162" s="48">
        <v>33050.980904527351</v>
      </c>
      <c r="AD162" s="48">
        <v>-1350.0218254271995</v>
      </c>
      <c r="AE162" s="48">
        <v>-3.8326307528270931E-2</v>
      </c>
      <c r="AF162" s="48">
        <v>35224.416660315437</v>
      </c>
      <c r="AG162" s="48">
        <v>-689.06021874220232</v>
      </c>
      <c r="AH162" s="48">
        <v>-1.36586022026286E-2</v>
      </c>
      <c r="AI162" s="48">
        <v>50448.809367154172</v>
      </c>
      <c r="AJ162" s="48">
        <v>-784.78004652916479</v>
      </c>
      <c r="AK162" s="48">
        <v>-2.1224189423794115E-2</v>
      </c>
      <c r="AL162" s="48">
        <v>36975.73701680969</v>
      </c>
      <c r="AM162" s="48">
        <v>-660.96160668499715</v>
      </c>
      <c r="AN162" s="48">
        <v>-2.4667705325642331E-2</v>
      </c>
      <c r="AO162" s="48">
        <v>26794.612549466481</v>
      </c>
      <c r="AP162" s="48">
        <v>689.06021874220232</v>
      </c>
      <c r="AQ162" s="48">
        <v>1.36586022026286E-2</v>
      </c>
      <c r="AR162" s="48">
        <v>50448.809367154172</v>
      </c>
      <c r="AS162" s="48">
        <v>-95.719827786962469</v>
      </c>
      <c r="AT162" s="48">
        <v>-7.5655872211655151E-3</v>
      </c>
      <c r="AU162" s="48">
        <v>12652.002414191502</v>
      </c>
      <c r="AV162" s="48">
        <v>-565.24177889803468</v>
      </c>
      <c r="AW162" s="48">
        <v>-1.7102118104476816E-2</v>
      </c>
      <c r="AX162" s="48">
        <v>33050.980904527351</v>
      </c>
      <c r="AY162" s="48">
        <v>784.78004652916479</v>
      </c>
      <c r="AZ162" s="48">
        <v>2.1224189423794115E-2</v>
      </c>
      <c r="BA162" s="48">
        <v>36975.73701680969</v>
      </c>
      <c r="BB162" s="48">
        <v>95.719827786962469</v>
      </c>
      <c r="BC162" s="48">
        <v>7.5655872211655151E-3</v>
      </c>
      <c r="BD162" s="48">
        <v>12652.002414191502</v>
      </c>
      <c r="BF162" s="8">
        <f t="shared" si="25"/>
        <v>317911.42686193198</v>
      </c>
      <c r="BG162" s="8">
        <f t="shared" si="26"/>
        <v>317711.19426235289</v>
      </c>
      <c r="BH162" s="8">
        <f t="shared" si="27"/>
        <v>317990.49641501624</v>
      </c>
      <c r="BI162" s="8">
        <f t="shared" si="28"/>
        <v>317859.24862616824</v>
      </c>
      <c r="BJ162" s="19">
        <f t="shared" si="29"/>
        <v>0</v>
      </c>
      <c r="BK162" s="19">
        <f t="shared" si="30"/>
        <v>0</v>
      </c>
      <c r="BL162" s="19">
        <f t="shared" si="31"/>
        <v>1</v>
      </c>
      <c r="BM162" s="19">
        <f t="shared" si="32"/>
        <v>0</v>
      </c>
    </row>
    <row r="163" spans="2:65" x14ac:dyDescent="0.25">
      <c r="B163" s="6">
        <v>138</v>
      </c>
      <c r="C163" s="48">
        <v>1990.6240044403939</v>
      </c>
      <c r="D163" s="48">
        <v>1580.4055875410179</v>
      </c>
      <c r="E163" s="48">
        <v>14.88673102866681</v>
      </c>
      <c r="F163" s="48">
        <v>10.53717078005608</v>
      </c>
      <c r="G163" s="48">
        <v>3207.5899003873392</v>
      </c>
      <c r="H163" s="48">
        <v>2933.3646388616057</v>
      </c>
      <c r="I163" s="48">
        <v>14.944865504770473</v>
      </c>
      <c r="J163" s="48">
        <v>10.571461800414006</v>
      </c>
      <c r="K163" s="48">
        <v>2588.034429090349</v>
      </c>
      <c r="L163" s="48">
        <v>2257.8629239784063</v>
      </c>
      <c r="M163" s="48">
        <v>14.921064740705491</v>
      </c>
      <c r="N163" s="48">
        <v>10.557434080165466</v>
      </c>
      <c r="O163" s="48">
        <v>2501.4414616493782</v>
      </c>
      <c r="P163" s="48">
        <v>2150.0609770021265</v>
      </c>
      <c r="Q163" s="48">
        <v>14.912000294553826</v>
      </c>
      <c r="R163" s="48">
        <v>10.552087555944389</v>
      </c>
      <c r="U163" s="48">
        <v>1352.9590513205878</v>
      </c>
      <c r="V163" s="48">
        <v>3.4291020357926527E-2</v>
      </c>
      <c r="W163" s="48">
        <v>39455.199559491819</v>
      </c>
      <c r="X163" s="48">
        <v>677.45733643738845</v>
      </c>
      <c r="Y163" s="48">
        <v>2.0263300109386151E-2</v>
      </c>
      <c r="Z163" s="48">
        <v>33432.724816802365</v>
      </c>
      <c r="AA163" s="48">
        <v>569.6553894611086</v>
      </c>
      <c r="AB163" s="48">
        <v>1.491677588830953E-2</v>
      </c>
      <c r="AC163" s="48">
        <v>38188.908496477103</v>
      </c>
      <c r="AD163" s="48">
        <v>-1352.9590513205878</v>
      </c>
      <c r="AE163" s="48">
        <v>-3.4291020357926527E-2</v>
      </c>
      <c r="AF163" s="48">
        <v>39455.199559491819</v>
      </c>
      <c r="AG163" s="48">
        <v>-675.50171488319938</v>
      </c>
      <c r="AH163" s="48">
        <v>-1.4027720248540376E-2</v>
      </c>
      <c r="AI163" s="48">
        <v>48154.77518191078</v>
      </c>
      <c r="AJ163" s="48">
        <v>-783.30366185947923</v>
      </c>
      <c r="AK163" s="48">
        <v>-1.9374244469616997E-2</v>
      </c>
      <c r="AL163" s="48">
        <v>40430.152674488476</v>
      </c>
      <c r="AM163" s="48">
        <v>-677.45733643738845</v>
      </c>
      <c r="AN163" s="48">
        <v>-2.0263300109386151E-2</v>
      </c>
      <c r="AO163" s="48">
        <v>33432.724816802365</v>
      </c>
      <c r="AP163" s="48">
        <v>675.50171488319938</v>
      </c>
      <c r="AQ163" s="48">
        <v>1.4027720248540376E-2</v>
      </c>
      <c r="AR163" s="48">
        <v>48154.77518191078</v>
      </c>
      <c r="AS163" s="48">
        <v>-107.80194697627985</v>
      </c>
      <c r="AT163" s="48">
        <v>-5.3465242210766206E-3</v>
      </c>
      <c r="AU163" s="48">
        <v>20162.996092173686</v>
      </c>
      <c r="AV163" s="48">
        <v>-569.6553894611086</v>
      </c>
      <c r="AW163" s="48">
        <v>-1.491677588830953E-2</v>
      </c>
      <c r="AX163" s="48">
        <v>38188.908496477103</v>
      </c>
      <c r="AY163" s="48">
        <v>783.30366185947923</v>
      </c>
      <c r="AZ163" s="48">
        <v>1.9374244469616997E-2</v>
      </c>
      <c r="BA163" s="48">
        <v>40430.152674488476</v>
      </c>
      <c r="BB163" s="48">
        <v>107.80194697627985</v>
      </c>
      <c r="BC163" s="48">
        <v>5.3465242210766206E-3</v>
      </c>
      <c r="BD163" s="48">
        <v>20162.996092173686</v>
      </c>
      <c r="BF163" s="8">
        <f t="shared" si="25"/>
        <v>314534.71781414142</v>
      </c>
      <c r="BG163" s="8">
        <f t="shared" si="26"/>
        <v>314210.48937355855</v>
      </c>
      <c r="BH163" s="8">
        <f t="shared" si="27"/>
        <v>314465.15948098555</v>
      </c>
      <c r="BI163" s="8">
        <f t="shared" si="28"/>
        <v>314412.56570132956</v>
      </c>
      <c r="BJ163" s="19">
        <f t="shared" si="29"/>
        <v>1</v>
      </c>
      <c r="BK163" s="19">
        <f t="shared" si="30"/>
        <v>0</v>
      </c>
      <c r="BL163" s="19">
        <f t="shared" si="31"/>
        <v>0</v>
      </c>
      <c r="BM163" s="19">
        <f t="shared" si="32"/>
        <v>0</v>
      </c>
    </row>
    <row r="164" spans="2:65" x14ac:dyDescent="0.25">
      <c r="B164" s="6">
        <v>139</v>
      </c>
      <c r="C164" s="48">
        <v>1944.7854283025499</v>
      </c>
      <c r="D164" s="48">
        <v>1551.7204910345715</v>
      </c>
      <c r="E164" s="48">
        <v>15.134599265323407</v>
      </c>
      <c r="F164" s="48">
        <v>10.714490367864109</v>
      </c>
      <c r="G164" s="48">
        <v>3180.4595530741881</v>
      </c>
      <c r="H164" s="48">
        <v>2916.5873058924485</v>
      </c>
      <c r="I164" s="48">
        <v>15.198504813698717</v>
      </c>
      <c r="J164" s="48">
        <v>10.75218532007008</v>
      </c>
      <c r="K164" s="48">
        <v>2553.1258787889292</v>
      </c>
      <c r="L164" s="48">
        <v>2236.1397288736862</v>
      </c>
      <c r="M164" s="48">
        <v>15.172357857339289</v>
      </c>
      <c r="N164" s="48">
        <v>10.736774585662133</v>
      </c>
      <c r="O164" s="48">
        <v>2496.1504276671044</v>
      </c>
      <c r="P164" s="48">
        <v>2148.3671253824609</v>
      </c>
      <c r="Q164" s="48">
        <v>15.157117063707087</v>
      </c>
      <c r="R164" s="48">
        <v>10.727784085059291</v>
      </c>
      <c r="U164" s="48">
        <v>1364.866814857877</v>
      </c>
      <c r="V164" s="48">
        <v>3.7694952205971077E-2</v>
      </c>
      <c r="W164" s="48">
        <v>36208.211842265577</v>
      </c>
      <c r="X164" s="48">
        <v>684.41923783911466</v>
      </c>
      <c r="Y164" s="48">
        <v>2.2284217798024031E-2</v>
      </c>
      <c r="Z164" s="48">
        <v>30713.182039524087</v>
      </c>
      <c r="AA164" s="48">
        <v>596.6466343478894</v>
      </c>
      <c r="AB164" s="48">
        <v>1.3293717195182353E-2</v>
      </c>
      <c r="AC164" s="48">
        <v>44881.850996808804</v>
      </c>
      <c r="AD164" s="48">
        <v>-1364.866814857877</v>
      </c>
      <c r="AE164" s="48">
        <v>-3.7694952205971077E-2</v>
      </c>
      <c r="AF164" s="48">
        <v>36208.211842265577</v>
      </c>
      <c r="AG164" s="48">
        <v>-680.44757701876233</v>
      </c>
      <c r="AH164" s="48">
        <v>-1.5410734407947047E-2</v>
      </c>
      <c r="AI164" s="48">
        <v>44154.130426637385</v>
      </c>
      <c r="AJ164" s="48">
        <v>-768.22018050998759</v>
      </c>
      <c r="AK164" s="48">
        <v>-2.4401235010788724E-2</v>
      </c>
      <c r="AL164" s="48">
        <v>31482.84011732717</v>
      </c>
      <c r="AM164" s="48">
        <v>-684.41923783911466</v>
      </c>
      <c r="AN164" s="48">
        <v>-2.2284217798024031E-2</v>
      </c>
      <c r="AO164" s="48">
        <v>30713.182039524087</v>
      </c>
      <c r="AP164" s="48">
        <v>680.44757701876233</v>
      </c>
      <c r="AQ164" s="48">
        <v>1.5410734407947047E-2</v>
      </c>
      <c r="AR164" s="48">
        <v>44154.130426637385</v>
      </c>
      <c r="AS164" s="48">
        <v>-87.772603491225254</v>
      </c>
      <c r="AT164" s="48">
        <v>-8.9905006028416778E-3</v>
      </c>
      <c r="AU164" s="48">
        <v>9762.8160397967695</v>
      </c>
      <c r="AV164" s="48">
        <v>-596.6466343478894</v>
      </c>
      <c r="AW164" s="48">
        <v>-1.3293717195182353E-2</v>
      </c>
      <c r="AX164" s="48">
        <v>44881.850996808804</v>
      </c>
      <c r="AY164" s="48">
        <v>768.22018050998759</v>
      </c>
      <c r="AZ164" s="48">
        <v>2.4401235010788724E-2</v>
      </c>
      <c r="BA164" s="48">
        <v>31482.84011732717</v>
      </c>
      <c r="BB164" s="48">
        <v>87.772603491225254</v>
      </c>
      <c r="BC164" s="48">
        <v>8.9905006028416778E-3</v>
      </c>
      <c r="BD164" s="48">
        <v>9762.8160397967695</v>
      </c>
      <c r="BF164" s="8">
        <f t="shared" si="25"/>
        <v>319882.99054488871</v>
      </c>
      <c r="BG164" s="8">
        <f t="shared" si="26"/>
        <v>319648.97229620995</v>
      </c>
      <c r="BH164" s="8">
        <f t="shared" si="27"/>
        <v>319867.09784099029</v>
      </c>
      <c r="BI164" s="8">
        <f t="shared" si="28"/>
        <v>319685.15542639623</v>
      </c>
      <c r="BJ164" s="19">
        <f t="shared" si="29"/>
        <v>1</v>
      </c>
      <c r="BK164" s="19">
        <f t="shared" si="30"/>
        <v>0</v>
      </c>
      <c r="BL164" s="19">
        <f t="shared" si="31"/>
        <v>0</v>
      </c>
      <c r="BM164" s="19">
        <f t="shared" si="32"/>
        <v>0</v>
      </c>
    </row>
    <row r="165" spans="2:65" x14ac:dyDescent="0.25">
      <c r="B165" s="6">
        <v>140</v>
      </c>
      <c r="C165" s="48">
        <v>1978.1089049136031</v>
      </c>
      <c r="D165" s="48">
        <v>1574.8477355349441</v>
      </c>
      <c r="E165" s="48">
        <v>15.070160380483207</v>
      </c>
      <c r="F165" s="48">
        <v>10.669758769744572</v>
      </c>
      <c r="G165" s="48">
        <v>3204.9767721862777</v>
      </c>
      <c r="H165" s="48">
        <v>2933.466860867497</v>
      </c>
      <c r="I165" s="48">
        <v>15.136118878514878</v>
      </c>
      <c r="J165" s="48">
        <v>10.708688275227598</v>
      </c>
      <c r="K165" s="48">
        <v>2586.3143161179551</v>
      </c>
      <c r="L165" s="48">
        <v>2258.9771178400174</v>
      </c>
      <c r="M165" s="48">
        <v>15.108306458403542</v>
      </c>
      <c r="N165" s="48">
        <v>10.692286164876277</v>
      </c>
      <c r="O165" s="48">
        <v>2487.6406411949019</v>
      </c>
      <c r="P165" s="48">
        <v>2143.1998098169006</v>
      </c>
      <c r="Q165" s="48">
        <v>15.099745944423255</v>
      </c>
      <c r="R165" s="48">
        <v>10.687233850086754</v>
      </c>
      <c r="U165" s="48">
        <v>1358.6191253325528</v>
      </c>
      <c r="V165" s="48">
        <v>3.892950548302565E-2</v>
      </c>
      <c r="W165" s="48">
        <v>34899.47042674222</v>
      </c>
      <c r="X165" s="48">
        <v>684.12938230507325</v>
      </c>
      <c r="Y165" s="48">
        <v>2.2527395131705319E-2</v>
      </c>
      <c r="Z165" s="48">
        <v>30368.77447682451</v>
      </c>
      <c r="AA165" s="48">
        <v>568.35207428195645</v>
      </c>
      <c r="AB165" s="48">
        <v>1.7475080342181926E-2</v>
      </c>
      <c r="AC165" s="48">
        <v>32523.574321432414</v>
      </c>
      <c r="AD165" s="48">
        <v>-1358.6191253325528</v>
      </c>
      <c r="AE165" s="48">
        <v>-3.892950548302565E-2</v>
      </c>
      <c r="AF165" s="48">
        <v>34899.47042674222</v>
      </c>
      <c r="AG165" s="48">
        <v>-674.48974302747956</v>
      </c>
      <c r="AH165" s="48">
        <v>-1.6402110351320331E-2</v>
      </c>
      <c r="AI165" s="48">
        <v>41122.131761123332</v>
      </c>
      <c r="AJ165" s="48">
        <v>-790.26705105059636</v>
      </c>
      <c r="AK165" s="48">
        <v>-2.1454425140843725E-2</v>
      </c>
      <c r="AL165" s="48">
        <v>36834.687756146421</v>
      </c>
      <c r="AM165" s="48">
        <v>-684.12938230507325</v>
      </c>
      <c r="AN165" s="48">
        <v>-2.2527395131705319E-2</v>
      </c>
      <c r="AO165" s="48">
        <v>30368.77447682451</v>
      </c>
      <c r="AP165" s="48">
        <v>674.48974302747956</v>
      </c>
      <c r="AQ165" s="48">
        <v>1.6402110351320331E-2</v>
      </c>
      <c r="AR165" s="48">
        <v>41122.131761123332</v>
      </c>
      <c r="AS165" s="48">
        <v>-115.7773080231168</v>
      </c>
      <c r="AT165" s="48">
        <v>-5.0523147895233933E-3</v>
      </c>
      <c r="AU165" s="48">
        <v>22915.695645725704</v>
      </c>
      <c r="AV165" s="48">
        <v>-568.35207428195645</v>
      </c>
      <c r="AW165" s="48">
        <v>-1.7475080342181926E-2</v>
      </c>
      <c r="AX165" s="48">
        <v>32523.574321432414</v>
      </c>
      <c r="AY165" s="48">
        <v>790.26705105059636</v>
      </c>
      <c r="AZ165" s="48">
        <v>2.1454425140843725E-2</v>
      </c>
      <c r="BA165" s="48">
        <v>36834.687756146421</v>
      </c>
      <c r="BB165" s="48">
        <v>115.7773080231168</v>
      </c>
      <c r="BC165" s="48">
        <v>5.0523147895233933E-3</v>
      </c>
      <c r="BD165" s="48">
        <v>22915.695645725704</v>
      </c>
      <c r="BF165" s="8">
        <f t="shared" si="25"/>
        <v>318517.91535680223</v>
      </c>
      <c r="BG165" s="8">
        <f t="shared" si="26"/>
        <v>318327.18139596039</v>
      </c>
      <c r="BH165" s="8">
        <f t="shared" si="27"/>
        <v>318509.60782844829</v>
      </c>
      <c r="BI165" s="8">
        <f t="shared" si="28"/>
        <v>318473.81569278572</v>
      </c>
      <c r="BJ165" s="19">
        <f t="shared" si="29"/>
        <v>1</v>
      </c>
      <c r="BK165" s="19">
        <f t="shared" si="30"/>
        <v>0</v>
      </c>
      <c r="BL165" s="19">
        <f t="shared" si="31"/>
        <v>0</v>
      </c>
      <c r="BM165" s="19">
        <f t="shared" si="32"/>
        <v>0</v>
      </c>
    </row>
    <row r="166" spans="2:65" x14ac:dyDescent="0.25">
      <c r="B166" s="6">
        <v>141</v>
      </c>
      <c r="C166" s="48">
        <v>1979.3038392162173</v>
      </c>
      <c r="D166" s="48">
        <v>1572.1580546241935</v>
      </c>
      <c r="E166" s="48">
        <v>15.001695647144073</v>
      </c>
      <c r="F166" s="48">
        <v>10.620838848533188</v>
      </c>
      <c r="G166" s="48">
        <v>3176.2743391356184</v>
      </c>
      <c r="H166" s="48">
        <v>2912.0137892613579</v>
      </c>
      <c r="I166" s="48">
        <v>15.070412644930602</v>
      </c>
      <c r="J166" s="48">
        <v>10.661347242679669</v>
      </c>
      <c r="K166" s="48">
        <v>2604.7574871174556</v>
      </c>
      <c r="L166" s="48">
        <v>2268.5597596815942</v>
      </c>
      <c r="M166" s="48">
        <v>15.035961981947183</v>
      </c>
      <c r="N166" s="48">
        <v>10.641053070877957</v>
      </c>
      <c r="O166" s="48">
        <v>2449.2307383078551</v>
      </c>
      <c r="P166" s="48">
        <v>2114.5267557419011</v>
      </c>
      <c r="Q166" s="48">
        <v>15.036680303367522</v>
      </c>
      <c r="R166" s="48">
        <v>10.641476512313814</v>
      </c>
      <c r="U166" s="48">
        <v>1339.8557346371645</v>
      </c>
      <c r="V166" s="48">
        <v>4.0508394146481663E-2</v>
      </c>
      <c r="W166" s="48">
        <v>33076.002218012807</v>
      </c>
      <c r="X166" s="48">
        <v>696.4017050574007</v>
      </c>
      <c r="Y166" s="48">
        <v>2.0214222344769439E-2</v>
      </c>
      <c r="Z166" s="48">
        <v>34451.07574161017</v>
      </c>
      <c r="AA166" s="48">
        <v>542.36870111770759</v>
      </c>
      <c r="AB166" s="48">
        <v>2.0637663780625815E-2</v>
      </c>
      <c r="AC166" s="48">
        <v>26280.528013392264</v>
      </c>
      <c r="AD166" s="48">
        <v>-1339.8557346371645</v>
      </c>
      <c r="AE166" s="48">
        <v>-4.0508394146481663E-2</v>
      </c>
      <c r="AF166" s="48">
        <v>33076.002218012807</v>
      </c>
      <c r="AG166" s="48">
        <v>-643.45402957976376</v>
      </c>
      <c r="AH166" s="48">
        <v>-2.0294171801712224E-2</v>
      </c>
      <c r="AI166" s="48">
        <v>31706.345834988711</v>
      </c>
      <c r="AJ166" s="48">
        <v>-797.48703351945687</v>
      </c>
      <c r="AK166" s="48">
        <v>-1.9870730365855849E-2</v>
      </c>
      <c r="AL166" s="48">
        <v>40133.755470296644</v>
      </c>
      <c r="AM166" s="48">
        <v>-696.4017050574007</v>
      </c>
      <c r="AN166" s="48">
        <v>-2.0214222344769439E-2</v>
      </c>
      <c r="AO166" s="48">
        <v>34451.07574161017</v>
      </c>
      <c r="AP166" s="48">
        <v>643.45402957976376</v>
      </c>
      <c r="AQ166" s="48">
        <v>2.0294171801712224E-2</v>
      </c>
      <c r="AR166" s="48">
        <v>31706.345834988711</v>
      </c>
      <c r="AS166" s="48">
        <v>-154.03300393969312</v>
      </c>
      <c r="AT166" s="48">
        <v>4.2344143585637539E-4</v>
      </c>
      <c r="AU166" s="48">
        <v>-363764.59858769859</v>
      </c>
      <c r="AV166" s="48">
        <v>-542.36870111770759</v>
      </c>
      <c r="AW166" s="48">
        <v>-2.0637663780625815E-2</v>
      </c>
      <c r="AX166" s="48">
        <v>26280.528013392264</v>
      </c>
      <c r="AY166" s="48">
        <v>797.48703351945687</v>
      </c>
      <c r="AZ166" s="48">
        <v>1.9870730365855849E-2</v>
      </c>
      <c r="BA166" s="48">
        <v>40133.755470296644</v>
      </c>
      <c r="BB166" s="48">
        <v>154.03300393969312</v>
      </c>
      <c r="BC166" s="48">
        <v>-4.2344143585637539E-4</v>
      </c>
      <c r="BD166" s="48">
        <v>-363764.59858769859</v>
      </c>
      <c r="BF166" s="8">
        <f t="shared" si="25"/>
        <v>317053.00740137143</v>
      </c>
      <c r="BG166" s="8">
        <f t="shared" si="26"/>
        <v>316928.40349112876</v>
      </c>
      <c r="BH166" s="8">
        <f t="shared" si="27"/>
        <v>316963.03236665716</v>
      </c>
      <c r="BI166" s="8">
        <f t="shared" si="28"/>
        <v>317129.76861367247</v>
      </c>
      <c r="BJ166" s="19">
        <f t="shared" si="29"/>
        <v>0</v>
      </c>
      <c r="BK166" s="19">
        <f t="shared" si="30"/>
        <v>0</v>
      </c>
      <c r="BL166" s="19">
        <f t="shared" si="31"/>
        <v>0</v>
      </c>
      <c r="BM166" s="19">
        <f t="shared" si="32"/>
        <v>1</v>
      </c>
    </row>
    <row r="167" spans="2:65" x14ac:dyDescent="0.25">
      <c r="B167" s="6">
        <v>142</v>
      </c>
      <c r="C167" s="48">
        <v>1943.3396442768906</v>
      </c>
      <c r="D167" s="48">
        <v>1550.6346459916556</v>
      </c>
      <c r="E167" s="48">
        <v>15.03084995471356</v>
      </c>
      <c r="F167" s="48">
        <v>10.64069248235792</v>
      </c>
      <c r="G167" s="48">
        <v>3174.8425676194429</v>
      </c>
      <c r="H167" s="48">
        <v>2912.7408648061669</v>
      </c>
      <c r="I167" s="48">
        <v>15.095046279643517</v>
      </c>
      <c r="J167" s="48">
        <v>10.678677710130785</v>
      </c>
      <c r="K167" s="48">
        <v>2554.5314143543019</v>
      </c>
      <c r="L167" s="48">
        <v>2236.9913351637115</v>
      </c>
      <c r="M167" s="48">
        <v>15.067924521820776</v>
      </c>
      <c r="N167" s="48">
        <v>10.66264245013973</v>
      </c>
      <c r="O167" s="48">
        <v>2445.5865223089954</v>
      </c>
      <c r="P167" s="48">
        <v>2114.2599447811804</v>
      </c>
      <c r="Q167" s="48">
        <v>15.061150781895396</v>
      </c>
      <c r="R167" s="48">
        <v>10.658634687838537</v>
      </c>
      <c r="U167" s="48">
        <v>1362.1062188145113</v>
      </c>
      <c r="V167" s="48">
        <v>3.7985227772864505E-2</v>
      </c>
      <c r="W167" s="48">
        <v>35858.840361819777</v>
      </c>
      <c r="X167" s="48">
        <v>686.35668917205589</v>
      </c>
      <c r="Y167" s="48">
        <v>2.1949967781809576E-2</v>
      </c>
      <c r="Z167" s="48">
        <v>31269.143353406416</v>
      </c>
      <c r="AA167" s="48">
        <v>563.62529878952478</v>
      </c>
      <c r="AB167" s="48">
        <v>1.7942205480617091E-2</v>
      </c>
      <c r="AC167" s="48">
        <v>31413.378884686583</v>
      </c>
      <c r="AD167" s="48">
        <v>-1362.1062188145113</v>
      </c>
      <c r="AE167" s="48">
        <v>-3.7985227772864505E-2</v>
      </c>
      <c r="AF167" s="48">
        <v>35858.840361819777</v>
      </c>
      <c r="AG167" s="48">
        <v>-675.7495296424554</v>
      </c>
      <c r="AH167" s="48">
        <v>-1.6035259991054929E-2</v>
      </c>
      <c r="AI167" s="48">
        <v>42141.476347712101</v>
      </c>
      <c r="AJ167" s="48">
        <v>-798.48092002498652</v>
      </c>
      <c r="AK167" s="48">
        <v>-2.0043022292247414E-2</v>
      </c>
      <c r="AL167" s="48">
        <v>39838.349146268061</v>
      </c>
      <c r="AM167" s="48">
        <v>-686.35668917205589</v>
      </c>
      <c r="AN167" s="48">
        <v>-2.1949967781809576E-2</v>
      </c>
      <c r="AO167" s="48">
        <v>31269.143353406416</v>
      </c>
      <c r="AP167" s="48">
        <v>675.7495296424554</v>
      </c>
      <c r="AQ167" s="48">
        <v>1.6035259991054929E-2</v>
      </c>
      <c r="AR167" s="48">
        <v>42141.476347712101</v>
      </c>
      <c r="AS167" s="48">
        <v>-122.73139038253112</v>
      </c>
      <c r="AT167" s="48">
        <v>-4.0077623011924857E-3</v>
      </c>
      <c r="AU167" s="48">
        <v>30623.420542184631</v>
      </c>
      <c r="AV167" s="48">
        <v>-563.62529878952478</v>
      </c>
      <c r="AW167" s="48">
        <v>-1.7942205480617091E-2</v>
      </c>
      <c r="AX167" s="48">
        <v>31413.378884686583</v>
      </c>
      <c r="AY167" s="48">
        <v>798.48092002498652</v>
      </c>
      <c r="AZ167" s="48">
        <v>2.0043022292247414E-2</v>
      </c>
      <c r="BA167" s="48">
        <v>39838.349146268061</v>
      </c>
      <c r="BB167" s="48">
        <v>122.73139038253112</v>
      </c>
      <c r="BC167" s="48">
        <v>4.0077623011924857E-3</v>
      </c>
      <c r="BD167" s="48">
        <v>30623.420542184631</v>
      </c>
      <c r="BF167" s="8">
        <f t="shared" si="25"/>
        <v>317670.13982474594</v>
      </c>
      <c r="BG167" s="8">
        <f t="shared" si="26"/>
        <v>317447.5904391174</v>
      </c>
      <c r="BH167" s="8">
        <f t="shared" si="27"/>
        <v>317642.28216902819</v>
      </c>
      <c r="BI167" s="8">
        <f t="shared" si="28"/>
        <v>317644.7806903749</v>
      </c>
      <c r="BJ167" s="19">
        <f t="shared" si="29"/>
        <v>1</v>
      </c>
      <c r="BK167" s="19">
        <f t="shared" si="30"/>
        <v>0</v>
      </c>
      <c r="BL167" s="19">
        <f t="shared" si="31"/>
        <v>0</v>
      </c>
      <c r="BM167" s="19">
        <f t="shared" si="32"/>
        <v>0</v>
      </c>
    </row>
    <row r="168" spans="2:65" x14ac:dyDescent="0.25">
      <c r="B168" s="6">
        <v>143</v>
      </c>
      <c r="C168" s="48">
        <v>1976.110339633113</v>
      </c>
      <c r="D168" s="48">
        <v>1571.707138612049</v>
      </c>
      <c r="E168" s="48">
        <v>15.087185774123135</v>
      </c>
      <c r="F168" s="48">
        <v>10.679772107900666</v>
      </c>
      <c r="G168" s="48">
        <v>3178.2340646140392</v>
      </c>
      <c r="H168" s="48">
        <v>2914.3758649218853</v>
      </c>
      <c r="I168" s="48">
        <v>15.151055398146864</v>
      </c>
      <c r="J168" s="48">
        <v>10.717441593276147</v>
      </c>
      <c r="K168" s="48">
        <v>2598.4738979893168</v>
      </c>
      <c r="L168" s="48">
        <v>2265.708849218563</v>
      </c>
      <c r="M168" s="48">
        <v>15.119880844740571</v>
      </c>
      <c r="N168" s="48">
        <v>10.699068855705629</v>
      </c>
      <c r="O168" s="48">
        <v>2471.3952083074605</v>
      </c>
      <c r="P168" s="48">
        <v>2130.7739078544105</v>
      </c>
      <c r="Q168" s="48">
        <v>15.116309676158936</v>
      </c>
      <c r="R168" s="48">
        <v>10.696962536108208</v>
      </c>
      <c r="U168" s="48">
        <v>1342.6687263098363</v>
      </c>
      <c r="V168" s="48">
        <v>3.7669485375481315E-2</v>
      </c>
      <c r="W168" s="48">
        <v>35643.405077781223</v>
      </c>
      <c r="X168" s="48">
        <v>694.00171060651405</v>
      </c>
      <c r="Y168" s="48">
        <v>1.9296747804963488E-2</v>
      </c>
      <c r="Z168" s="48">
        <v>35964.698177171791</v>
      </c>
      <c r="AA168" s="48">
        <v>559.06676924236149</v>
      </c>
      <c r="AB168" s="48">
        <v>1.7190428207541686E-2</v>
      </c>
      <c r="AC168" s="48">
        <v>32521.980400528413</v>
      </c>
      <c r="AD168" s="48">
        <v>-1342.6687263098363</v>
      </c>
      <c r="AE168" s="48">
        <v>-3.7669485375481315E-2</v>
      </c>
      <c r="AF168" s="48">
        <v>35643.405077781223</v>
      </c>
      <c r="AG168" s="48">
        <v>-648.66701570332225</v>
      </c>
      <c r="AH168" s="48">
        <v>-1.8372737570517828E-2</v>
      </c>
      <c r="AI168" s="48">
        <v>35305.953356903025</v>
      </c>
      <c r="AJ168" s="48">
        <v>-783.60195706747481</v>
      </c>
      <c r="AK168" s="48">
        <v>-2.0479057167939629E-2</v>
      </c>
      <c r="AL168" s="48">
        <v>38263.575839527381</v>
      </c>
      <c r="AM168" s="48">
        <v>-694.00171060651405</v>
      </c>
      <c r="AN168" s="48">
        <v>-1.9296747804963488E-2</v>
      </c>
      <c r="AO168" s="48">
        <v>35964.698177171791</v>
      </c>
      <c r="AP168" s="48">
        <v>648.66701570332225</v>
      </c>
      <c r="AQ168" s="48">
        <v>1.8372737570517828E-2</v>
      </c>
      <c r="AR168" s="48">
        <v>35305.953356903025</v>
      </c>
      <c r="AS168" s="48">
        <v>-134.93494136415256</v>
      </c>
      <c r="AT168" s="48">
        <v>-2.1063195974218019E-3</v>
      </c>
      <c r="AU168" s="48">
        <v>64061.950299145945</v>
      </c>
      <c r="AV168" s="48">
        <v>-559.06676924236149</v>
      </c>
      <c r="AW168" s="48">
        <v>-1.7190428207541686E-2</v>
      </c>
      <c r="AX168" s="48">
        <v>32521.980400528413</v>
      </c>
      <c r="AY168" s="48">
        <v>783.60195706747481</v>
      </c>
      <c r="AZ168" s="48">
        <v>2.0479057167939629E-2</v>
      </c>
      <c r="BA168" s="48">
        <v>38263.575839527381</v>
      </c>
      <c r="BB168" s="48">
        <v>134.93494136415256</v>
      </c>
      <c r="BC168" s="48">
        <v>2.1063195974218019E-3</v>
      </c>
      <c r="BD168" s="48">
        <v>64061.950299145945</v>
      </c>
      <c r="BF168" s="8">
        <f t="shared" si="25"/>
        <v>318821.45609840791</v>
      </c>
      <c r="BG168" s="8">
        <f t="shared" si="26"/>
        <v>318608.8719333625</v>
      </c>
      <c r="BH168" s="8">
        <f t="shared" si="27"/>
        <v>318706.35682195035</v>
      </c>
      <c r="BI168" s="8">
        <f t="shared" si="28"/>
        <v>318778.10217539186</v>
      </c>
      <c r="BJ168" s="19">
        <f t="shared" si="29"/>
        <v>1</v>
      </c>
      <c r="BK168" s="19">
        <f t="shared" si="30"/>
        <v>0</v>
      </c>
      <c r="BL168" s="19">
        <f t="shared" si="31"/>
        <v>0</v>
      </c>
      <c r="BM168" s="19">
        <f t="shared" si="32"/>
        <v>0</v>
      </c>
    </row>
    <row r="169" spans="2:65" x14ac:dyDescent="0.25">
      <c r="B169" s="6">
        <v>144</v>
      </c>
      <c r="C169" s="48">
        <v>2069.0100571319836</v>
      </c>
      <c r="D169" s="48">
        <v>1631.4117082002269</v>
      </c>
      <c r="E169" s="48">
        <v>14.912169190722155</v>
      </c>
      <c r="F169" s="48">
        <v>10.558333324800691</v>
      </c>
      <c r="G169" s="48">
        <v>3201.5012947406649</v>
      </c>
      <c r="H169" s="48">
        <v>2928.258198339965</v>
      </c>
      <c r="I169" s="48">
        <v>14.988428147329666</v>
      </c>
      <c r="J169" s="48">
        <v>10.603328307278849</v>
      </c>
      <c r="K169" s="48">
        <v>2657.791476994531</v>
      </c>
      <c r="L169" s="48">
        <v>2303.2860012879896</v>
      </c>
      <c r="M169" s="48">
        <v>14.950906804115998</v>
      </c>
      <c r="N169" s="48">
        <v>10.581207977073525</v>
      </c>
      <c r="O169" s="48">
        <v>2538.7695470390445</v>
      </c>
      <c r="P169" s="48">
        <v>2173.7026431853828</v>
      </c>
      <c r="Q169" s="48">
        <v>14.946004225752384</v>
      </c>
      <c r="R169" s="48">
        <v>10.578315099752142</v>
      </c>
      <c r="U169" s="48">
        <v>1296.8464901397381</v>
      </c>
      <c r="V169" s="48">
        <v>4.4994982478158363E-2</v>
      </c>
      <c r="W169" s="48">
        <v>28822.024561722148</v>
      </c>
      <c r="X169" s="48">
        <v>671.87429308776268</v>
      </c>
      <c r="Y169" s="48">
        <v>2.2874652272834695E-2</v>
      </c>
      <c r="Z169" s="48">
        <v>29372.000285471531</v>
      </c>
      <c r="AA169" s="48">
        <v>542.2909349851559</v>
      </c>
      <c r="AB169" s="48">
        <v>1.9981774951451925E-2</v>
      </c>
      <c r="AC169" s="48">
        <v>27139.277481741017</v>
      </c>
      <c r="AD169" s="48">
        <v>-1296.8464901397381</v>
      </c>
      <c r="AE169" s="48">
        <v>-4.4994982478158363E-2</v>
      </c>
      <c r="AF169" s="48">
        <v>28822.024561722148</v>
      </c>
      <c r="AG169" s="48">
        <v>-624.9721970519754</v>
      </c>
      <c r="AH169" s="48">
        <v>-2.2120330205323668E-2</v>
      </c>
      <c r="AI169" s="48">
        <v>28253.294198183543</v>
      </c>
      <c r="AJ169" s="48">
        <v>-754.55555515458218</v>
      </c>
      <c r="AK169" s="48">
        <v>-2.5013207526706438E-2</v>
      </c>
      <c r="AL169" s="48">
        <v>30166.285325420507</v>
      </c>
      <c r="AM169" s="48">
        <v>-671.87429308776268</v>
      </c>
      <c r="AN169" s="48">
        <v>-2.2874652272834695E-2</v>
      </c>
      <c r="AO169" s="48">
        <v>29372.000285471531</v>
      </c>
      <c r="AP169" s="48">
        <v>624.9721970519754</v>
      </c>
      <c r="AQ169" s="48">
        <v>2.2120330205323668E-2</v>
      </c>
      <c r="AR169" s="48">
        <v>28253.294198183543</v>
      </c>
      <c r="AS169" s="48">
        <v>-129.58335810260678</v>
      </c>
      <c r="AT169" s="48">
        <v>-2.8928773213827697E-3</v>
      </c>
      <c r="AU169" s="48">
        <v>44793.934794534282</v>
      </c>
      <c r="AV169" s="48">
        <v>-542.2909349851559</v>
      </c>
      <c r="AW169" s="48">
        <v>-1.9981774951451925E-2</v>
      </c>
      <c r="AX169" s="48">
        <v>27139.277481741017</v>
      </c>
      <c r="AY169" s="48">
        <v>754.55555515458218</v>
      </c>
      <c r="AZ169" s="48">
        <v>2.5013207526706438E-2</v>
      </c>
      <c r="BA169" s="48">
        <v>30166.285325420507</v>
      </c>
      <c r="BB169" s="48">
        <v>129.58335810260678</v>
      </c>
      <c r="BC169" s="48">
        <v>2.8928773213827697E-3</v>
      </c>
      <c r="BD169" s="48">
        <v>44793.934794534282</v>
      </c>
      <c r="BF169" s="8">
        <f t="shared" si="25"/>
        <v>315118.58803582046</v>
      </c>
      <c r="BG169" s="8">
        <f t="shared" si="26"/>
        <v>315171.59102002549</v>
      </c>
      <c r="BH169" s="8">
        <f t="shared" si="27"/>
        <v>315132.95331091777</v>
      </c>
      <c r="BI169" s="8">
        <f t="shared" si="28"/>
        <v>315175.75034937891</v>
      </c>
      <c r="BJ169" s="19">
        <f t="shared" si="29"/>
        <v>0</v>
      </c>
      <c r="BK169" s="19">
        <f t="shared" si="30"/>
        <v>0</v>
      </c>
      <c r="BL169" s="19">
        <f t="shared" si="31"/>
        <v>0</v>
      </c>
      <c r="BM169" s="19">
        <f t="shared" si="32"/>
        <v>1</v>
      </c>
    </row>
    <row r="170" spans="2:65" x14ac:dyDescent="0.25">
      <c r="B170" s="6">
        <v>145</v>
      </c>
      <c r="C170" s="48">
        <v>2035.090421097135</v>
      </c>
      <c r="D170" s="48">
        <v>1610.9398159912455</v>
      </c>
      <c r="E170" s="48">
        <v>15.092366502348202</v>
      </c>
      <c r="F170" s="48">
        <v>10.68490404380033</v>
      </c>
      <c r="G170" s="48">
        <v>3178.487575618823</v>
      </c>
      <c r="H170" s="48">
        <v>2914.2562852206997</v>
      </c>
      <c r="I170" s="48">
        <v>15.166505244245375</v>
      </c>
      <c r="J170" s="48">
        <v>10.728640020064725</v>
      </c>
      <c r="K170" s="48">
        <v>2548.3963554731413</v>
      </c>
      <c r="L170" s="48">
        <v>2231.7400806690848</v>
      </c>
      <c r="M170" s="48">
        <v>15.142361668220573</v>
      </c>
      <c r="N170" s="48">
        <v>10.714412949344553</v>
      </c>
      <c r="O170" s="48">
        <v>2487.2369512216919</v>
      </c>
      <c r="P170" s="48">
        <v>2141.0270774681476</v>
      </c>
      <c r="Q170" s="48">
        <v>15.128683004263072</v>
      </c>
      <c r="R170" s="48">
        <v>10.706345829685091</v>
      </c>
      <c r="U170" s="48">
        <v>1303.3164692294542</v>
      </c>
      <c r="V170" s="48">
        <v>4.3735976264395404E-2</v>
      </c>
      <c r="W170" s="48">
        <v>29799.642778077381</v>
      </c>
      <c r="X170" s="48">
        <v>620.80026467783932</v>
      </c>
      <c r="Y170" s="48">
        <v>2.9508905544222586E-2</v>
      </c>
      <c r="Z170" s="48">
        <v>21037.725840000967</v>
      </c>
      <c r="AA170" s="48">
        <v>530.08726147690209</v>
      </c>
      <c r="AB170" s="48">
        <v>2.1441785884761089E-2</v>
      </c>
      <c r="AC170" s="48">
        <v>24722.160006906928</v>
      </c>
      <c r="AD170" s="48">
        <v>-1303.3164692294542</v>
      </c>
      <c r="AE170" s="48">
        <v>-4.3735976264395404E-2</v>
      </c>
      <c r="AF170" s="48">
        <v>29799.642778077381</v>
      </c>
      <c r="AG170" s="48">
        <v>-682.51620455161492</v>
      </c>
      <c r="AH170" s="48">
        <v>-1.4227070720172819E-2</v>
      </c>
      <c r="AI170" s="48">
        <v>47973.066133976754</v>
      </c>
      <c r="AJ170" s="48">
        <v>-773.22920775255216</v>
      </c>
      <c r="AK170" s="48">
        <v>-2.2294190379634315E-2</v>
      </c>
      <c r="AL170" s="48">
        <v>34682.991155350275</v>
      </c>
      <c r="AM170" s="48">
        <v>-620.80026467783932</v>
      </c>
      <c r="AN170" s="48">
        <v>-2.9508905544222586E-2</v>
      </c>
      <c r="AO170" s="48">
        <v>21037.725840000967</v>
      </c>
      <c r="AP170" s="48">
        <v>682.51620455161492</v>
      </c>
      <c r="AQ170" s="48">
        <v>1.4227070720172819E-2</v>
      </c>
      <c r="AR170" s="48">
        <v>47973.066133976754</v>
      </c>
      <c r="AS170" s="48">
        <v>-90.713003200937237</v>
      </c>
      <c r="AT170" s="48">
        <v>-8.0671196594614969E-3</v>
      </c>
      <c r="AU170" s="48">
        <v>11244.782156484411</v>
      </c>
      <c r="AV170" s="48">
        <v>-530.08726147690209</v>
      </c>
      <c r="AW170" s="48">
        <v>-2.1441785884761089E-2</v>
      </c>
      <c r="AX170" s="48">
        <v>24722.160006906928</v>
      </c>
      <c r="AY170" s="48">
        <v>773.22920775255216</v>
      </c>
      <c r="AZ170" s="48">
        <v>2.2294190379634315E-2</v>
      </c>
      <c r="BA170" s="48">
        <v>34682.991155350275</v>
      </c>
      <c r="BB170" s="48">
        <v>90.713003200937237</v>
      </c>
      <c r="BC170" s="48">
        <v>8.0671196594614969E-3</v>
      </c>
      <c r="BD170" s="48">
        <v>11244.782156484411</v>
      </c>
      <c r="BF170" s="8">
        <f t="shared" si="25"/>
        <v>318936.18149801862</v>
      </c>
      <c r="BG170" s="8">
        <f t="shared" si="26"/>
        <v>318944.94431672111</v>
      </c>
      <c r="BH170" s="8">
        <f t="shared" si="27"/>
        <v>319200.64839966752</v>
      </c>
      <c r="BI170" s="8">
        <f t="shared" si="28"/>
        <v>319049.34781308455</v>
      </c>
      <c r="BJ170" s="19">
        <f t="shared" si="29"/>
        <v>0</v>
      </c>
      <c r="BK170" s="19">
        <f t="shared" si="30"/>
        <v>0</v>
      </c>
      <c r="BL170" s="19">
        <f t="shared" si="31"/>
        <v>1</v>
      </c>
      <c r="BM170" s="19">
        <f t="shared" si="32"/>
        <v>0</v>
      </c>
    </row>
    <row r="171" spans="2:65" x14ac:dyDescent="0.25">
      <c r="B171" s="6">
        <v>146</v>
      </c>
      <c r="C171" s="48">
        <v>1906.447087938559</v>
      </c>
      <c r="D171" s="48">
        <v>1528.4318862949522</v>
      </c>
      <c r="E171" s="48">
        <v>14.92101070519878</v>
      </c>
      <c r="F171" s="48">
        <v>10.562259780589608</v>
      </c>
      <c r="G171" s="48">
        <v>3101.7382255277189</v>
      </c>
      <c r="H171" s="48">
        <v>2865.3256111633268</v>
      </c>
      <c r="I171" s="48">
        <v>14.989922385656477</v>
      </c>
      <c r="J171" s="48">
        <v>10.602954786091139</v>
      </c>
      <c r="K171" s="48">
        <v>2550.2665776212425</v>
      </c>
      <c r="L171" s="48">
        <v>2236.2892117859446</v>
      </c>
      <c r="M171" s="48">
        <v>14.952336197889146</v>
      </c>
      <c r="N171" s="48">
        <v>10.580774093269204</v>
      </c>
      <c r="O171" s="48">
        <v>2477.7783790894055</v>
      </c>
      <c r="P171" s="48">
        <v>2138.2643128691197</v>
      </c>
      <c r="Q171" s="48">
        <v>14.939876860992308</v>
      </c>
      <c r="R171" s="48">
        <v>10.57341334726792</v>
      </c>
      <c r="U171" s="48">
        <v>1336.8937248683746</v>
      </c>
      <c r="V171" s="48">
        <v>4.0695005501531156E-2</v>
      </c>
      <c r="W171" s="48">
        <v>32851.543042992678</v>
      </c>
      <c r="X171" s="48">
        <v>707.85732549099248</v>
      </c>
      <c r="Y171" s="48">
        <v>1.851431267959569E-2</v>
      </c>
      <c r="Z171" s="48">
        <v>38232.978871049854</v>
      </c>
      <c r="AA171" s="48">
        <v>609.83242657416758</v>
      </c>
      <c r="AB171" s="48">
        <v>1.1153566678311577E-2</v>
      </c>
      <c r="AC171" s="48">
        <v>54676.001333277884</v>
      </c>
      <c r="AD171" s="48">
        <v>-1336.8937248683746</v>
      </c>
      <c r="AE171" s="48">
        <v>-4.0695005501531156E-2</v>
      </c>
      <c r="AF171" s="48">
        <v>32851.543042992678</v>
      </c>
      <c r="AG171" s="48">
        <v>-629.03639937738217</v>
      </c>
      <c r="AH171" s="48">
        <v>-2.2180692821935466E-2</v>
      </c>
      <c r="AI171" s="48">
        <v>28359.637114459307</v>
      </c>
      <c r="AJ171" s="48">
        <v>-727.06129829420706</v>
      </c>
      <c r="AK171" s="48">
        <v>-2.9541438823219579E-2</v>
      </c>
      <c r="AL171" s="48">
        <v>24611.573682820646</v>
      </c>
      <c r="AM171" s="48">
        <v>-707.85732549099248</v>
      </c>
      <c r="AN171" s="48">
        <v>-1.851431267959569E-2</v>
      </c>
      <c r="AO171" s="48">
        <v>38232.978871049854</v>
      </c>
      <c r="AP171" s="48">
        <v>629.03639937738217</v>
      </c>
      <c r="AQ171" s="48">
        <v>2.2180692821935466E-2</v>
      </c>
      <c r="AR171" s="48">
        <v>28359.637114459307</v>
      </c>
      <c r="AS171" s="48">
        <v>-98.024898916824895</v>
      </c>
      <c r="AT171" s="48">
        <v>-7.360746001284113E-3</v>
      </c>
      <c r="AU171" s="48">
        <v>13317.250574836306</v>
      </c>
      <c r="AV171" s="48">
        <v>-609.83242657416758</v>
      </c>
      <c r="AW171" s="48">
        <v>-1.1153566678311577E-2</v>
      </c>
      <c r="AX171" s="48">
        <v>54676.001333277884</v>
      </c>
      <c r="AY171" s="48">
        <v>727.06129829420706</v>
      </c>
      <c r="AZ171" s="48">
        <v>2.9541438823219579E-2</v>
      </c>
      <c r="BA171" s="48">
        <v>24611.573682820646</v>
      </c>
      <c r="BB171" s="48">
        <v>98.024898916824895</v>
      </c>
      <c r="BC171" s="48">
        <v>7.360746001284113E-3</v>
      </c>
      <c r="BD171" s="48">
        <v>13317.250574836306</v>
      </c>
      <c r="BF171" s="8">
        <f t="shared" si="25"/>
        <v>315339.36153139325</v>
      </c>
      <c r="BG171" s="8">
        <f t="shared" si="26"/>
        <v>315223.31797157082</v>
      </c>
      <c r="BH171" s="8">
        <f t="shared" si="27"/>
        <v>315186.93358629016</v>
      </c>
      <c r="BI171" s="8">
        <f t="shared" si="28"/>
        <v>315064.13610516849</v>
      </c>
      <c r="BJ171" s="19">
        <f t="shared" si="29"/>
        <v>1</v>
      </c>
      <c r="BK171" s="19">
        <f t="shared" si="30"/>
        <v>0</v>
      </c>
      <c r="BL171" s="19">
        <f t="shared" si="31"/>
        <v>0</v>
      </c>
      <c r="BM171" s="19">
        <f t="shared" si="32"/>
        <v>0</v>
      </c>
    </row>
    <row r="172" spans="2:65" x14ac:dyDescent="0.25">
      <c r="B172" s="6">
        <v>147</v>
      </c>
      <c r="C172" s="48">
        <v>1956.0538620319944</v>
      </c>
      <c r="D172" s="48">
        <v>1557.2358072510028</v>
      </c>
      <c r="E172" s="48">
        <v>15.033933470255134</v>
      </c>
      <c r="F172" s="48">
        <v>10.640488379811796</v>
      </c>
      <c r="G172" s="48">
        <v>3157.933680666782</v>
      </c>
      <c r="H172" s="48">
        <v>2900.1810615573004</v>
      </c>
      <c r="I172" s="48">
        <v>15.093852229281147</v>
      </c>
      <c r="J172" s="48">
        <v>10.675826261383147</v>
      </c>
      <c r="K172" s="48">
        <v>2576.7448607408182</v>
      </c>
      <c r="L172" s="48">
        <v>2250.3451191792519</v>
      </c>
      <c r="M172" s="48">
        <v>15.064821142751931</v>
      </c>
      <c r="N172" s="48">
        <v>10.65871734034012</v>
      </c>
      <c r="O172" s="48">
        <v>2474.0008463743579</v>
      </c>
      <c r="P172" s="48">
        <v>2131.7070483089519</v>
      </c>
      <c r="Q172" s="48">
        <v>15.058065391556722</v>
      </c>
      <c r="R172" s="48">
        <v>10.654732597104207</v>
      </c>
      <c r="U172" s="48">
        <v>1342.9452543062976</v>
      </c>
      <c r="V172" s="48">
        <v>3.5337881571351204E-2</v>
      </c>
      <c r="W172" s="48">
        <v>38002.992669346582</v>
      </c>
      <c r="X172" s="48">
        <v>693.1093119282491</v>
      </c>
      <c r="Y172" s="48">
        <v>1.8228960528324123E-2</v>
      </c>
      <c r="Z172" s="48">
        <v>38022.426503765651</v>
      </c>
      <c r="AA172" s="48">
        <v>574.4712410579491</v>
      </c>
      <c r="AB172" s="48">
        <v>1.4244217292411321E-2</v>
      </c>
      <c r="AC172" s="48">
        <v>40330.137435069992</v>
      </c>
      <c r="AD172" s="48">
        <v>-1342.9452543062976</v>
      </c>
      <c r="AE172" s="48">
        <v>-3.5337881571351204E-2</v>
      </c>
      <c r="AF172" s="48">
        <v>38002.992669346582</v>
      </c>
      <c r="AG172" s="48">
        <v>-649.83594237804846</v>
      </c>
      <c r="AH172" s="48">
        <v>-1.7108921043027081E-2</v>
      </c>
      <c r="AI172" s="48">
        <v>37982.286594448684</v>
      </c>
      <c r="AJ172" s="48">
        <v>-768.47401324834846</v>
      </c>
      <c r="AK172" s="48">
        <v>-2.1093664278939883E-2</v>
      </c>
      <c r="AL172" s="48">
        <v>36431.508678916456</v>
      </c>
      <c r="AM172" s="48">
        <v>-693.1093119282491</v>
      </c>
      <c r="AN172" s="48">
        <v>-1.8228960528324123E-2</v>
      </c>
      <c r="AO172" s="48">
        <v>38022.426503765651</v>
      </c>
      <c r="AP172" s="48">
        <v>649.83594237804846</v>
      </c>
      <c r="AQ172" s="48">
        <v>1.7108921043027081E-2</v>
      </c>
      <c r="AR172" s="48">
        <v>37982.286594448684</v>
      </c>
      <c r="AS172" s="48">
        <v>-118.6380708703</v>
      </c>
      <c r="AT172" s="48">
        <v>-3.9847432359128021E-3</v>
      </c>
      <c r="AU172" s="48">
        <v>29773.077924084377</v>
      </c>
      <c r="AV172" s="48">
        <v>-574.4712410579491</v>
      </c>
      <c r="AW172" s="48">
        <v>-1.4244217292411321E-2</v>
      </c>
      <c r="AX172" s="48">
        <v>40330.137435069992</v>
      </c>
      <c r="AY172" s="48">
        <v>768.47401324834846</v>
      </c>
      <c r="AZ172" s="48">
        <v>2.1093664278939883E-2</v>
      </c>
      <c r="BA172" s="48">
        <v>36431.508678916456</v>
      </c>
      <c r="BB172" s="48">
        <v>118.6380708703</v>
      </c>
      <c r="BC172" s="48">
        <v>3.9847432359128021E-3</v>
      </c>
      <c r="BD172" s="48">
        <v>29773.077924084377</v>
      </c>
      <c r="BF172" s="8">
        <f t="shared" si="25"/>
        <v>317657.41558710288</v>
      </c>
      <c r="BG172" s="8">
        <f t="shared" si="26"/>
        <v>317374.60677993711</v>
      </c>
      <c r="BH172" s="8">
        <f t="shared" si="27"/>
        <v>317511.17509102437</v>
      </c>
      <c r="BI172" s="8">
        <f t="shared" si="28"/>
        <v>317510.27086481726</v>
      </c>
      <c r="BJ172" s="19">
        <f t="shared" si="29"/>
        <v>1</v>
      </c>
      <c r="BK172" s="19">
        <f t="shared" si="30"/>
        <v>0</v>
      </c>
      <c r="BL172" s="19">
        <f t="shared" si="31"/>
        <v>0</v>
      </c>
      <c r="BM172" s="19">
        <f t="shared" si="32"/>
        <v>0</v>
      </c>
    </row>
    <row r="173" spans="2:65" x14ac:dyDescent="0.25">
      <c r="B173" s="6">
        <v>148</v>
      </c>
      <c r="C173" s="48">
        <v>1945.2366979724216</v>
      </c>
      <c r="D173" s="48">
        <v>1547.3952811946965</v>
      </c>
      <c r="E173" s="48">
        <v>15.215965932739969</v>
      </c>
      <c r="F173" s="48">
        <v>10.771905031844859</v>
      </c>
      <c r="G173" s="48">
        <v>3231.0684333009622</v>
      </c>
      <c r="H173" s="48">
        <v>2947.3416360275273</v>
      </c>
      <c r="I173" s="48">
        <v>15.270952300585934</v>
      </c>
      <c r="J173" s="48">
        <v>10.804268492632133</v>
      </c>
      <c r="K173" s="48">
        <v>2587.8129339531633</v>
      </c>
      <c r="L173" s="48">
        <v>2255.6574225259765</v>
      </c>
      <c r="M173" s="48">
        <v>15.247704575612627</v>
      </c>
      <c r="N173" s="48">
        <v>10.790594199221747</v>
      </c>
      <c r="O173" s="48">
        <v>2516.1818785953501</v>
      </c>
      <c r="P173" s="48">
        <v>2157.7177238393833</v>
      </c>
      <c r="Q173" s="48">
        <v>15.235021469422897</v>
      </c>
      <c r="R173" s="48">
        <v>10.783128661560792</v>
      </c>
      <c r="U173" s="48">
        <v>1399.9463548328308</v>
      </c>
      <c r="V173" s="48">
        <v>3.2363460787273368E-2</v>
      </c>
      <c r="W173" s="48">
        <v>43257.004065008608</v>
      </c>
      <c r="X173" s="48">
        <v>708.26214133127996</v>
      </c>
      <c r="Y173" s="48">
        <v>1.8689167376887639E-2</v>
      </c>
      <c r="Z173" s="48">
        <v>37896.933932282482</v>
      </c>
      <c r="AA173" s="48">
        <v>610.32244264468682</v>
      </c>
      <c r="AB173" s="48">
        <v>1.1223629715932049E-2</v>
      </c>
      <c r="AC173" s="48">
        <v>54378.348011457325</v>
      </c>
      <c r="AD173" s="48">
        <v>-1399.9463548328308</v>
      </c>
      <c r="AE173" s="48">
        <v>-3.2363460787273368E-2</v>
      </c>
      <c r="AF173" s="48">
        <v>43257.004065008608</v>
      </c>
      <c r="AG173" s="48">
        <v>-691.68421350155086</v>
      </c>
      <c r="AH173" s="48">
        <v>-1.3674293410385729E-2</v>
      </c>
      <c r="AI173" s="48">
        <v>50582.812050545253</v>
      </c>
      <c r="AJ173" s="48">
        <v>-789.623912188144</v>
      </c>
      <c r="AK173" s="48">
        <v>-2.113983107134132E-2</v>
      </c>
      <c r="AL173" s="48">
        <v>37352.422993512715</v>
      </c>
      <c r="AM173" s="48">
        <v>-708.26214133127996</v>
      </c>
      <c r="AN173" s="48">
        <v>-1.8689167376887639E-2</v>
      </c>
      <c r="AO173" s="48">
        <v>37896.933932282482</v>
      </c>
      <c r="AP173" s="48">
        <v>691.68421350155086</v>
      </c>
      <c r="AQ173" s="48">
        <v>1.3674293410385729E-2</v>
      </c>
      <c r="AR173" s="48">
        <v>50582.812050545253</v>
      </c>
      <c r="AS173" s="48">
        <v>-97.939698686593147</v>
      </c>
      <c r="AT173" s="48">
        <v>-7.4655376609555901E-3</v>
      </c>
      <c r="AU173" s="48">
        <v>13118.907590382023</v>
      </c>
      <c r="AV173" s="48">
        <v>-610.32244264468682</v>
      </c>
      <c r="AW173" s="48">
        <v>-1.1223629715932049E-2</v>
      </c>
      <c r="AX173" s="48">
        <v>54378.348011457325</v>
      </c>
      <c r="AY173" s="48">
        <v>789.623912188144</v>
      </c>
      <c r="AZ173" s="48">
        <v>2.113983107134132E-2</v>
      </c>
      <c r="BA173" s="48">
        <v>37352.422993512715</v>
      </c>
      <c r="BB173" s="48">
        <v>97.939698686593147</v>
      </c>
      <c r="BC173" s="48">
        <v>7.4655376609555901E-3</v>
      </c>
      <c r="BD173" s="48">
        <v>13118.907590382023</v>
      </c>
      <c r="BF173" s="8">
        <f t="shared" si="25"/>
        <v>321609.75567415106</v>
      </c>
      <c r="BG173" s="8">
        <f t="shared" si="26"/>
        <v>321180.71314293647</v>
      </c>
      <c r="BH173" s="8">
        <f t="shared" si="27"/>
        <v>321462.16855412646</v>
      </c>
      <c r="BI173" s="8">
        <f t="shared" si="28"/>
        <v>321336.14212298434</v>
      </c>
      <c r="BJ173" s="19">
        <f t="shared" si="29"/>
        <v>1</v>
      </c>
      <c r="BK173" s="19">
        <f t="shared" si="30"/>
        <v>0</v>
      </c>
      <c r="BL173" s="19">
        <f t="shared" si="31"/>
        <v>0</v>
      </c>
      <c r="BM173" s="19">
        <f t="shared" si="32"/>
        <v>0</v>
      </c>
    </row>
    <row r="174" spans="2:65" x14ac:dyDescent="0.25">
      <c r="B174" s="6">
        <v>149</v>
      </c>
      <c r="C174" s="48">
        <v>1949.3485019374559</v>
      </c>
      <c r="D174" s="48">
        <v>1558.2484992110269</v>
      </c>
      <c r="E174" s="48">
        <v>14.978648768802211</v>
      </c>
      <c r="F174" s="48">
        <v>10.605173211284098</v>
      </c>
      <c r="G174" s="48">
        <v>3129.0691678787584</v>
      </c>
      <c r="H174" s="48">
        <v>2884.1925892136951</v>
      </c>
      <c r="I174" s="48">
        <v>15.054305106680614</v>
      </c>
      <c r="J174" s="48">
        <v>10.649821607844901</v>
      </c>
      <c r="K174" s="48">
        <v>2506.7832845293733</v>
      </c>
      <c r="L174" s="48">
        <v>2207.5715305722165</v>
      </c>
      <c r="M174" s="48">
        <v>15.02636774130562</v>
      </c>
      <c r="N174" s="48">
        <v>10.633350935971364</v>
      </c>
      <c r="O174" s="48">
        <v>2430.2482835263845</v>
      </c>
      <c r="P174" s="48">
        <v>2106.8411389072085</v>
      </c>
      <c r="Q174" s="48">
        <v>15.013861203992644</v>
      </c>
      <c r="R174" s="48">
        <v>10.625971392652048</v>
      </c>
      <c r="U174" s="48">
        <v>1325.9440900026682</v>
      </c>
      <c r="V174" s="48">
        <v>4.4648396560802439E-2</v>
      </c>
      <c r="W174" s="48">
        <v>29697.462666928925</v>
      </c>
      <c r="X174" s="48">
        <v>649.32303136118958</v>
      </c>
      <c r="Y174" s="48">
        <v>2.8177724687266092E-2</v>
      </c>
      <c r="Z174" s="48">
        <v>23043.841849112385</v>
      </c>
      <c r="AA174" s="48">
        <v>548.59263969618155</v>
      </c>
      <c r="AB174" s="48">
        <v>2.0798181367949198E-2</v>
      </c>
      <c r="AC174" s="48">
        <v>26376.952387845988</v>
      </c>
      <c r="AD174" s="48">
        <v>-1325.9440900026682</v>
      </c>
      <c r="AE174" s="48">
        <v>-4.4648396560802439E-2</v>
      </c>
      <c r="AF174" s="48">
        <v>29697.462666928925</v>
      </c>
      <c r="AG174" s="48">
        <v>-676.62105864147861</v>
      </c>
      <c r="AH174" s="48">
        <v>-1.6470671873536347E-2</v>
      </c>
      <c r="AI174" s="48">
        <v>41080.355667130672</v>
      </c>
      <c r="AJ174" s="48">
        <v>-777.35145030648664</v>
      </c>
      <c r="AK174" s="48">
        <v>-2.3850215192853241E-2</v>
      </c>
      <c r="AL174" s="48">
        <v>32593.05813473001</v>
      </c>
      <c r="AM174" s="48">
        <v>-649.32303136118958</v>
      </c>
      <c r="AN174" s="48">
        <v>-2.8177724687266092E-2</v>
      </c>
      <c r="AO174" s="48">
        <v>23043.841849112385</v>
      </c>
      <c r="AP174" s="48">
        <v>676.62105864147861</v>
      </c>
      <c r="AQ174" s="48">
        <v>1.6470671873536347E-2</v>
      </c>
      <c r="AR174" s="48">
        <v>41080.355667130672</v>
      </c>
      <c r="AS174" s="48">
        <v>-100.73039166500803</v>
      </c>
      <c r="AT174" s="48">
        <v>-7.3795433193168947E-3</v>
      </c>
      <c r="AU174" s="48">
        <v>13649.949232133837</v>
      </c>
      <c r="AV174" s="48">
        <v>-548.59263969618155</v>
      </c>
      <c r="AW174" s="48">
        <v>-2.0798181367949198E-2</v>
      </c>
      <c r="AX174" s="48">
        <v>26376.952387845988</v>
      </c>
      <c r="AY174" s="48">
        <v>777.35145030648664</v>
      </c>
      <c r="AZ174" s="48">
        <v>2.3850215192853241E-2</v>
      </c>
      <c r="BA174" s="48">
        <v>32593.05813473001</v>
      </c>
      <c r="BB174" s="48">
        <v>100.73039166500803</v>
      </c>
      <c r="BC174" s="48">
        <v>7.3795433193168947E-3</v>
      </c>
      <c r="BD174" s="48">
        <v>13649.949232133837</v>
      </c>
      <c r="BF174" s="8">
        <f t="shared" si="25"/>
        <v>316596.94783931191</v>
      </c>
      <c r="BG174" s="8">
        <f t="shared" si="26"/>
        <v>316610.45564613328</v>
      </c>
      <c r="BH174" s="8">
        <f t="shared" si="27"/>
        <v>316792.95654856873</v>
      </c>
      <c r="BI174" s="8">
        <f t="shared" si="28"/>
        <v>316672.30064065423</v>
      </c>
      <c r="BJ174" s="19">
        <f t="shared" si="29"/>
        <v>0</v>
      </c>
      <c r="BK174" s="19">
        <f t="shared" si="30"/>
        <v>0</v>
      </c>
      <c r="BL174" s="19">
        <f t="shared" si="31"/>
        <v>1</v>
      </c>
      <c r="BM174" s="19">
        <f t="shared" si="32"/>
        <v>0</v>
      </c>
    </row>
    <row r="175" spans="2:65" x14ac:dyDescent="0.25">
      <c r="B175" s="6">
        <v>150</v>
      </c>
      <c r="C175" s="48">
        <v>1892.5880200022782</v>
      </c>
      <c r="D175" s="48">
        <v>1518.2669244312426</v>
      </c>
      <c r="E175" s="48">
        <v>15.012965772310311</v>
      </c>
      <c r="F175" s="48">
        <v>10.626717758118858</v>
      </c>
      <c r="G175" s="48">
        <v>3142.4486474278651</v>
      </c>
      <c r="H175" s="48">
        <v>2892.1954317155291</v>
      </c>
      <c r="I175" s="48">
        <v>15.072394275026447</v>
      </c>
      <c r="J175" s="48">
        <v>10.66180030373912</v>
      </c>
      <c r="K175" s="48">
        <v>2504.548902508242</v>
      </c>
      <c r="L175" s="48">
        <v>2204.8406236404126</v>
      </c>
      <c r="M175" s="48">
        <v>15.048820869783958</v>
      </c>
      <c r="N175" s="48">
        <v>10.647895252160199</v>
      </c>
      <c r="O175" s="48">
        <v>2485.0275942925782</v>
      </c>
      <c r="P175" s="48">
        <v>2142.4359149793781</v>
      </c>
      <c r="Q175" s="48">
        <v>15.0282566238222</v>
      </c>
      <c r="R175" s="48">
        <v>10.635753315076533</v>
      </c>
      <c r="U175" s="48">
        <v>1373.9285072842865</v>
      </c>
      <c r="V175" s="48">
        <v>3.5082545620262806E-2</v>
      </c>
      <c r="W175" s="48">
        <v>39162.736996221269</v>
      </c>
      <c r="X175" s="48">
        <v>686.57369920916994</v>
      </c>
      <c r="Y175" s="48">
        <v>2.117749404134095E-2</v>
      </c>
      <c r="Z175" s="48">
        <v>32419.968947643079</v>
      </c>
      <c r="AA175" s="48">
        <v>624.16899054813553</v>
      </c>
      <c r="AB175" s="48">
        <v>9.0355569576754391E-3</v>
      </c>
      <c r="AC175" s="48">
        <v>69079.193841827582</v>
      </c>
      <c r="AD175" s="48">
        <v>-1373.9285072842865</v>
      </c>
      <c r="AE175" s="48">
        <v>-3.5082545620262806E-2</v>
      </c>
      <c r="AF175" s="48">
        <v>39162.736996221269</v>
      </c>
      <c r="AG175" s="48">
        <v>-687.35480807511658</v>
      </c>
      <c r="AH175" s="48">
        <v>-1.3905051578921857E-2</v>
      </c>
      <c r="AI175" s="48">
        <v>49432.021461686039</v>
      </c>
      <c r="AJ175" s="48">
        <v>-749.759516736151</v>
      </c>
      <c r="AK175" s="48">
        <v>-2.6046988662587367E-2</v>
      </c>
      <c r="AL175" s="48">
        <v>28784.88283035456</v>
      </c>
      <c r="AM175" s="48">
        <v>-686.57369920916994</v>
      </c>
      <c r="AN175" s="48">
        <v>-2.117749404134095E-2</v>
      </c>
      <c r="AO175" s="48">
        <v>32419.968947643079</v>
      </c>
      <c r="AP175" s="48">
        <v>687.35480807511658</v>
      </c>
      <c r="AQ175" s="48">
        <v>1.3905051578921857E-2</v>
      </c>
      <c r="AR175" s="48">
        <v>49432.021461686039</v>
      </c>
      <c r="AS175" s="48">
        <v>-62.404708661034419</v>
      </c>
      <c r="AT175" s="48">
        <v>-1.214193708366551E-2</v>
      </c>
      <c r="AU175" s="48">
        <v>5139.6007268879011</v>
      </c>
      <c r="AV175" s="48">
        <v>-624.16899054813553</v>
      </c>
      <c r="AW175" s="48">
        <v>-9.0355569576754391E-3</v>
      </c>
      <c r="AX175" s="48">
        <v>69079.193841827582</v>
      </c>
      <c r="AY175" s="48">
        <v>749.759516736151</v>
      </c>
      <c r="AZ175" s="48">
        <v>2.6046988662587367E-2</v>
      </c>
      <c r="BA175" s="48">
        <v>28784.88283035456</v>
      </c>
      <c r="BB175" s="48">
        <v>62.404708661034419</v>
      </c>
      <c r="BC175" s="48">
        <v>1.214193708366551E-2</v>
      </c>
      <c r="BD175" s="48">
        <v>5139.6007268879011</v>
      </c>
      <c r="BF175" s="8">
        <f t="shared" si="25"/>
        <v>317283.26581913448</v>
      </c>
      <c r="BG175" s="8">
        <f t="shared" si="26"/>
        <v>316961.81368045812</v>
      </c>
      <c r="BH175" s="8">
        <f t="shared" si="27"/>
        <v>317232.01694116555</v>
      </c>
      <c r="BI175" s="8">
        <f t="shared" si="28"/>
        <v>316930.16353731661</v>
      </c>
      <c r="BJ175" s="19">
        <f t="shared" si="29"/>
        <v>1</v>
      </c>
      <c r="BK175" s="19">
        <f t="shared" si="30"/>
        <v>0</v>
      </c>
      <c r="BL175" s="19">
        <f t="shared" si="31"/>
        <v>0</v>
      </c>
      <c r="BM175" s="19">
        <f t="shared" si="32"/>
        <v>0</v>
      </c>
    </row>
    <row r="176" spans="2:65" x14ac:dyDescent="0.25">
      <c r="B176" s="6">
        <v>151</v>
      </c>
      <c r="C176" s="48">
        <v>2050.3261174868476</v>
      </c>
      <c r="D176" s="48">
        <v>1618.8310123367498</v>
      </c>
      <c r="E176" s="48">
        <v>15.133308263419552</v>
      </c>
      <c r="F176" s="48">
        <v>10.714855917690954</v>
      </c>
      <c r="G176" s="48">
        <v>3222.074529104596</v>
      </c>
      <c r="H176" s="48">
        <v>2941.9765595053277</v>
      </c>
      <c r="I176" s="48">
        <v>15.205872608763274</v>
      </c>
      <c r="J176" s="48">
        <v>10.757721926668161</v>
      </c>
      <c r="K176" s="48">
        <v>2535.0324058457609</v>
      </c>
      <c r="L176" s="48">
        <v>2221.1156318875505</v>
      </c>
      <c r="M176" s="48">
        <v>15.189773690910833</v>
      </c>
      <c r="N176" s="48">
        <v>10.748222955251933</v>
      </c>
      <c r="O176" s="48">
        <v>2514.3534782078905</v>
      </c>
      <c r="P176" s="48">
        <v>2157.3208261536884</v>
      </c>
      <c r="Q176" s="48">
        <v>15.169158079000095</v>
      </c>
      <c r="R176" s="48">
        <v>10.73604972066666</v>
      </c>
      <c r="U176" s="48">
        <v>1323.1455471685779</v>
      </c>
      <c r="V176" s="48">
        <v>4.2866008977206604E-2</v>
      </c>
      <c r="W176" s="48">
        <v>30867.010452784205</v>
      </c>
      <c r="X176" s="48">
        <v>602.2846195508007</v>
      </c>
      <c r="Y176" s="48">
        <v>3.3367037560978474E-2</v>
      </c>
      <c r="Z176" s="48">
        <v>18050.287456599097</v>
      </c>
      <c r="AA176" s="48">
        <v>538.48981381693852</v>
      </c>
      <c r="AB176" s="48">
        <v>2.1193802975705722E-2</v>
      </c>
      <c r="AC176" s="48">
        <v>25407.889958881133</v>
      </c>
      <c r="AD176" s="48">
        <v>-1323.1455471685779</v>
      </c>
      <c r="AE176" s="48">
        <v>-4.2866008977206604E-2</v>
      </c>
      <c r="AF176" s="48">
        <v>30867.010452784205</v>
      </c>
      <c r="AG176" s="48">
        <v>-720.86092761777718</v>
      </c>
      <c r="AH176" s="48">
        <v>-9.4989714162281302E-3</v>
      </c>
      <c r="AI176" s="48">
        <v>75888.314221711596</v>
      </c>
      <c r="AJ176" s="48">
        <v>-784.65573335163936</v>
      </c>
      <c r="AK176" s="48">
        <v>-2.1672206001500882E-2</v>
      </c>
      <c r="AL176" s="48">
        <v>36205.623612903044</v>
      </c>
      <c r="AM176" s="48">
        <v>-602.2846195508007</v>
      </c>
      <c r="AN176" s="48">
        <v>-3.3367037560978474E-2</v>
      </c>
      <c r="AO176" s="48">
        <v>18050.287456599097</v>
      </c>
      <c r="AP176" s="48">
        <v>720.86092761777718</v>
      </c>
      <c r="AQ176" s="48">
        <v>9.4989714162281302E-3</v>
      </c>
      <c r="AR176" s="48">
        <v>75888.314221711596</v>
      </c>
      <c r="AS176" s="48">
        <v>-63.794805733862177</v>
      </c>
      <c r="AT176" s="48">
        <v>-1.2173234585272752E-2</v>
      </c>
      <c r="AU176" s="48">
        <v>5240.5796739546522</v>
      </c>
      <c r="AV176" s="48">
        <v>-538.48981381693852</v>
      </c>
      <c r="AW176" s="48">
        <v>-2.1193802975705722E-2</v>
      </c>
      <c r="AX176" s="48">
        <v>25407.889958881133</v>
      </c>
      <c r="AY176" s="48">
        <v>784.65573335163936</v>
      </c>
      <c r="AZ176" s="48">
        <v>2.1672206001500882E-2</v>
      </c>
      <c r="BA176" s="48">
        <v>36205.623612903044</v>
      </c>
      <c r="BB176" s="48">
        <v>63.794805733862177</v>
      </c>
      <c r="BC176" s="48">
        <v>1.2173234585272752E-2</v>
      </c>
      <c r="BD176" s="48">
        <v>5240.5796739546522</v>
      </c>
      <c r="BF176" s="8">
        <f t="shared" si="25"/>
        <v>319826.84651839186</v>
      </c>
      <c r="BG176" s="8">
        <f t="shared" si="26"/>
        <v>319789.68124053947</v>
      </c>
      <c r="BH176" s="8">
        <f t="shared" si="27"/>
        <v>320225.57302567043</v>
      </c>
      <c r="BI176" s="8">
        <f t="shared" si="28"/>
        <v>319924.17079384613</v>
      </c>
      <c r="BJ176" s="19">
        <f t="shared" si="29"/>
        <v>0</v>
      </c>
      <c r="BK176" s="19">
        <f t="shared" si="30"/>
        <v>0</v>
      </c>
      <c r="BL176" s="19">
        <f t="shared" si="31"/>
        <v>1</v>
      </c>
      <c r="BM176" s="19">
        <f t="shared" si="32"/>
        <v>0</v>
      </c>
    </row>
    <row r="177" spans="2:65" x14ac:dyDescent="0.25">
      <c r="B177" s="6">
        <v>152</v>
      </c>
      <c r="C177" s="48">
        <v>1993.9983423543902</v>
      </c>
      <c r="D177" s="48">
        <v>1582.8142924974893</v>
      </c>
      <c r="E177" s="48">
        <v>14.992880204562271</v>
      </c>
      <c r="F177" s="48">
        <v>10.613404847894191</v>
      </c>
      <c r="G177" s="48">
        <v>3179.6419086429078</v>
      </c>
      <c r="H177" s="48">
        <v>2914.745306688108</v>
      </c>
      <c r="I177" s="48">
        <v>15.059560360760594</v>
      </c>
      <c r="J177" s="48">
        <v>10.652795985059964</v>
      </c>
      <c r="K177" s="48">
        <v>2538.9585078824734</v>
      </c>
      <c r="L177" s="48">
        <v>2225.0675786853794</v>
      </c>
      <c r="M177" s="48">
        <v>15.037358685033366</v>
      </c>
      <c r="N177" s="48">
        <v>10.63969344620382</v>
      </c>
      <c r="O177" s="48">
        <v>2455.4879666963625</v>
      </c>
      <c r="P177" s="48">
        <v>2119.3445538441233</v>
      </c>
      <c r="Q177" s="48">
        <v>15.027232083412166</v>
      </c>
      <c r="R177" s="48">
        <v>10.633712830132207</v>
      </c>
      <c r="U177" s="48">
        <v>1331.9310141906187</v>
      </c>
      <c r="V177" s="48">
        <v>3.939113716577225E-2</v>
      </c>
      <c r="W177" s="48">
        <v>33812.961747851252</v>
      </c>
      <c r="X177" s="48">
        <v>642.25328618789013</v>
      </c>
      <c r="Y177" s="48">
        <v>2.6288598309628597E-2</v>
      </c>
      <c r="Z177" s="48">
        <v>24430.868417684145</v>
      </c>
      <c r="AA177" s="48">
        <v>536.53026134663401</v>
      </c>
      <c r="AB177" s="48">
        <v>2.0307982238016109E-2</v>
      </c>
      <c r="AC177" s="48">
        <v>26419.673557831895</v>
      </c>
      <c r="AD177" s="48">
        <v>-1331.9310141906187</v>
      </c>
      <c r="AE177" s="48">
        <v>-3.939113716577225E-2</v>
      </c>
      <c r="AF177" s="48">
        <v>33812.961747851252</v>
      </c>
      <c r="AG177" s="48">
        <v>-689.6777280027286</v>
      </c>
      <c r="AH177" s="48">
        <v>-1.3102538856143653E-2</v>
      </c>
      <c r="AI177" s="48">
        <v>52636.953461835787</v>
      </c>
      <c r="AJ177" s="48">
        <v>-795.40075284398472</v>
      </c>
      <c r="AK177" s="48">
        <v>-1.9083154927756141E-2</v>
      </c>
      <c r="AL177" s="48">
        <v>41680.778459073721</v>
      </c>
      <c r="AM177" s="48">
        <v>-642.25328618789013</v>
      </c>
      <c r="AN177" s="48">
        <v>-2.6288598309628597E-2</v>
      </c>
      <c r="AO177" s="48">
        <v>24430.868417684145</v>
      </c>
      <c r="AP177" s="48">
        <v>689.6777280027286</v>
      </c>
      <c r="AQ177" s="48">
        <v>1.3102538856143653E-2</v>
      </c>
      <c r="AR177" s="48">
        <v>52636.953461835787</v>
      </c>
      <c r="AS177" s="48">
        <v>-105.72302484125612</v>
      </c>
      <c r="AT177" s="48">
        <v>-5.9806160716124879E-3</v>
      </c>
      <c r="AU177" s="48">
        <v>17677.614408836511</v>
      </c>
      <c r="AV177" s="48">
        <v>-536.53026134663401</v>
      </c>
      <c r="AW177" s="48">
        <v>-2.0307982238016109E-2</v>
      </c>
      <c r="AX177" s="48">
        <v>26419.673557831895</v>
      </c>
      <c r="AY177" s="48">
        <v>795.40075284398472</v>
      </c>
      <c r="AZ177" s="48">
        <v>1.9083154927756141E-2</v>
      </c>
      <c r="BA177" s="48">
        <v>41680.778459073721</v>
      </c>
      <c r="BB177" s="48">
        <v>105.72302484125612</v>
      </c>
      <c r="BC177" s="48">
        <v>5.9806160716124879E-3</v>
      </c>
      <c r="BD177" s="48">
        <v>17677.614408836511</v>
      </c>
      <c r="BF177" s="8">
        <f t="shared" si="25"/>
        <v>316819.33114432829</v>
      </c>
      <c r="BG177" s="8">
        <f t="shared" si="26"/>
        <v>316669.13424511079</v>
      </c>
      <c r="BH177" s="8">
        <f t="shared" si="27"/>
        <v>316965.73580742924</v>
      </c>
      <c r="BI177" s="8">
        <f t="shared" si="28"/>
        <v>316892.04035012209</v>
      </c>
      <c r="BJ177" s="19">
        <f t="shared" si="29"/>
        <v>0</v>
      </c>
      <c r="BK177" s="19">
        <f t="shared" si="30"/>
        <v>0</v>
      </c>
      <c r="BL177" s="19">
        <f t="shared" si="31"/>
        <v>1</v>
      </c>
      <c r="BM177" s="19">
        <f t="shared" si="32"/>
        <v>0</v>
      </c>
    </row>
    <row r="178" spans="2:65" x14ac:dyDescent="0.25">
      <c r="B178" s="6">
        <v>153</v>
      </c>
      <c r="C178" s="48">
        <v>2029.8103440294076</v>
      </c>
      <c r="D178" s="48">
        <v>1607.425987272416</v>
      </c>
      <c r="E178" s="48">
        <v>15.075070078614381</v>
      </c>
      <c r="F178" s="48">
        <v>10.672745124562914</v>
      </c>
      <c r="G178" s="48">
        <v>3152.0369200656464</v>
      </c>
      <c r="H178" s="48">
        <v>2896.575804751179</v>
      </c>
      <c r="I178" s="48">
        <v>15.154139995101858</v>
      </c>
      <c r="J178" s="48">
        <v>10.719531168534179</v>
      </c>
      <c r="K178" s="48">
        <v>2561.9450728819397</v>
      </c>
      <c r="L178" s="48">
        <v>2240.8594803840024</v>
      </c>
      <c r="M178" s="48">
        <v>15.123245881563747</v>
      </c>
      <c r="N178" s="48">
        <v>10.701270312595069</v>
      </c>
      <c r="O178" s="48">
        <v>2504.4527310731037</v>
      </c>
      <c r="P178" s="48">
        <v>2152.6211677944302</v>
      </c>
      <c r="Q178" s="48">
        <v>15.108687196655241</v>
      </c>
      <c r="R178" s="48">
        <v>10.692656429172654</v>
      </c>
      <c r="U178" s="48">
        <v>1289.149817478763</v>
      </c>
      <c r="V178" s="48">
        <v>4.6786043971264846E-2</v>
      </c>
      <c r="W178" s="48">
        <v>27554.153077583047</v>
      </c>
      <c r="X178" s="48">
        <v>633.43349311158636</v>
      </c>
      <c r="Y178" s="48">
        <v>2.8525188032155313E-2</v>
      </c>
      <c r="Z178" s="48">
        <v>22206.111048156523</v>
      </c>
      <c r="AA178" s="48">
        <v>545.1951805220142</v>
      </c>
      <c r="AB178" s="48">
        <v>1.9911304609740554E-2</v>
      </c>
      <c r="AC178" s="48">
        <v>27381.188285136588</v>
      </c>
      <c r="AD178" s="48">
        <v>-1289.149817478763</v>
      </c>
      <c r="AE178" s="48">
        <v>-4.6786043971264846E-2</v>
      </c>
      <c r="AF178" s="48">
        <v>27554.153077583047</v>
      </c>
      <c r="AG178" s="48">
        <v>-655.71632436717664</v>
      </c>
      <c r="AH178" s="48">
        <v>-1.8260855939109533E-2</v>
      </c>
      <c r="AI178" s="48">
        <v>35908.301700295422</v>
      </c>
      <c r="AJ178" s="48">
        <v>-743.9546369567488</v>
      </c>
      <c r="AK178" s="48">
        <v>-2.6874739361524291E-2</v>
      </c>
      <c r="AL178" s="48">
        <v>27682.301470869144</v>
      </c>
      <c r="AM178" s="48">
        <v>-633.43349311158636</v>
      </c>
      <c r="AN178" s="48">
        <v>-2.8525188032155313E-2</v>
      </c>
      <c r="AO178" s="48">
        <v>22206.111048156523</v>
      </c>
      <c r="AP178" s="48">
        <v>655.71632436717664</v>
      </c>
      <c r="AQ178" s="48">
        <v>1.8260855939109533E-2</v>
      </c>
      <c r="AR178" s="48">
        <v>35908.301700295422</v>
      </c>
      <c r="AS178" s="48">
        <v>-88.238312589572161</v>
      </c>
      <c r="AT178" s="48">
        <v>-8.6138834224147587E-3</v>
      </c>
      <c r="AU178" s="48">
        <v>10243.731922347752</v>
      </c>
      <c r="AV178" s="48">
        <v>-545.1951805220142</v>
      </c>
      <c r="AW178" s="48">
        <v>-1.9911304609740554E-2</v>
      </c>
      <c r="AX178" s="48">
        <v>27381.188285136588</v>
      </c>
      <c r="AY178" s="48">
        <v>743.9546369567488</v>
      </c>
      <c r="AZ178" s="48">
        <v>2.6874739361524291E-2</v>
      </c>
      <c r="BA178" s="48">
        <v>27682.301470869144</v>
      </c>
      <c r="BB178" s="48">
        <v>88.238312589572161</v>
      </c>
      <c r="BC178" s="48">
        <v>8.6138834224147587E-3</v>
      </c>
      <c r="BD178" s="48">
        <v>10243.731922347752</v>
      </c>
      <c r="BF178" s="8">
        <f t="shared" si="25"/>
        <v>318574.92774961499</v>
      </c>
      <c r="BG178" s="8">
        <f t="shared" si="26"/>
        <v>318689.35925127415</v>
      </c>
      <c r="BH178" s="8">
        <f t="shared" si="27"/>
        <v>318797.24989746808</v>
      </c>
      <c r="BI178" s="8">
        <f t="shared" si="28"/>
        <v>318627.07170738518</v>
      </c>
      <c r="BJ178" s="19">
        <f t="shared" si="29"/>
        <v>0</v>
      </c>
      <c r="BK178" s="19">
        <f t="shared" si="30"/>
        <v>0</v>
      </c>
      <c r="BL178" s="19">
        <f t="shared" si="31"/>
        <v>1</v>
      </c>
      <c r="BM178" s="19">
        <f t="shared" si="32"/>
        <v>0</v>
      </c>
    </row>
    <row r="179" spans="2:65" x14ac:dyDescent="0.25">
      <c r="B179" s="6">
        <v>154</v>
      </c>
      <c r="C179" s="48">
        <v>1967.7189993200075</v>
      </c>
      <c r="D179" s="48">
        <v>1565.7706803140309</v>
      </c>
      <c r="E179" s="48">
        <v>15.056777794267507</v>
      </c>
      <c r="F179" s="48">
        <v>10.659404149746031</v>
      </c>
      <c r="G179" s="48">
        <v>3167.5735895927742</v>
      </c>
      <c r="H179" s="48">
        <v>2907.0646978716254</v>
      </c>
      <c r="I179" s="48">
        <v>15.125599348784114</v>
      </c>
      <c r="J179" s="48">
        <v>10.700090353871992</v>
      </c>
      <c r="K179" s="48">
        <v>2587.7811982873513</v>
      </c>
      <c r="L179" s="48">
        <v>2258.3040886661261</v>
      </c>
      <c r="M179" s="48">
        <v>15.092188639087965</v>
      </c>
      <c r="N179" s="48">
        <v>10.680353269923829</v>
      </c>
      <c r="O179" s="48">
        <v>2487.7399880347775</v>
      </c>
      <c r="P179" s="48">
        <v>2141.5140979493367</v>
      </c>
      <c r="Q179" s="48">
        <v>15.084032858614425</v>
      </c>
      <c r="R179" s="48">
        <v>10.675531092034136</v>
      </c>
      <c r="U179" s="48">
        <v>1341.2940175575945</v>
      </c>
      <c r="V179" s="48">
        <v>4.0686204125961467E-2</v>
      </c>
      <c r="W179" s="48">
        <v>32966.801557723295</v>
      </c>
      <c r="X179" s="48">
        <v>692.53340835209519</v>
      </c>
      <c r="Y179" s="48">
        <v>2.0949120177798264E-2</v>
      </c>
      <c r="Z179" s="48">
        <v>33057.875580189633</v>
      </c>
      <c r="AA179" s="48">
        <v>575.74341763530583</v>
      </c>
      <c r="AB179" s="48">
        <v>1.6126942288105184E-2</v>
      </c>
      <c r="AC179" s="48">
        <v>35700.717925924451</v>
      </c>
      <c r="AD179" s="48">
        <v>-1341.2940175575945</v>
      </c>
      <c r="AE179" s="48">
        <v>-4.0686204125961467E-2</v>
      </c>
      <c r="AF179" s="48">
        <v>32966.801557723295</v>
      </c>
      <c r="AG179" s="48">
        <v>-648.76060920549935</v>
      </c>
      <c r="AH179" s="48">
        <v>-1.9737083948163203E-2</v>
      </c>
      <c r="AI179" s="48">
        <v>32870.134763037022</v>
      </c>
      <c r="AJ179" s="48">
        <v>-765.55059992228871</v>
      </c>
      <c r="AK179" s="48">
        <v>-2.4559261837856283E-2</v>
      </c>
      <c r="AL179" s="48">
        <v>31171.563908417196</v>
      </c>
      <c r="AM179" s="48">
        <v>-692.53340835209519</v>
      </c>
      <c r="AN179" s="48">
        <v>-2.0949120177798264E-2</v>
      </c>
      <c r="AO179" s="48">
        <v>33057.875580189633</v>
      </c>
      <c r="AP179" s="48">
        <v>648.76060920549935</v>
      </c>
      <c r="AQ179" s="48">
        <v>1.9737083948163203E-2</v>
      </c>
      <c r="AR179" s="48">
        <v>32870.134763037022</v>
      </c>
      <c r="AS179" s="48">
        <v>-116.78999071678936</v>
      </c>
      <c r="AT179" s="48">
        <v>-4.82217788969308E-3</v>
      </c>
      <c r="AU179" s="48">
        <v>24219.345156555966</v>
      </c>
      <c r="AV179" s="48">
        <v>-575.74341763530583</v>
      </c>
      <c r="AW179" s="48">
        <v>-1.6126942288105184E-2</v>
      </c>
      <c r="AX179" s="48">
        <v>35700.717925924451</v>
      </c>
      <c r="AY179" s="48">
        <v>765.55059992228871</v>
      </c>
      <c r="AZ179" s="48">
        <v>2.4559261837856283E-2</v>
      </c>
      <c r="BA179" s="48">
        <v>31171.563908417196</v>
      </c>
      <c r="BB179" s="48">
        <v>116.78999071678936</v>
      </c>
      <c r="BC179" s="48">
        <v>4.82217788969308E-3</v>
      </c>
      <c r="BD179" s="48">
        <v>24219.345156555966</v>
      </c>
      <c r="BF179" s="8">
        <f t="shared" si="25"/>
        <v>318216.3538120669</v>
      </c>
      <c r="BG179" s="8">
        <f t="shared" si="26"/>
        <v>318095.64591828815</v>
      </c>
      <c r="BH179" s="8">
        <f t="shared" si="27"/>
        <v>318152.29400904878</v>
      </c>
      <c r="BI179" s="8">
        <f t="shared" si="28"/>
        <v>318124.41866307479</v>
      </c>
      <c r="BJ179" s="19">
        <f t="shared" si="29"/>
        <v>1</v>
      </c>
      <c r="BK179" s="19">
        <f t="shared" si="30"/>
        <v>0</v>
      </c>
      <c r="BL179" s="19">
        <f t="shared" si="31"/>
        <v>0</v>
      </c>
      <c r="BM179" s="19">
        <f t="shared" si="32"/>
        <v>0</v>
      </c>
    </row>
    <row r="180" spans="2:65" x14ac:dyDescent="0.25">
      <c r="B180" s="6">
        <v>155</v>
      </c>
      <c r="C180" s="48">
        <v>1956.9269975539812</v>
      </c>
      <c r="D180" s="48">
        <v>1556.9021369415116</v>
      </c>
      <c r="E180" s="48">
        <v>14.983349203367654</v>
      </c>
      <c r="F180" s="48">
        <v>10.605754414496259</v>
      </c>
      <c r="G180" s="48">
        <v>3215.6103240557636</v>
      </c>
      <c r="H180" s="48">
        <v>2938.1549942763027</v>
      </c>
      <c r="I180" s="48">
        <v>15.037693933308159</v>
      </c>
      <c r="J180" s="48">
        <v>10.637780718988912</v>
      </c>
      <c r="K180" s="48">
        <v>2581.2089558017578</v>
      </c>
      <c r="L180" s="48">
        <v>2252.5964153781706</v>
      </c>
      <c r="M180" s="48">
        <v>15.015108009611783</v>
      </c>
      <c r="N180" s="48">
        <v>10.624479896979276</v>
      </c>
      <c r="O180" s="48">
        <v>2551.0644779147797</v>
      </c>
      <c r="P180" s="48">
        <v>2182.5843280892232</v>
      </c>
      <c r="Q180" s="48">
        <v>14.997411483032415</v>
      </c>
      <c r="R180" s="48">
        <v>10.614049054396853</v>
      </c>
      <c r="U180" s="48">
        <v>1381.2528573347911</v>
      </c>
      <c r="V180" s="48">
        <v>3.2026304492653423E-2</v>
      </c>
      <c r="W180" s="48">
        <v>43128.699336872894</v>
      </c>
      <c r="X180" s="48">
        <v>695.69427843665903</v>
      </c>
      <c r="Y180" s="48">
        <v>1.8725482483016975E-2</v>
      </c>
      <c r="Z180" s="48">
        <v>37152.275198656003</v>
      </c>
      <c r="AA180" s="48">
        <v>625.68219114771159</v>
      </c>
      <c r="AB180" s="48">
        <v>8.2946399005940918E-3</v>
      </c>
      <c r="AC180" s="48">
        <v>75432.110211667896</v>
      </c>
      <c r="AD180" s="48">
        <v>-1381.2528573347911</v>
      </c>
      <c r="AE180" s="48">
        <v>-3.2026304492653423E-2</v>
      </c>
      <c r="AF180" s="48">
        <v>43128.699336872894</v>
      </c>
      <c r="AG180" s="48">
        <v>-685.55857889813205</v>
      </c>
      <c r="AH180" s="48">
        <v>-1.3300822009636448E-2</v>
      </c>
      <c r="AI180" s="48">
        <v>51542.572211059189</v>
      </c>
      <c r="AJ180" s="48">
        <v>-755.5706661870795</v>
      </c>
      <c r="AK180" s="48">
        <v>-2.3731664592059332E-2</v>
      </c>
      <c r="AL180" s="48">
        <v>31838.081279806018</v>
      </c>
      <c r="AM180" s="48">
        <v>-695.69427843665903</v>
      </c>
      <c r="AN180" s="48">
        <v>-1.8725482483016975E-2</v>
      </c>
      <c r="AO180" s="48">
        <v>37152.275198656003</v>
      </c>
      <c r="AP180" s="48">
        <v>685.55857889813205</v>
      </c>
      <c r="AQ180" s="48">
        <v>1.3300822009636448E-2</v>
      </c>
      <c r="AR180" s="48">
        <v>51542.572211059189</v>
      </c>
      <c r="AS180" s="48">
        <v>-70.012087288947441</v>
      </c>
      <c r="AT180" s="48">
        <v>-1.0430842582422883E-2</v>
      </c>
      <c r="AU180" s="48">
        <v>6712.0260645986073</v>
      </c>
      <c r="AV180" s="48">
        <v>-625.68219114771159</v>
      </c>
      <c r="AW180" s="48">
        <v>-8.2946399005940918E-3</v>
      </c>
      <c r="AX180" s="48">
        <v>75432.110211667896</v>
      </c>
      <c r="AY180" s="48">
        <v>755.5706661870795</v>
      </c>
      <c r="AZ180" s="48">
        <v>2.3731664592059332E-2</v>
      </c>
      <c r="BA180" s="48">
        <v>31838.081279806018</v>
      </c>
      <c r="BB180" s="48">
        <v>70.012087288947441</v>
      </c>
      <c r="BC180" s="48">
        <v>1.0430842582422883E-2</v>
      </c>
      <c r="BD180" s="48">
        <v>6712.0260645986073</v>
      </c>
      <c r="BF180" s="8">
        <f t="shared" si="25"/>
        <v>316615.73029794625</v>
      </c>
      <c r="BG180" s="8">
        <f t="shared" si="26"/>
        <v>316195.26657539106</v>
      </c>
      <c r="BH180" s="8">
        <f t="shared" si="27"/>
        <v>316481.80049400014</v>
      </c>
      <c r="BI180" s="8">
        <f t="shared" si="28"/>
        <v>316238.88730381639</v>
      </c>
      <c r="BJ180" s="19">
        <f t="shared" si="29"/>
        <v>1</v>
      </c>
      <c r="BK180" s="19">
        <f t="shared" si="30"/>
        <v>0</v>
      </c>
      <c r="BL180" s="19">
        <f t="shared" si="31"/>
        <v>0</v>
      </c>
      <c r="BM180" s="19">
        <f t="shared" si="32"/>
        <v>0</v>
      </c>
    </row>
    <row r="181" spans="2:65" x14ac:dyDescent="0.25">
      <c r="B181" s="6">
        <v>156</v>
      </c>
      <c r="C181" s="48">
        <v>1999.2412824848282</v>
      </c>
      <c r="D181" s="48">
        <v>1587.4511639219052</v>
      </c>
      <c r="E181" s="48">
        <v>15.126196777692641</v>
      </c>
      <c r="F181" s="48">
        <v>10.710457275313475</v>
      </c>
      <c r="G181" s="48">
        <v>3175.2159435963572</v>
      </c>
      <c r="H181" s="48">
        <v>2912.4724449597998</v>
      </c>
      <c r="I181" s="48">
        <v>15.201881211975845</v>
      </c>
      <c r="J181" s="48">
        <v>10.755027137330563</v>
      </c>
      <c r="K181" s="48">
        <v>2546.7947748499946</v>
      </c>
      <c r="L181" s="48">
        <v>2231.1554444672975</v>
      </c>
      <c r="M181" s="48">
        <v>15.175181201612526</v>
      </c>
      <c r="N181" s="48">
        <v>10.739319041700583</v>
      </c>
      <c r="O181" s="48">
        <v>2501.1346645477311</v>
      </c>
      <c r="P181" s="48">
        <v>2150.90271522187</v>
      </c>
      <c r="Q181" s="48">
        <v>15.157625822338247</v>
      </c>
      <c r="R181" s="48">
        <v>10.72898185218734</v>
      </c>
      <c r="U181" s="48">
        <v>1325.0212810378946</v>
      </c>
      <c r="V181" s="48">
        <v>4.4569862017088013E-2</v>
      </c>
      <c r="W181" s="48">
        <v>29729.086451510295</v>
      </c>
      <c r="X181" s="48">
        <v>643.70428054539229</v>
      </c>
      <c r="Y181" s="48">
        <v>2.8861766387107579E-2</v>
      </c>
      <c r="Z181" s="48">
        <v>22303.010561159976</v>
      </c>
      <c r="AA181" s="48">
        <v>563.45155129996488</v>
      </c>
      <c r="AB181" s="48">
        <v>1.8524576873865328E-2</v>
      </c>
      <c r="AC181" s="48">
        <v>30416.432997985954</v>
      </c>
      <c r="AD181" s="48">
        <v>-1325.0212810378946</v>
      </c>
      <c r="AE181" s="48">
        <v>-4.4569862017088013E-2</v>
      </c>
      <c r="AF181" s="48">
        <v>29729.086451510295</v>
      </c>
      <c r="AG181" s="48">
        <v>-681.3170004925023</v>
      </c>
      <c r="AH181" s="48">
        <v>-1.5708095629980434E-2</v>
      </c>
      <c r="AI181" s="48">
        <v>43373.621891640527</v>
      </c>
      <c r="AJ181" s="48">
        <v>-761.56972973792972</v>
      </c>
      <c r="AK181" s="48">
        <v>-2.6045285143222685E-2</v>
      </c>
      <c r="AL181" s="48">
        <v>29240.214708730109</v>
      </c>
      <c r="AM181" s="48">
        <v>-643.70428054539229</v>
      </c>
      <c r="AN181" s="48">
        <v>-2.8861766387107579E-2</v>
      </c>
      <c r="AO181" s="48">
        <v>22303.010561159976</v>
      </c>
      <c r="AP181" s="48">
        <v>681.3170004925023</v>
      </c>
      <c r="AQ181" s="48">
        <v>1.5708095629980434E-2</v>
      </c>
      <c r="AR181" s="48">
        <v>43373.621891640527</v>
      </c>
      <c r="AS181" s="48">
        <v>-80.252729245427417</v>
      </c>
      <c r="AT181" s="48">
        <v>-1.0337189513242251E-2</v>
      </c>
      <c r="AU181" s="48">
        <v>7763.4959814387903</v>
      </c>
      <c r="AV181" s="48">
        <v>-563.45155129996488</v>
      </c>
      <c r="AW181" s="48">
        <v>-1.8524576873865328E-2</v>
      </c>
      <c r="AX181" s="48">
        <v>30416.432997985954</v>
      </c>
      <c r="AY181" s="48">
        <v>761.56972973792972</v>
      </c>
      <c r="AZ181" s="48">
        <v>2.6045285143222685E-2</v>
      </c>
      <c r="BA181" s="48">
        <v>29240.214708730109</v>
      </c>
      <c r="BB181" s="48">
        <v>80.252729245427417</v>
      </c>
      <c r="BC181" s="48">
        <v>1.0337189513242251E-2</v>
      </c>
      <c r="BD181" s="48">
        <v>7763.4959814387903</v>
      </c>
      <c r="BF181" s="8">
        <f t="shared" si="25"/>
        <v>319726.26709548233</v>
      </c>
      <c r="BG181" s="8">
        <f t="shared" si="26"/>
        <v>319738.34167495708</v>
      </c>
      <c r="BH181" s="8">
        <f t="shared" si="27"/>
        <v>319948.41580655018</v>
      </c>
      <c r="BI181" s="8">
        <f t="shared" si="28"/>
        <v>319718.55285039835</v>
      </c>
      <c r="BJ181" s="19">
        <f t="shared" si="29"/>
        <v>0</v>
      </c>
      <c r="BK181" s="19">
        <f t="shared" si="30"/>
        <v>0</v>
      </c>
      <c r="BL181" s="19">
        <f t="shared" si="31"/>
        <v>1</v>
      </c>
      <c r="BM181" s="19">
        <f t="shared" si="32"/>
        <v>0</v>
      </c>
    </row>
    <row r="182" spans="2:65" x14ac:dyDescent="0.25">
      <c r="B182" s="6">
        <v>157</v>
      </c>
      <c r="C182" s="48">
        <v>2010.3387729328251</v>
      </c>
      <c r="D182" s="48">
        <v>1594.2976794285585</v>
      </c>
      <c r="E182" s="48">
        <v>15.095179672257411</v>
      </c>
      <c r="F182" s="48">
        <v>10.687164678788928</v>
      </c>
      <c r="G182" s="48">
        <v>3192.7578493909105</v>
      </c>
      <c r="H182" s="48">
        <v>2923.8233851666964</v>
      </c>
      <c r="I182" s="48">
        <v>15.165656061752514</v>
      </c>
      <c r="J182" s="48">
        <v>10.728754014288336</v>
      </c>
      <c r="K182" s="48">
        <v>2578.9115127384707</v>
      </c>
      <c r="L182" s="48">
        <v>2252.2253657350184</v>
      </c>
      <c r="M182" s="48">
        <v>15.138140267281697</v>
      </c>
      <c r="N182" s="48">
        <v>10.712531408079091</v>
      </c>
      <c r="O182" s="48">
        <v>2505.5155080637414</v>
      </c>
      <c r="P182" s="48">
        <v>2153.3168495294462</v>
      </c>
      <c r="Q182" s="48">
        <v>15.125922894260244</v>
      </c>
      <c r="R182" s="48">
        <v>10.705322251756801</v>
      </c>
      <c r="U182" s="48">
        <v>1329.525705738138</v>
      </c>
      <c r="V182" s="48">
        <v>4.1589335499407909E-2</v>
      </c>
      <c r="W182" s="48">
        <v>31967.947786928835</v>
      </c>
      <c r="X182" s="48">
        <v>657.92768630645992</v>
      </c>
      <c r="Y182" s="48">
        <v>2.5366729290162482E-2</v>
      </c>
      <c r="Z182" s="48">
        <v>25936.638451911578</v>
      </c>
      <c r="AA182" s="48">
        <v>559.01917010088778</v>
      </c>
      <c r="AB182" s="48">
        <v>1.8157572967872682E-2</v>
      </c>
      <c r="AC182" s="48">
        <v>30787.108557404397</v>
      </c>
      <c r="AD182" s="48">
        <v>-1329.525705738138</v>
      </c>
      <c r="AE182" s="48">
        <v>-4.1589335499407909E-2</v>
      </c>
      <c r="AF182" s="48">
        <v>31967.947786928835</v>
      </c>
      <c r="AG182" s="48">
        <v>-671.59801943167804</v>
      </c>
      <c r="AH182" s="48">
        <v>-1.6222606209245427E-2</v>
      </c>
      <c r="AI182" s="48">
        <v>41398.897980333611</v>
      </c>
      <c r="AJ182" s="48">
        <v>-770.50653563725018</v>
      </c>
      <c r="AK182" s="48">
        <v>-2.3431762531535227E-2</v>
      </c>
      <c r="AL182" s="48">
        <v>32882.995233511669</v>
      </c>
      <c r="AM182" s="48">
        <v>-657.92768630645992</v>
      </c>
      <c r="AN182" s="48">
        <v>-2.5366729290162482E-2</v>
      </c>
      <c r="AO182" s="48">
        <v>25936.638451911578</v>
      </c>
      <c r="AP182" s="48">
        <v>671.59801943167804</v>
      </c>
      <c r="AQ182" s="48">
        <v>1.6222606209245427E-2</v>
      </c>
      <c r="AR182" s="48">
        <v>41398.897980333611</v>
      </c>
      <c r="AS182" s="48">
        <v>-98.908516205572141</v>
      </c>
      <c r="AT182" s="48">
        <v>-7.2091563222898003E-3</v>
      </c>
      <c r="AU182" s="48">
        <v>13719.846232181082</v>
      </c>
      <c r="AV182" s="48">
        <v>-559.01917010088778</v>
      </c>
      <c r="AW182" s="48">
        <v>-1.8157572967872682E-2</v>
      </c>
      <c r="AX182" s="48">
        <v>30787.108557404397</v>
      </c>
      <c r="AY182" s="48">
        <v>770.50653563725018</v>
      </c>
      <c r="AZ182" s="48">
        <v>2.3431762531535227E-2</v>
      </c>
      <c r="BA182" s="48">
        <v>32882.995233511669</v>
      </c>
      <c r="BB182" s="48">
        <v>98.908516205572141</v>
      </c>
      <c r="BC182" s="48">
        <v>7.2091563222898003E-3</v>
      </c>
      <c r="BD182" s="48">
        <v>13719.846232181082</v>
      </c>
      <c r="BF182" s="8">
        <f t="shared" si="25"/>
        <v>319020.64268423931</v>
      </c>
      <c r="BG182" s="8">
        <f t="shared" si="26"/>
        <v>318938.79704348336</v>
      </c>
      <c r="BH182" s="8">
        <f t="shared" si="27"/>
        <v>319123.71687663771</v>
      </c>
      <c r="BI182" s="8">
        <f t="shared" si="28"/>
        <v>319006.3507031746</v>
      </c>
      <c r="BJ182" s="19">
        <f t="shared" si="29"/>
        <v>0</v>
      </c>
      <c r="BK182" s="19">
        <f t="shared" si="30"/>
        <v>0</v>
      </c>
      <c r="BL182" s="19">
        <f t="shared" si="31"/>
        <v>1</v>
      </c>
      <c r="BM182" s="19">
        <f t="shared" si="32"/>
        <v>0</v>
      </c>
    </row>
    <row r="183" spans="2:65" x14ac:dyDescent="0.25">
      <c r="B183" s="6">
        <v>158</v>
      </c>
      <c r="C183" s="48">
        <v>2009.0407490225732</v>
      </c>
      <c r="D183" s="48">
        <v>1593.7668270341962</v>
      </c>
      <c r="E183" s="48">
        <v>15.025031624280757</v>
      </c>
      <c r="F183" s="48">
        <v>10.637863151725966</v>
      </c>
      <c r="G183" s="48">
        <v>3147.1214243627323</v>
      </c>
      <c r="H183" s="48">
        <v>2893.4769432673834</v>
      </c>
      <c r="I183" s="48">
        <v>15.103095658320289</v>
      </c>
      <c r="J183" s="48">
        <v>10.683886747694753</v>
      </c>
      <c r="K183" s="48">
        <v>2505.225620942846</v>
      </c>
      <c r="L183" s="48">
        <v>2203.052079981011</v>
      </c>
      <c r="M183" s="48">
        <v>15.079820295742341</v>
      </c>
      <c r="N183" s="48">
        <v>10.670180327376306</v>
      </c>
      <c r="O183" s="48">
        <v>2511.7020241887799</v>
      </c>
      <c r="P183" s="48">
        <v>2157.7610881527876</v>
      </c>
      <c r="Q183" s="48">
        <v>15.054838923721423</v>
      </c>
      <c r="R183" s="48">
        <v>10.655454351762645</v>
      </c>
      <c r="U183" s="48">
        <v>1299.7101162331871</v>
      </c>
      <c r="V183" s="48">
        <v>4.6023595968787134E-2</v>
      </c>
      <c r="W183" s="48">
        <v>28240.081829213021</v>
      </c>
      <c r="X183" s="48">
        <v>609.28525294681481</v>
      </c>
      <c r="Y183" s="48">
        <v>3.2317175650339536E-2</v>
      </c>
      <c r="Z183" s="48">
        <v>18853.295211780471</v>
      </c>
      <c r="AA183" s="48">
        <v>563.99426111859134</v>
      </c>
      <c r="AB183" s="48">
        <v>1.7591200036678245E-2</v>
      </c>
      <c r="AC183" s="48">
        <v>32061.158985324724</v>
      </c>
      <c r="AD183" s="48">
        <v>-1299.7101162331871</v>
      </c>
      <c r="AE183" s="48">
        <v>-4.6023595968787134E-2</v>
      </c>
      <c r="AF183" s="48">
        <v>28240.081829213021</v>
      </c>
      <c r="AG183" s="48">
        <v>-690.42486328637233</v>
      </c>
      <c r="AH183" s="48">
        <v>-1.3706420318447599E-2</v>
      </c>
      <c r="AI183" s="48">
        <v>50372.369097504117</v>
      </c>
      <c r="AJ183" s="48">
        <v>-735.7158551145958</v>
      </c>
      <c r="AK183" s="48">
        <v>-2.8432395932108889E-2</v>
      </c>
      <c r="AL183" s="48">
        <v>25875.971088449394</v>
      </c>
      <c r="AM183" s="48">
        <v>-609.28525294681481</v>
      </c>
      <c r="AN183" s="48">
        <v>-3.2317175650339536E-2</v>
      </c>
      <c r="AO183" s="48">
        <v>18853.295211780471</v>
      </c>
      <c r="AP183" s="48">
        <v>690.42486328637233</v>
      </c>
      <c r="AQ183" s="48">
        <v>1.3706420318447599E-2</v>
      </c>
      <c r="AR183" s="48">
        <v>50372.369097504117</v>
      </c>
      <c r="AS183" s="48">
        <v>-45.290991828223468</v>
      </c>
      <c r="AT183" s="48">
        <v>-1.4725975613661291E-2</v>
      </c>
      <c r="AU183" s="48">
        <v>3075.5851439959606</v>
      </c>
      <c r="AV183" s="48">
        <v>-563.99426111859134</v>
      </c>
      <c r="AW183" s="48">
        <v>-1.7591200036678245E-2</v>
      </c>
      <c r="AX183" s="48">
        <v>32061.158985324724</v>
      </c>
      <c r="AY183" s="48">
        <v>735.7158551145958</v>
      </c>
      <c r="AZ183" s="48">
        <v>2.8432395932108889E-2</v>
      </c>
      <c r="BA183" s="48">
        <v>25875.971088449394</v>
      </c>
      <c r="BB183" s="48">
        <v>45.290991828223468</v>
      </c>
      <c r="BC183" s="48">
        <v>1.4725975613661291E-2</v>
      </c>
      <c r="BD183" s="48">
        <v>3075.5851439959606</v>
      </c>
      <c r="BF183" s="8">
        <f t="shared" si="25"/>
        <v>317542.12772474479</v>
      </c>
      <c r="BG183" s="8">
        <f t="shared" si="26"/>
        <v>317623.12548757519</v>
      </c>
      <c r="BH183" s="8">
        <f t="shared" si="27"/>
        <v>317902.35774130817</v>
      </c>
      <c r="BI183" s="8">
        <f t="shared" si="28"/>
        <v>317505.86946472659</v>
      </c>
      <c r="BJ183" s="19">
        <f t="shared" si="29"/>
        <v>0</v>
      </c>
      <c r="BK183" s="19">
        <f t="shared" si="30"/>
        <v>0</v>
      </c>
      <c r="BL183" s="19">
        <f t="shared" si="31"/>
        <v>1</v>
      </c>
      <c r="BM183" s="19">
        <f t="shared" si="32"/>
        <v>0</v>
      </c>
    </row>
    <row r="184" spans="2:65" x14ac:dyDescent="0.25">
      <c r="B184" s="6">
        <v>159</v>
      </c>
      <c r="C184" s="48">
        <v>1960.1388897600134</v>
      </c>
      <c r="D184" s="48">
        <v>1563.7260763527256</v>
      </c>
      <c r="E184" s="48">
        <v>15.023656137196975</v>
      </c>
      <c r="F184" s="48">
        <v>10.637623048523588</v>
      </c>
      <c r="G184" s="48">
        <v>3173.7965751166948</v>
      </c>
      <c r="H184" s="48">
        <v>2913.1716442983238</v>
      </c>
      <c r="I184" s="48">
        <v>15.095212360290953</v>
      </c>
      <c r="J184" s="48">
        <v>10.679890291248819</v>
      </c>
      <c r="K184" s="48">
        <v>2550.6889839525347</v>
      </c>
      <c r="L184" s="48">
        <v>2235.7922901887473</v>
      </c>
      <c r="M184" s="48">
        <v>15.066764120784198</v>
      </c>
      <c r="N184" s="48">
        <v>10.663100871908473</v>
      </c>
      <c r="O184" s="48">
        <v>2474.5247994811984</v>
      </c>
      <c r="P184" s="48">
        <v>2135.2174359911737</v>
      </c>
      <c r="Q184" s="48">
        <v>15.053903448585283</v>
      </c>
      <c r="R184" s="48">
        <v>10.655504557187601</v>
      </c>
      <c r="U184" s="48">
        <v>1349.4455679455982</v>
      </c>
      <c r="V184" s="48">
        <v>4.2267242725230858E-2</v>
      </c>
      <c r="W184" s="48">
        <v>31926.5104827873</v>
      </c>
      <c r="X184" s="48">
        <v>672.06621383602169</v>
      </c>
      <c r="Y184" s="48">
        <v>2.5477823384884246E-2</v>
      </c>
      <c r="Z184" s="48">
        <v>26378.47839995438</v>
      </c>
      <c r="AA184" s="48">
        <v>571.4913596384481</v>
      </c>
      <c r="AB184" s="48">
        <v>1.7881508664013168E-2</v>
      </c>
      <c r="AC184" s="48">
        <v>31959.907319709768</v>
      </c>
      <c r="AD184" s="48">
        <v>-1349.4455679455982</v>
      </c>
      <c r="AE184" s="48">
        <v>-4.2267242725230858E-2</v>
      </c>
      <c r="AF184" s="48">
        <v>31926.5104827873</v>
      </c>
      <c r="AG184" s="48">
        <v>-677.37935410957652</v>
      </c>
      <c r="AH184" s="48">
        <v>-1.6789419340346612E-2</v>
      </c>
      <c r="AI184" s="48">
        <v>40345.609361353425</v>
      </c>
      <c r="AJ184" s="48">
        <v>-777.95420830715011</v>
      </c>
      <c r="AK184" s="48">
        <v>-2.438573406121769E-2</v>
      </c>
      <c r="AL184" s="48">
        <v>31902.021335678561</v>
      </c>
      <c r="AM184" s="48">
        <v>-672.06621383602169</v>
      </c>
      <c r="AN184" s="48">
        <v>-2.5477823384884246E-2</v>
      </c>
      <c r="AO184" s="48">
        <v>26378.47839995438</v>
      </c>
      <c r="AP184" s="48">
        <v>677.37935410957652</v>
      </c>
      <c r="AQ184" s="48">
        <v>1.6789419340346612E-2</v>
      </c>
      <c r="AR184" s="48">
        <v>40345.609361353425</v>
      </c>
      <c r="AS184" s="48">
        <v>-100.57485419757359</v>
      </c>
      <c r="AT184" s="48">
        <v>-7.596314720871078E-3</v>
      </c>
      <c r="AU184" s="48">
        <v>13239.953568701081</v>
      </c>
      <c r="AV184" s="48">
        <v>-571.4913596384481</v>
      </c>
      <c r="AW184" s="48">
        <v>-1.7881508664013168E-2</v>
      </c>
      <c r="AX184" s="48">
        <v>31959.907319709768</v>
      </c>
      <c r="AY184" s="48">
        <v>777.95420830715011</v>
      </c>
      <c r="AZ184" s="48">
        <v>2.438573406121769E-2</v>
      </c>
      <c r="BA184" s="48">
        <v>31902.021335678561</v>
      </c>
      <c r="BB184" s="48">
        <v>100.57485419757359</v>
      </c>
      <c r="BC184" s="48">
        <v>7.596314720871078E-3</v>
      </c>
      <c r="BD184" s="48">
        <v>13239.953568701081</v>
      </c>
      <c r="BF184" s="8">
        <f t="shared" si="25"/>
        <v>317564.96537935495</v>
      </c>
      <c r="BG184" s="8">
        <f t="shared" si="26"/>
        <v>317483.53709316626</v>
      </c>
      <c r="BH184" s="8">
        <f t="shared" si="27"/>
        <v>317657.23386706546</v>
      </c>
      <c r="BI184" s="8">
        <f t="shared" si="28"/>
        <v>317529.91927963687</v>
      </c>
      <c r="BJ184" s="19">
        <f t="shared" si="29"/>
        <v>0</v>
      </c>
      <c r="BK184" s="19">
        <f t="shared" si="30"/>
        <v>0</v>
      </c>
      <c r="BL184" s="19">
        <f t="shared" si="31"/>
        <v>1</v>
      </c>
      <c r="BM184" s="19">
        <f t="shared" si="32"/>
        <v>0</v>
      </c>
    </row>
    <row r="185" spans="2:65" x14ac:dyDescent="0.25">
      <c r="B185" s="6">
        <v>160</v>
      </c>
      <c r="C185" s="48">
        <v>1971.2286457850071</v>
      </c>
      <c r="D185" s="48">
        <v>1568.4328854028458</v>
      </c>
      <c r="E185" s="48">
        <v>15.068369572016856</v>
      </c>
      <c r="F185" s="48">
        <v>10.666705777233593</v>
      </c>
      <c r="G185" s="48">
        <v>3200.0342499026569</v>
      </c>
      <c r="H185" s="48">
        <v>2928.9876351187645</v>
      </c>
      <c r="I185" s="48">
        <v>15.128984335590395</v>
      </c>
      <c r="J185" s="48">
        <v>10.702438732530721</v>
      </c>
      <c r="K185" s="48">
        <v>2553.134542270453</v>
      </c>
      <c r="L185" s="48">
        <v>2235.2802983486954</v>
      </c>
      <c r="M185" s="48">
        <v>15.107563232290641</v>
      </c>
      <c r="N185" s="48">
        <v>10.689821847806531</v>
      </c>
      <c r="O185" s="48">
        <v>2482.3018809070309</v>
      </c>
      <c r="P185" s="48">
        <v>2138.1094209978428</v>
      </c>
      <c r="Q185" s="48">
        <v>15.095455083712435</v>
      </c>
      <c r="R185" s="48">
        <v>10.682684909367694</v>
      </c>
      <c r="U185" s="48">
        <v>1360.5547497159187</v>
      </c>
      <c r="V185" s="48">
        <v>3.5732955297127944E-2</v>
      </c>
      <c r="W185" s="48">
        <v>38075.629020957975</v>
      </c>
      <c r="X185" s="48">
        <v>666.84741294584956</v>
      </c>
      <c r="Y185" s="48">
        <v>2.311607057293763E-2</v>
      </c>
      <c r="Z185" s="48">
        <v>28847.784092099933</v>
      </c>
      <c r="AA185" s="48">
        <v>569.67653559499695</v>
      </c>
      <c r="AB185" s="48">
        <v>1.5979132134100738E-2</v>
      </c>
      <c r="AC185" s="48">
        <v>35651.281359596614</v>
      </c>
      <c r="AD185" s="48">
        <v>-1360.5547497159187</v>
      </c>
      <c r="AE185" s="48">
        <v>-3.5732955297127944E-2</v>
      </c>
      <c r="AF185" s="48">
        <v>38075.629020957975</v>
      </c>
      <c r="AG185" s="48">
        <v>-693.70733677006911</v>
      </c>
      <c r="AH185" s="48">
        <v>-1.2616884724190314E-2</v>
      </c>
      <c r="AI185" s="48">
        <v>54982.458184786788</v>
      </c>
      <c r="AJ185" s="48">
        <v>-790.87821412092171</v>
      </c>
      <c r="AK185" s="48">
        <v>-1.9753823163027207E-2</v>
      </c>
      <c r="AL185" s="48">
        <v>40036.716315310092</v>
      </c>
      <c r="AM185" s="48">
        <v>-666.84741294584956</v>
      </c>
      <c r="AN185" s="48">
        <v>-2.311607057293763E-2</v>
      </c>
      <c r="AO185" s="48">
        <v>28847.784092099933</v>
      </c>
      <c r="AP185" s="48">
        <v>693.70733677006911</v>
      </c>
      <c r="AQ185" s="48">
        <v>1.2616884724190314E-2</v>
      </c>
      <c r="AR185" s="48">
        <v>54982.458184786788</v>
      </c>
      <c r="AS185" s="48">
        <v>-97.170877350852606</v>
      </c>
      <c r="AT185" s="48">
        <v>-7.1369384388368928E-3</v>
      </c>
      <c r="AU185" s="48">
        <v>13615.204640421216</v>
      </c>
      <c r="AV185" s="48">
        <v>-569.67653559499695</v>
      </c>
      <c r="AW185" s="48">
        <v>-1.5979132134100738E-2</v>
      </c>
      <c r="AX185" s="48">
        <v>35651.281359596614</v>
      </c>
      <c r="AY185" s="48">
        <v>790.87821412092171</v>
      </c>
      <c r="AZ185" s="48">
        <v>1.9753823163027207E-2</v>
      </c>
      <c r="BA185" s="48">
        <v>40036.716315310092</v>
      </c>
      <c r="BB185" s="48">
        <v>97.170877350852606</v>
      </c>
      <c r="BC185" s="48">
        <v>7.1369384388368928E-3</v>
      </c>
      <c r="BD185" s="48">
        <v>13615.204640421216</v>
      </c>
      <c r="BF185" s="8">
        <f t="shared" si="25"/>
        <v>318432.74043160491</v>
      </c>
      <c r="BG185" s="8">
        <f t="shared" si="26"/>
        <v>318144.17434080289</v>
      </c>
      <c r="BH185" s="8">
        <f t="shared" si="27"/>
        <v>318459.37513584725</v>
      </c>
      <c r="BI185" s="8">
        <f t="shared" si="28"/>
        <v>318342.43786003295</v>
      </c>
      <c r="BJ185" s="19">
        <f t="shared" si="29"/>
        <v>0</v>
      </c>
      <c r="BK185" s="19">
        <f t="shared" si="30"/>
        <v>0</v>
      </c>
      <c r="BL185" s="19">
        <f t="shared" si="31"/>
        <v>1</v>
      </c>
      <c r="BM185" s="19">
        <f t="shared" si="32"/>
        <v>0</v>
      </c>
    </row>
    <row r="186" spans="2:65" x14ac:dyDescent="0.25">
      <c r="B186" s="6">
        <v>161</v>
      </c>
      <c r="C186" s="48">
        <v>1920.7348745696115</v>
      </c>
      <c r="D186" s="48">
        <v>1533.149766948113</v>
      </c>
      <c r="E186" s="48">
        <v>15.022342532003451</v>
      </c>
      <c r="F186" s="48">
        <v>10.632785826595333</v>
      </c>
      <c r="G186" s="48">
        <v>3151.9477938218151</v>
      </c>
      <c r="H186" s="48">
        <v>2895.9546020212792</v>
      </c>
      <c r="I186" s="48">
        <v>15.08096876220282</v>
      </c>
      <c r="J186" s="48">
        <v>10.667325134332483</v>
      </c>
      <c r="K186" s="48">
        <v>2612.4253094770384</v>
      </c>
      <c r="L186" s="48">
        <v>2273.9694797404641</v>
      </c>
      <c r="M186" s="48">
        <v>15.044338530160616</v>
      </c>
      <c r="N186" s="48">
        <v>10.645755244501837</v>
      </c>
      <c r="O186" s="48">
        <v>2516.9789310360966</v>
      </c>
      <c r="P186" s="48">
        <v>2160.2238035530031</v>
      </c>
      <c r="Q186" s="48">
        <v>15.036160939280242</v>
      </c>
      <c r="R186" s="48">
        <v>10.640935019589699</v>
      </c>
      <c r="U186" s="48">
        <v>1362.8048350731663</v>
      </c>
      <c r="V186" s="48">
        <v>3.4539307737150082E-2</v>
      </c>
      <c r="W186" s="48">
        <v>39456.634320651108</v>
      </c>
      <c r="X186" s="48">
        <v>740.81971279235108</v>
      </c>
      <c r="Y186" s="48">
        <v>1.2969417906504077E-2</v>
      </c>
      <c r="Z186" s="48">
        <v>57120.505957390342</v>
      </c>
      <c r="AA186" s="48">
        <v>627.07403660489013</v>
      </c>
      <c r="AB186" s="48">
        <v>8.1491929943666719E-3</v>
      </c>
      <c r="AC186" s="48">
        <v>76949.219025536673</v>
      </c>
      <c r="AD186" s="48">
        <v>-1362.8048350731663</v>
      </c>
      <c r="AE186" s="48">
        <v>-3.4539307737150082E-2</v>
      </c>
      <c r="AF186" s="48">
        <v>39456.634320651108</v>
      </c>
      <c r="AG186" s="48">
        <v>-621.98512228081518</v>
      </c>
      <c r="AH186" s="48">
        <v>-2.1569889830646005E-2</v>
      </c>
      <c r="AI186" s="48">
        <v>28835.804316307309</v>
      </c>
      <c r="AJ186" s="48">
        <v>-735.73079846827613</v>
      </c>
      <c r="AK186" s="48">
        <v>-2.639011474278341E-2</v>
      </c>
      <c r="AL186" s="48">
        <v>27879.029918559474</v>
      </c>
      <c r="AM186" s="48">
        <v>-740.81971279235108</v>
      </c>
      <c r="AN186" s="48">
        <v>-1.2969417906504077E-2</v>
      </c>
      <c r="AO186" s="48">
        <v>57120.505957390342</v>
      </c>
      <c r="AP186" s="48">
        <v>621.98512228081518</v>
      </c>
      <c r="AQ186" s="48">
        <v>2.1569889830646005E-2</v>
      </c>
      <c r="AR186" s="48">
        <v>28835.804316307309</v>
      </c>
      <c r="AS186" s="48">
        <v>-113.74567618746096</v>
      </c>
      <c r="AT186" s="48">
        <v>-4.8202249121374052E-3</v>
      </c>
      <c r="AU186" s="48">
        <v>23597.5868887461</v>
      </c>
      <c r="AV186" s="48">
        <v>-627.07403660489013</v>
      </c>
      <c r="AW186" s="48">
        <v>-8.1491929943666719E-3</v>
      </c>
      <c r="AX186" s="48">
        <v>76949.219025536673</v>
      </c>
      <c r="AY186" s="48">
        <v>735.73079846827613</v>
      </c>
      <c r="AZ186" s="48">
        <v>2.639011474278341E-2</v>
      </c>
      <c r="BA186" s="48">
        <v>27879.029918559474</v>
      </c>
      <c r="BB186" s="48">
        <v>113.74567618746096</v>
      </c>
      <c r="BC186" s="48">
        <v>4.8202249121374052E-3</v>
      </c>
      <c r="BD186" s="48">
        <v>23597.5868887461</v>
      </c>
      <c r="BF186" s="8">
        <f t="shared" si="25"/>
        <v>317450.42503091187</v>
      </c>
      <c r="BG186" s="8">
        <f t="shared" si="26"/>
        <v>317123.7994279532</v>
      </c>
      <c r="BH186" s="8">
        <f t="shared" si="27"/>
        <v>317098.68785531464</v>
      </c>
      <c r="BI186" s="8">
        <f t="shared" si="28"/>
        <v>317067.82678413793</v>
      </c>
      <c r="BJ186" s="19">
        <f t="shared" si="29"/>
        <v>1</v>
      </c>
      <c r="BK186" s="19">
        <f t="shared" si="30"/>
        <v>0</v>
      </c>
      <c r="BL186" s="19">
        <f t="shared" si="31"/>
        <v>0</v>
      </c>
      <c r="BM186" s="19">
        <f t="shared" si="32"/>
        <v>0</v>
      </c>
    </row>
    <row r="187" spans="2:65" x14ac:dyDescent="0.25">
      <c r="B187" s="6">
        <v>162</v>
      </c>
      <c r="C187" s="48">
        <v>1953.24205202495</v>
      </c>
      <c r="D187" s="48">
        <v>1557.6091027005928</v>
      </c>
      <c r="E187" s="48">
        <v>15.05157553717385</v>
      </c>
      <c r="F187" s="48">
        <v>10.653204163331502</v>
      </c>
      <c r="G187" s="48">
        <v>3119.2398758125291</v>
      </c>
      <c r="H187" s="48">
        <v>2875.6425302549833</v>
      </c>
      <c r="I187" s="48">
        <v>15.11787883867146</v>
      </c>
      <c r="J187" s="48">
        <v>10.692350507617732</v>
      </c>
      <c r="K187" s="48">
        <v>2486.0459263604066</v>
      </c>
      <c r="L187" s="48">
        <v>2191.208669811625</v>
      </c>
      <c r="M187" s="48">
        <v>15.095674518785264</v>
      </c>
      <c r="N187" s="48">
        <v>10.67925457743233</v>
      </c>
      <c r="O187" s="48">
        <v>2481.4667039739825</v>
      </c>
      <c r="P187" s="48">
        <v>2138.6486341479767</v>
      </c>
      <c r="Q187" s="48">
        <v>15.074753170499655</v>
      </c>
      <c r="R187" s="48">
        <v>10.66690267345807</v>
      </c>
      <c r="U187" s="48">
        <v>1318.0334275543905</v>
      </c>
      <c r="V187" s="48">
        <v>3.9146344286230317E-2</v>
      </c>
      <c r="W187" s="48">
        <v>33669.387310273247</v>
      </c>
      <c r="X187" s="48">
        <v>633.59956711103223</v>
      </c>
      <c r="Y187" s="48">
        <v>2.6050414100827979E-2</v>
      </c>
      <c r="Z187" s="48">
        <v>24322.053563474605</v>
      </c>
      <c r="AA187" s="48">
        <v>581.03953144738398</v>
      </c>
      <c r="AB187" s="48">
        <v>1.3698510126568308E-2</v>
      </c>
      <c r="AC187" s="48">
        <v>42416.257394331944</v>
      </c>
      <c r="AD187" s="48">
        <v>-1318.0334275543905</v>
      </c>
      <c r="AE187" s="48">
        <v>-3.9146344286230317E-2</v>
      </c>
      <c r="AF187" s="48">
        <v>33669.387310273247</v>
      </c>
      <c r="AG187" s="48">
        <v>-684.4338604433583</v>
      </c>
      <c r="AH187" s="48">
        <v>-1.3095930185402338E-2</v>
      </c>
      <c r="AI187" s="48">
        <v>52263.096301954734</v>
      </c>
      <c r="AJ187" s="48">
        <v>-736.99389610700655</v>
      </c>
      <c r="AK187" s="48">
        <v>-2.5447834159662008E-2</v>
      </c>
      <c r="AL187" s="48">
        <v>28960.96742390886</v>
      </c>
      <c r="AM187" s="48">
        <v>-633.59956711103223</v>
      </c>
      <c r="AN187" s="48">
        <v>-2.6050414100827979E-2</v>
      </c>
      <c r="AO187" s="48">
        <v>24322.053563474605</v>
      </c>
      <c r="AP187" s="48">
        <v>684.4338604433583</v>
      </c>
      <c r="AQ187" s="48">
        <v>1.3095930185402338E-2</v>
      </c>
      <c r="AR187" s="48">
        <v>52263.096301954734</v>
      </c>
      <c r="AS187" s="48">
        <v>-52.56003566364825</v>
      </c>
      <c r="AT187" s="48">
        <v>-1.235190397425967E-2</v>
      </c>
      <c r="AU187" s="48">
        <v>4255.2173149320906</v>
      </c>
      <c r="AV187" s="48">
        <v>-581.03953144738398</v>
      </c>
      <c r="AW187" s="48">
        <v>-1.3698510126568308E-2</v>
      </c>
      <c r="AX187" s="48">
        <v>42416.257394331944</v>
      </c>
      <c r="AY187" s="48">
        <v>736.99389610700655</v>
      </c>
      <c r="AZ187" s="48">
        <v>2.5447834159662008E-2</v>
      </c>
      <c r="BA187" s="48">
        <v>28960.96742390886</v>
      </c>
      <c r="BB187" s="48">
        <v>52.56003566364825</v>
      </c>
      <c r="BC187" s="48">
        <v>1.235190397425967E-2</v>
      </c>
      <c r="BD187" s="48">
        <v>4255.2173149320906</v>
      </c>
      <c r="BF187" s="8">
        <f t="shared" si="25"/>
        <v>318038.51579724444</v>
      </c>
      <c r="BG187" s="8">
        <f t="shared" si="26"/>
        <v>317894.872698277</v>
      </c>
      <c r="BH187" s="8">
        <f t="shared" si="27"/>
        <v>318186.42865315831</v>
      </c>
      <c r="BI187" s="8">
        <f t="shared" si="28"/>
        <v>317868.43156959407</v>
      </c>
      <c r="BJ187" s="19">
        <f t="shared" si="29"/>
        <v>0</v>
      </c>
      <c r="BK187" s="19">
        <f t="shared" si="30"/>
        <v>0</v>
      </c>
      <c r="BL187" s="19">
        <f t="shared" si="31"/>
        <v>1</v>
      </c>
      <c r="BM187" s="19">
        <f t="shared" si="32"/>
        <v>0</v>
      </c>
    </row>
    <row r="188" spans="2:65" x14ac:dyDescent="0.25">
      <c r="B188" s="6">
        <v>163</v>
      </c>
      <c r="C188" s="48">
        <v>1924.6636775100167</v>
      </c>
      <c r="D188" s="48">
        <v>1536.2328524096536</v>
      </c>
      <c r="E188" s="48">
        <v>15.233801776520421</v>
      </c>
      <c r="F188" s="48">
        <v>10.784898614377681</v>
      </c>
      <c r="G188" s="48">
        <v>3159.5916398295508</v>
      </c>
      <c r="H188" s="48">
        <v>2901.3437536855554</v>
      </c>
      <c r="I188" s="48">
        <v>15.300474291655773</v>
      </c>
      <c r="J188" s="48">
        <v>10.824298235197064</v>
      </c>
      <c r="K188" s="48">
        <v>2552.2792403253379</v>
      </c>
      <c r="L188" s="48">
        <v>2234.0146785045845</v>
      </c>
      <c r="M188" s="48">
        <v>15.26986689786445</v>
      </c>
      <c r="N188" s="48">
        <v>10.806224085101778</v>
      </c>
      <c r="O188" s="48">
        <v>2495.8367090789743</v>
      </c>
      <c r="P188" s="48">
        <v>2146.4360861541431</v>
      </c>
      <c r="Q188" s="48">
        <v>15.253901150211798</v>
      </c>
      <c r="R188" s="48">
        <v>10.796787286800418</v>
      </c>
      <c r="U188" s="48">
        <v>1365.1109012759018</v>
      </c>
      <c r="V188" s="48">
        <v>3.9399620819382974E-2</v>
      </c>
      <c r="W188" s="48">
        <v>34647.818250177777</v>
      </c>
      <c r="X188" s="48">
        <v>697.78182609493092</v>
      </c>
      <c r="Y188" s="48">
        <v>2.1325470724097073E-2</v>
      </c>
      <c r="Z188" s="48">
        <v>32720.582589835198</v>
      </c>
      <c r="AA188" s="48">
        <v>610.20323374448958</v>
      </c>
      <c r="AB188" s="48">
        <v>1.1888672422736946E-2</v>
      </c>
      <c r="AC188" s="48">
        <v>51326.440164797801</v>
      </c>
      <c r="AD188" s="48">
        <v>-1365.1109012759018</v>
      </c>
      <c r="AE188" s="48">
        <v>-3.9399620819382974E-2</v>
      </c>
      <c r="AF188" s="48">
        <v>34647.818250177777</v>
      </c>
      <c r="AG188" s="48">
        <v>-667.3290751809709</v>
      </c>
      <c r="AH188" s="48">
        <v>-1.8074150095285901E-2</v>
      </c>
      <c r="AI188" s="48">
        <v>36921.740256822566</v>
      </c>
      <c r="AJ188" s="48">
        <v>-754.90766753141224</v>
      </c>
      <c r="AK188" s="48">
        <v>-2.7510948396646029E-2</v>
      </c>
      <c r="AL188" s="48">
        <v>27440.263296173609</v>
      </c>
      <c r="AM188" s="48">
        <v>-697.78182609493092</v>
      </c>
      <c r="AN188" s="48">
        <v>-2.1325470724097073E-2</v>
      </c>
      <c r="AO188" s="48">
        <v>32720.582589835198</v>
      </c>
      <c r="AP188" s="48">
        <v>667.3290751809709</v>
      </c>
      <c r="AQ188" s="48">
        <v>1.8074150095285901E-2</v>
      </c>
      <c r="AR188" s="48">
        <v>36921.740256822566</v>
      </c>
      <c r="AS188" s="48">
        <v>-87.57859235044134</v>
      </c>
      <c r="AT188" s="48">
        <v>-9.4367983013601275E-3</v>
      </c>
      <c r="AU188" s="48">
        <v>9280.5408734675002</v>
      </c>
      <c r="AV188" s="48">
        <v>-610.20323374448958</v>
      </c>
      <c r="AW188" s="48">
        <v>-1.1888672422736946E-2</v>
      </c>
      <c r="AX188" s="48">
        <v>51326.440164797801</v>
      </c>
      <c r="AY188" s="48">
        <v>754.90766753141224</v>
      </c>
      <c r="AZ188" s="48">
        <v>2.7510948396646029E-2</v>
      </c>
      <c r="BA188" s="48">
        <v>27440.263296173609</v>
      </c>
      <c r="BB188" s="48">
        <v>87.57859235044134</v>
      </c>
      <c r="BC188" s="48">
        <v>9.4367983013601275E-3</v>
      </c>
      <c r="BD188" s="48">
        <v>9280.5408734675002</v>
      </c>
      <c r="BF188" s="8">
        <f t="shared" si="25"/>
        <v>322010.7255789208</v>
      </c>
      <c r="BG188" s="8">
        <f t="shared" si="26"/>
        <v>321827.6033022264</v>
      </c>
      <c r="BH188" s="8">
        <f t="shared" si="27"/>
        <v>321952.70787454874</v>
      </c>
      <c r="BI188" s="8">
        <f t="shared" si="28"/>
        <v>321757.1825178584</v>
      </c>
      <c r="BJ188" s="19">
        <f t="shared" si="29"/>
        <v>1</v>
      </c>
      <c r="BK188" s="19">
        <f t="shared" si="30"/>
        <v>0</v>
      </c>
      <c r="BL188" s="19">
        <f t="shared" si="31"/>
        <v>0</v>
      </c>
      <c r="BM188" s="19">
        <f t="shared" si="32"/>
        <v>0</v>
      </c>
    </row>
    <row r="189" spans="2:65" x14ac:dyDescent="0.25">
      <c r="B189" s="6">
        <v>164</v>
      </c>
      <c r="C189" s="48">
        <v>1943.4307950331479</v>
      </c>
      <c r="D189" s="48">
        <v>1549.7794323484388</v>
      </c>
      <c r="E189" s="48">
        <v>15.117156214805744</v>
      </c>
      <c r="F189" s="48">
        <v>10.701897610579154</v>
      </c>
      <c r="G189" s="48">
        <v>3185.6515584350027</v>
      </c>
      <c r="H189" s="48">
        <v>2919.3981734903473</v>
      </c>
      <c r="I189" s="48">
        <v>15.179443524692104</v>
      </c>
      <c r="J189" s="48">
        <v>10.738653339797784</v>
      </c>
      <c r="K189" s="48">
        <v>2587.7708630420125</v>
      </c>
      <c r="L189" s="48">
        <v>2258.5838503427312</v>
      </c>
      <c r="M189" s="48">
        <v>15.148796270876694</v>
      </c>
      <c r="N189" s="48">
        <v>10.720580368798521</v>
      </c>
      <c r="O189" s="48">
        <v>2502.5333280427744</v>
      </c>
      <c r="P189" s="48">
        <v>2151.7561978286794</v>
      </c>
      <c r="Q189" s="48">
        <v>15.138227803369244</v>
      </c>
      <c r="R189" s="48">
        <v>10.714342685862963</v>
      </c>
      <c r="U189" s="48">
        <v>1369.6187411419085</v>
      </c>
      <c r="V189" s="48">
        <v>3.6755729218629796E-2</v>
      </c>
      <c r="W189" s="48">
        <v>37262.728022485033</v>
      </c>
      <c r="X189" s="48">
        <v>708.80441799429241</v>
      </c>
      <c r="Y189" s="48">
        <v>1.8682758219366491E-2</v>
      </c>
      <c r="Z189" s="48">
        <v>37938.960065304913</v>
      </c>
      <c r="AA189" s="48">
        <v>601.9767654802406</v>
      </c>
      <c r="AB189" s="48">
        <v>1.2445075283809004E-2</v>
      </c>
      <c r="AC189" s="48">
        <v>48370.680912104253</v>
      </c>
      <c r="AD189" s="48">
        <v>-1369.6187411419085</v>
      </c>
      <c r="AE189" s="48">
        <v>-3.6755729218629796E-2</v>
      </c>
      <c r="AF189" s="48">
        <v>37262.728022485033</v>
      </c>
      <c r="AG189" s="48">
        <v>-660.81432314761605</v>
      </c>
      <c r="AH189" s="48">
        <v>-1.8072970999263305E-2</v>
      </c>
      <c r="AI189" s="48">
        <v>36563.679716774423</v>
      </c>
      <c r="AJ189" s="48">
        <v>-767.64197566166786</v>
      </c>
      <c r="AK189" s="48">
        <v>-2.4310653934820792E-2</v>
      </c>
      <c r="AL189" s="48">
        <v>31576.360624431989</v>
      </c>
      <c r="AM189" s="48">
        <v>-708.80441799429241</v>
      </c>
      <c r="AN189" s="48">
        <v>-1.8682758219366491E-2</v>
      </c>
      <c r="AO189" s="48">
        <v>37938.960065304913</v>
      </c>
      <c r="AP189" s="48">
        <v>660.81432314761605</v>
      </c>
      <c r="AQ189" s="48">
        <v>1.8072970999263305E-2</v>
      </c>
      <c r="AR189" s="48">
        <v>36563.679716774423</v>
      </c>
      <c r="AS189" s="48">
        <v>-106.82765251405181</v>
      </c>
      <c r="AT189" s="48">
        <v>-6.237682935557487E-3</v>
      </c>
      <c r="AU189" s="48">
        <v>17126.175475365708</v>
      </c>
      <c r="AV189" s="48">
        <v>-601.9767654802406</v>
      </c>
      <c r="AW189" s="48">
        <v>-1.2445075283809004E-2</v>
      </c>
      <c r="AX189" s="48">
        <v>48370.680912104253</v>
      </c>
      <c r="AY189" s="48">
        <v>767.64197566166786</v>
      </c>
      <c r="AZ189" s="48">
        <v>2.4310653934820792E-2</v>
      </c>
      <c r="BA189" s="48">
        <v>31576.360624431989</v>
      </c>
      <c r="BB189" s="48">
        <v>106.82765251405181</v>
      </c>
      <c r="BC189" s="48">
        <v>6.237682935557487E-3</v>
      </c>
      <c r="BD189" s="48">
        <v>17126.175475365708</v>
      </c>
      <c r="BF189" s="8">
        <f t="shared" si="25"/>
        <v>319507.14888502617</v>
      </c>
      <c r="BG189" s="8">
        <f t="shared" si="26"/>
        <v>319240.20202044316</v>
      </c>
      <c r="BH189" s="8">
        <f t="shared" si="27"/>
        <v>319358.82721361291</v>
      </c>
      <c r="BI189" s="8">
        <f t="shared" si="28"/>
        <v>319278.52437806019</v>
      </c>
      <c r="BJ189" s="19">
        <f t="shared" si="29"/>
        <v>1</v>
      </c>
      <c r="BK189" s="19">
        <f t="shared" si="30"/>
        <v>0</v>
      </c>
      <c r="BL189" s="19">
        <f t="shared" si="31"/>
        <v>0</v>
      </c>
      <c r="BM189" s="19">
        <f t="shared" si="32"/>
        <v>0</v>
      </c>
    </row>
    <row r="190" spans="2:65" x14ac:dyDescent="0.25">
      <c r="B190" s="6">
        <v>165</v>
      </c>
      <c r="C190" s="48">
        <v>1992.8687055685016</v>
      </c>
      <c r="D190" s="48">
        <v>1584.0061789673819</v>
      </c>
      <c r="E190" s="48">
        <v>14.993323305927438</v>
      </c>
      <c r="F190" s="48">
        <v>10.615144367052093</v>
      </c>
      <c r="G190" s="48">
        <v>3194.6065671670149</v>
      </c>
      <c r="H190" s="48">
        <v>2925.9906257443363</v>
      </c>
      <c r="I190" s="48">
        <v>15.061469151107651</v>
      </c>
      <c r="J190" s="48">
        <v>10.65535188894728</v>
      </c>
      <c r="K190" s="48">
        <v>2559.3204114396708</v>
      </c>
      <c r="L190" s="48">
        <v>2240.2003608888008</v>
      </c>
      <c r="M190" s="48">
        <v>15.037068731921426</v>
      </c>
      <c r="N190" s="48">
        <v>10.640968604314496</v>
      </c>
      <c r="O190" s="48">
        <v>2492.7293409798613</v>
      </c>
      <c r="P190" s="48">
        <v>2145.9545782579517</v>
      </c>
      <c r="Q190" s="48">
        <v>15.023641880014857</v>
      </c>
      <c r="R190" s="48">
        <v>10.633047504914186</v>
      </c>
      <c r="U190" s="48">
        <v>1341.9844467769544</v>
      </c>
      <c r="V190" s="48">
        <v>4.020752189518717E-2</v>
      </c>
      <c r="W190" s="48">
        <v>33376.452552217343</v>
      </c>
      <c r="X190" s="48">
        <v>656.19418192141893</v>
      </c>
      <c r="Y190" s="48">
        <v>2.5824237262403571E-2</v>
      </c>
      <c r="Z190" s="48">
        <v>25410.01212363955</v>
      </c>
      <c r="AA190" s="48">
        <v>561.9483992905698</v>
      </c>
      <c r="AB190" s="48">
        <v>1.7903137862093743E-2</v>
      </c>
      <c r="AC190" s="48">
        <v>31388.262974859917</v>
      </c>
      <c r="AD190" s="48">
        <v>-1341.9844467769544</v>
      </c>
      <c r="AE190" s="48">
        <v>-4.020752189518717E-2</v>
      </c>
      <c r="AF190" s="48">
        <v>33376.452552217343</v>
      </c>
      <c r="AG190" s="48">
        <v>-685.7902648555355</v>
      </c>
      <c r="AH190" s="48">
        <v>-1.4383284632783599E-2</v>
      </c>
      <c r="AI190" s="48">
        <v>47679.670003361003</v>
      </c>
      <c r="AJ190" s="48">
        <v>-780.03604748638463</v>
      </c>
      <c r="AK190" s="48">
        <v>-2.2304384033093427E-2</v>
      </c>
      <c r="AL190" s="48">
        <v>34972.319626896249</v>
      </c>
      <c r="AM190" s="48">
        <v>-656.19418192141893</v>
      </c>
      <c r="AN190" s="48">
        <v>-2.5824237262403571E-2</v>
      </c>
      <c r="AO190" s="48">
        <v>25410.01212363955</v>
      </c>
      <c r="AP190" s="48">
        <v>685.7902648555355</v>
      </c>
      <c r="AQ190" s="48">
        <v>1.4383284632783599E-2</v>
      </c>
      <c r="AR190" s="48">
        <v>47679.670003361003</v>
      </c>
      <c r="AS190" s="48">
        <v>-94.245782630849135</v>
      </c>
      <c r="AT190" s="48">
        <v>-7.9210994003098278E-3</v>
      </c>
      <c r="AU190" s="48">
        <v>11898.068420548136</v>
      </c>
      <c r="AV190" s="48">
        <v>-561.9483992905698</v>
      </c>
      <c r="AW190" s="48">
        <v>-1.7903137862093743E-2</v>
      </c>
      <c r="AX190" s="48">
        <v>31388.262974859917</v>
      </c>
      <c r="AY190" s="48">
        <v>780.03604748638463</v>
      </c>
      <c r="AZ190" s="48">
        <v>2.2304384033093427E-2</v>
      </c>
      <c r="BA190" s="48">
        <v>34972.319626896249</v>
      </c>
      <c r="BB190" s="48">
        <v>94.245782630849135</v>
      </c>
      <c r="BC190" s="48">
        <v>7.9210994003098278E-3</v>
      </c>
      <c r="BD190" s="48">
        <v>11898.068420548136</v>
      </c>
      <c r="BF190" s="8">
        <f t="shared" si="25"/>
        <v>316870.32483259542</v>
      </c>
      <c r="BG190" s="8">
        <f t="shared" si="26"/>
        <v>316734.56604267407</v>
      </c>
      <c r="BH190" s="8">
        <f t="shared" si="27"/>
        <v>316988.85776854609</v>
      </c>
      <c r="BI190" s="8">
        <f t="shared" si="28"/>
        <v>316845.47056916764</v>
      </c>
      <c r="BJ190" s="19">
        <f t="shared" si="29"/>
        <v>0</v>
      </c>
      <c r="BK190" s="19">
        <f t="shared" si="30"/>
        <v>0</v>
      </c>
      <c r="BL190" s="19">
        <f t="shared" si="31"/>
        <v>1</v>
      </c>
      <c r="BM190" s="19">
        <f t="shared" si="32"/>
        <v>0</v>
      </c>
    </row>
    <row r="191" spans="2:65" x14ac:dyDescent="0.25">
      <c r="B191" s="6">
        <v>166</v>
      </c>
      <c r="C191" s="48">
        <v>2027.3235955841799</v>
      </c>
      <c r="D191" s="48">
        <v>1605.0627719958129</v>
      </c>
      <c r="E191" s="48">
        <v>15.148000838576236</v>
      </c>
      <c r="F191" s="48">
        <v>10.725296962762345</v>
      </c>
      <c r="G191" s="48">
        <v>3194.0109975634709</v>
      </c>
      <c r="H191" s="48">
        <v>2924.2531606559287</v>
      </c>
      <c r="I191" s="48">
        <v>15.223253222826115</v>
      </c>
      <c r="J191" s="48">
        <v>10.769793543496776</v>
      </c>
      <c r="K191" s="48">
        <v>2519.1870164500087</v>
      </c>
      <c r="L191" s="48">
        <v>2211.695575446076</v>
      </c>
      <c r="M191" s="48">
        <v>15.204761999638198</v>
      </c>
      <c r="N191" s="48">
        <v>10.758872650693935</v>
      </c>
      <c r="O191" s="48">
        <v>2494.5338366767678</v>
      </c>
      <c r="P191" s="48">
        <v>2145.4012855987025</v>
      </c>
      <c r="Q191" s="48">
        <v>15.184259134628562</v>
      </c>
      <c r="R191" s="48">
        <v>10.746753888042806</v>
      </c>
      <c r="U191" s="48">
        <v>1319.1903886601158</v>
      </c>
      <c r="V191" s="48">
        <v>4.4496580734431745E-2</v>
      </c>
      <c r="W191" s="48">
        <v>29647.005834749853</v>
      </c>
      <c r="X191" s="48">
        <v>606.63280345026305</v>
      </c>
      <c r="Y191" s="48">
        <v>3.3575687931589826E-2</v>
      </c>
      <c r="Z191" s="48">
        <v>18067.620972838209</v>
      </c>
      <c r="AA191" s="48">
        <v>540.33851360288963</v>
      </c>
      <c r="AB191" s="48">
        <v>2.1456925280460837E-2</v>
      </c>
      <c r="AC191" s="48">
        <v>25182.476358573804</v>
      </c>
      <c r="AD191" s="48">
        <v>-1319.1903886601158</v>
      </c>
      <c r="AE191" s="48">
        <v>-4.4496580734431745E-2</v>
      </c>
      <c r="AF191" s="48">
        <v>29647.005834749853</v>
      </c>
      <c r="AG191" s="48">
        <v>-712.55758520985273</v>
      </c>
      <c r="AH191" s="48">
        <v>-1.0920892802841919E-2</v>
      </c>
      <c r="AI191" s="48">
        <v>65247.191605472537</v>
      </c>
      <c r="AJ191" s="48">
        <v>-778.85187505722615</v>
      </c>
      <c r="AK191" s="48">
        <v>-2.3039655453970909E-2</v>
      </c>
      <c r="AL191" s="48">
        <v>33804.840381108661</v>
      </c>
      <c r="AM191" s="48">
        <v>-606.63280345026305</v>
      </c>
      <c r="AN191" s="48">
        <v>-3.3575687931589826E-2</v>
      </c>
      <c r="AO191" s="48">
        <v>18067.620972838209</v>
      </c>
      <c r="AP191" s="48">
        <v>712.55758520985273</v>
      </c>
      <c r="AQ191" s="48">
        <v>1.0920892802841919E-2</v>
      </c>
      <c r="AR191" s="48">
        <v>65247.191605472537</v>
      </c>
      <c r="AS191" s="48">
        <v>-66.29428984737342</v>
      </c>
      <c r="AT191" s="48">
        <v>-1.2118762651128989E-2</v>
      </c>
      <c r="AU191" s="48">
        <v>5470.3843746950033</v>
      </c>
      <c r="AV191" s="48">
        <v>-540.33851360288963</v>
      </c>
      <c r="AW191" s="48">
        <v>-2.1456925280460837E-2</v>
      </c>
      <c r="AX191" s="48">
        <v>25182.476358573804</v>
      </c>
      <c r="AY191" s="48">
        <v>778.85187505722615</v>
      </c>
      <c r="AZ191" s="48">
        <v>2.3039655453970909E-2</v>
      </c>
      <c r="BA191" s="48">
        <v>33804.840381108661</v>
      </c>
      <c r="BB191" s="48">
        <v>66.29428984737342</v>
      </c>
      <c r="BC191" s="48">
        <v>1.2118762651128989E-2</v>
      </c>
      <c r="BD191" s="48">
        <v>5470.3843746950033</v>
      </c>
      <c r="BF191" s="8">
        <f t="shared" si="25"/>
        <v>320153.84611087455</v>
      </c>
      <c r="BG191" s="8">
        <f t="shared" si="26"/>
        <v>320169.55314424739</v>
      </c>
      <c r="BH191" s="8">
        <f t="shared" si="27"/>
        <v>320554.48394537199</v>
      </c>
      <c r="BI191" s="8">
        <f t="shared" si="28"/>
        <v>320257.21535568545</v>
      </c>
      <c r="BJ191" s="19">
        <f t="shared" si="29"/>
        <v>0</v>
      </c>
      <c r="BK191" s="19">
        <f t="shared" si="30"/>
        <v>0</v>
      </c>
      <c r="BL191" s="19">
        <f t="shared" si="31"/>
        <v>1</v>
      </c>
      <c r="BM191" s="19">
        <f t="shared" si="32"/>
        <v>0</v>
      </c>
    </row>
    <row r="192" spans="2:65" x14ac:dyDescent="0.25">
      <c r="B192" s="6">
        <v>167</v>
      </c>
      <c r="C192" s="48">
        <v>1859.4694697807026</v>
      </c>
      <c r="D192" s="48">
        <v>1497.1787504069605</v>
      </c>
      <c r="E192" s="48">
        <v>15.182307502279512</v>
      </c>
      <c r="F192" s="48">
        <v>10.74724593813626</v>
      </c>
      <c r="G192" s="48">
        <v>3108.1459284351859</v>
      </c>
      <c r="H192" s="48">
        <v>2869.950729124685</v>
      </c>
      <c r="I192" s="48">
        <v>15.246305244452955</v>
      </c>
      <c r="J192" s="48">
        <v>10.785016981373266</v>
      </c>
      <c r="K192" s="48">
        <v>2576.4103833587251</v>
      </c>
      <c r="L192" s="48">
        <v>2254.3607520727451</v>
      </c>
      <c r="M192" s="48">
        <v>15.203177923796513</v>
      </c>
      <c r="N192" s="48">
        <v>10.759574656153783</v>
      </c>
      <c r="O192" s="48">
        <v>2492.4107121673451</v>
      </c>
      <c r="P192" s="48">
        <v>2148.6121792449121</v>
      </c>
      <c r="Q192" s="48">
        <v>15.191912473008774</v>
      </c>
      <c r="R192" s="48">
        <v>10.752921201222078</v>
      </c>
      <c r="U192" s="48">
        <v>1372.7719787177246</v>
      </c>
      <c r="V192" s="48">
        <v>3.7771043237006197E-2</v>
      </c>
      <c r="W192" s="48">
        <v>36344.560834707117</v>
      </c>
      <c r="X192" s="48">
        <v>757.18200166578458</v>
      </c>
      <c r="Y192" s="48">
        <v>1.2328718017522888E-2</v>
      </c>
      <c r="Z192" s="48">
        <v>61416.118090266711</v>
      </c>
      <c r="AA192" s="48">
        <v>651.43342883795162</v>
      </c>
      <c r="AB192" s="48">
        <v>5.6752630858181163E-3</v>
      </c>
      <c r="AC192" s="48">
        <v>114784.71023939225</v>
      </c>
      <c r="AD192" s="48">
        <v>-1372.7719787177246</v>
      </c>
      <c r="AE192" s="48">
        <v>-3.7771043237006197E-2</v>
      </c>
      <c r="AF192" s="48">
        <v>36344.560834707117</v>
      </c>
      <c r="AG192" s="48">
        <v>-615.58997705193997</v>
      </c>
      <c r="AH192" s="48">
        <v>-2.5442325219483308E-2</v>
      </c>
      <c r="AI192" s="48">
        <v>24195.507751018427</v>
      </c>
      <c r="AJ192" s="48">
        <v>-721.33854987977293</v>
      </c>
      <c r="AK192" s="48">
        <v>-3.209578015118808E-2</v>
      </c>
      <c r="AL192" s="48">
        <v>22474.560408934984</v>
      </c>
      <c r="AM192" s="48">
        <v>-757.18200166578458</v>
      </c>
      <c r="AN192" s="48">
        <v>-1.2328718017522888E-2</v>
      </c>
      <c r="AO192" s="48">
        <v>61416.118090266711</v>
      </c>
      <c r="AP192" s="48">
        <v>615.58997705193997</v>
      </c>
      <c r="AQ192" s="48">
        <v>2.5442325219483308E-2</v>
      </c>
      <c r="AR192" s="48">
        <v>24195.507751018427</v>
      </c>
      <c r="AS192" s="48">
        <v>-105.74857282783296</v>
      </c>
      <c r="AT192" s="48">
        <v>-6.653454931704772E-3</v>
      </c>
      <c r="AU192" s="48">
        <v>15893.783592630074</v>
      </c>
      <c r="AV192" s="48">
        <v>-651.43342883795162</v>
      </c>
      <c r="AW192" s="48">
        <v>-5.6752630858181163E-3</v>
      </c>
      <c r="AX192" s="48">
        <v>114784.71023939225</v>
      </c>
      <c r="AY192" s="48">
        <v>721.33854987977293</v>
      </c>
      <c r="AZ192" s="48">
        <v>3.209578015118808E-2</v>
      </c>
      <c r="BA192" s="48">
        <v>22474.560408934984</v>
      </c>
      <c r="BB192" s="48">
        <v>105.74857282783296</v>
      </c>
      <c r="BC192" s="48">
        <v>6.653454931704772E-3</v>
      </c>
      <c r="BD192" s="48">
        <v>15893.783592630074</v>
      </c>
      <c r="BF192" s="8">
        <f t="shared" si="25"/>
        <v>320920.19939368084</v>
      </c>
      <c r="BG192" s="8">
        <f t="shared" si="26"/>
        <v>320680.55871207325</v>
      </c>
      <c r="BH192" s="8">
        <f t="shared" si="27"/>
        <v>320532.87893254071</v>
      </c>
      <c r="BI192" s="8">
        <f t="shared" si="28"/>
        <v>320439.0238574174</v>
      </c>
      <c r="BJ192" s="19">
        <f t="shared" si="29"/>
        <v>1</v>
      </c>
      <c r="BK192" s="19">
        <f t="shared" si="30"/>
        <v>0</v>
      </c>
      <c r="BL192" s="19">
        <f t="shared" si="31"/>
        <v>0</v>
      </c>
      <c r="BM192" s="19">
        <f t="shared" si="32"/>
        <v>0</v>
      </c>
    </row>
    <row r="193" spans="2:65" x14ac:dyDescent="0.25">
      <c r="B193" s="6">
        <v>168</v>
      </c>
      <c r="C193" s="48">
        <v>1968.2858989806959</v>
      </c>
      <c r="D193" s="48">
        <v>1566.7192918738356</v>
      </c>
      <c r="E193" s="48">
        <v>15.179074325630182</v>
      </c>
      <c r="F193" s="48">
        <v>10.746071046506041</v>
      </c>
      <c r="G193" s="48">
        <v>3165.6038087261913</v>
      </c>
      <c r="H193" s="48">
        <v>2906.0986832720569</v>
      </c>
      <c r="I193" s="48">
        <v>15.247997538747684</v>
      </c>
      <c r="J193" s="48">
        <v>10.786684826327495</v>
      </c>
      <c r="K193" s="48">
        <v>2570.739722414678</v>
      </c>
      <c r="L193" s="48">
        <v>2247.3153995874486</v>
      </c>
      <c r="M193" s="48">
        <v>15.217136849700996</v>
      </c>
      <c r="N193" s="48">
        <v>10.768514327925248</v>
      </c>
      <c r="O193" s="48">
        <v>2530.1259745447774</v>
      </c>
      <c r="P193" s="48">
        <v>2170.4863923904068</v>
      </c>
      <c r="Q193" s="48">
        <v>15.199543245504492</v>
      </c>
      <c r="R193" s="48">
        <v>10.758144871759315</v>
      </c>
      <c r="U193" s="48">
        <v>1339.3793913982213</v>
      </c>
      <c r="V193" s="48">
        <v>4.0613779821454088E-2</v>
      </c>
      <c r="W193" s="48">
        <v>32978.447149868545</v>
      </c>
      <c r="X193" s="48">
        <v>680.59610771361304</v>
      </c>
      <c r="Y193" s="48">
        <v>2.244328141920704E-2</v>
      </c>
      <c r="Z193" s="48">
        <v>30325.160345365384</v>
      </c>
      <c r="AA193" s="48">
        <v>603.76710051657119</v>
      </c>
      <c r="AB193" s="48">
        <v>1.2073825253274606E-2</v>
      </c>
      <c r="AC193" s="48">
        <v>50006.281178603305</v>
      </c>
      <c r="AD193" s="48">
        <v>-1339.3793913982213</v>
      </c>
      <c r="AE193" s="48">
        <v>-4.0613779821454088E-2</v>
      </c>
      <c r="AF193" s="48">
        <v>32978.447149868545</v>
      </c>
      <c r="AG193" s="48">
        <v>-658.78328368460825</v>
      </c>
      <c r="AH193" s="48">
        <v>-1.8170498402247048E-2</v>
      </c>
      <c r="AI193" s="48">
        <v>36255.652932620716</v>
      </c>
      <c r="AJ193" s="48">
        <v>-735.6122908816501</v>
      </c>
      <c r="AK193" s="48">
        <v>-2.8539954568179482E-2</v>
      </c>
      <c r="AL193" s="48">
        <v>25774.823471576874</v>
      </c>
      <c r="AM193" s="48">
        <v>-680.59610771361304</v>
      </c>
      <c r="AN193" s="48">
        <v>-2.244328141920704E-2</v>
      </c>
      <c r="AO193" s="48">
        <v>30325.160345365384</v>
      </c>
      <c r="AP193" s="48">
        <v>658.78328368460825</v>
      </c>
      <c r="AQ193" s="48">
        <v>1.8170498402247048E-2</v>
      </c>
      <c r="AR193" s="48">
        <v>36255.652932620716</v>
      </c>
      <c r="AS193" s="48">
        <v>-76.829007197041847</v>
      </c>
      <c r="AT193" s="48">
        <v>-1.0369456165932434E-2</v>
      </c>
      <c r="AU193" s="48">
        <v>7409.1645663592326</v>
      </c>
      <c r="AV193" s="48">
        <v>-603.76710051657119</v>
      </c>
      <c r="AW193" s="48">
        <v>-1.2073825253274606E-2</v>
      </c>
      <c r="AX193" s="48">
        <v>50006.281178603305</v>
      </c>
      <c r="AY193" s="48">
        <v>735.6122908816501</v>
      </c>
      <c r="AZ193" s="48">
        <v>2.8539954568179482E-2</v>
      </c>
      <c r="BA193" s="48">
        <v>25774.823471576874</v>
      </c>
      <c r="BB193" s="48">
        <v>76.829007197041847</v>
      </c>
      <c r="BC193" s="48">
        <v>1.0369456165932434E-2</v>
      </c>
      <c r="BD193" s="48">
        <v>7409.1645663592326</v>
      </c>
      <c r="BF193" s="8">
        <f t="shared" si="25"/>
        <v>320815.41210330738</v>
      </c>
      <c r="BG193" s="8">
        <f t="shared" si="26"/>
        <v>320694.44610655273</v>
      </c>
      <c r="BH193" s="8">
        <f t="shared" si="27"/>
        <v>320808.11443816999</v>
      </c>
      <c r="BI193" s="8">
        <f t="shared" si="28"/>
        <v>320573.85976038908</v>
      </c>
      <c r="BJ193" s="19">
        <f t="shared" si="29"/>
        <v>1</v>
      </c>
      <c r="BK193" s="19">
        <f t="shared" si="30"/>
        <v>0</v>
      </c>
      <c r="BL193" s="19">
        <f t="shared" si="31"/>
        <v>0</v>
      </c>
      <c r="BM193" s="19">
        <f t="shared" si="32"/>
        <v>0</v>
      </c>
    </row>
    <row r="194" spans="2:65" x14ac:dyDescent="0.25">
      <c r="B194" s="6">
        <v>169</v>
      </c>
      <c r="C194" s="48">
        <v>1873.0188229820228</v>
      </c>
      <c r="D194" s="48">
        <v>1505.1555486869775</v>
      </c>
      <c r="E194" s="48">
        <v>15.045003154954117</v>
      </c>
      <c r="F194" s="48">
        <v>10.649229558086072</v>
      </c>
      <c r="G194" s="48">
        <v>3136.9362240404294</v>
      </c>
      <c r="H194" s="48">
        <v>2888.5562925726063</v>
      </c>
      <c r="I194" s="48">
        <v>15.101350190331582</v>
      </c>
      <c r="J194" s="48">
        <v>10.682305759019007</v>
      </c>
      <c r="K194" s="48">
        <v>2555.0125126869721</v>
      </c>
      <c r="L194" s="48">
        <v>2238.913027266296</v>
      </c>
      <c r="M194" s="48">
        <v>15.069524800874392</v>
      </c>
      <c r="N194" s="48">
        <v>10.663633996883902</v>
      </c>
      <c r="O194" s="48">
        <v>2500.168124244617</v>
      </c>
      <c r="P194" s="48">
        <v>2152.7408960353646</v>
      </c>
      <c r="Q194" s="48">
        <v>15.054704684404065</v>
      </c>
      <c r="R194" s="48">
        <v>10.654930263387046</v>
      </c>
      <c r="U194" s="48">
        <v>1383.4007438856288</v>
      </c>
      <c r="V194" s="48">
        <v>3.3076200932935507E-2</v>
      </c>
      <c r="W194" s="48">
        <v>41824.656546577949</v>
      </c>
      <c r="X194" s="48">
        <v>733.75747857931856</v>
      </c>
      <c r="Y194" s="48">
        <v>1.4404438797830821E-2</v>
      </c>
      <c r="Z194" s="48">
        <v>50939.678308731876</v>
      </c>
      <c r="AA194" s="48">
        <v>647.58534734838713</v>
      </c>
      <c r="AB194" s="48">
        <v>5.7007053009741071E-3</v>
      </c>
      <c r="AC194" s="48">
        <v>113597.40824310477</v>
      </c>
      <c r="AD194" s="48">
        <v>-1383.4007438856288</v>
      </c>
      <c r="AE194" s="48">
        <v>-3.3076200932935507E-2</v>
      </c>
      <c r="AF194" s="48">
        <v>41824.656546577949</v>
      </c>
      <c r="AG194" s="48">
        <v>-649.64326530631024</v>
      </c>
      <c r="AH194" s="48">
        <v>-1.8671762135104686E-2</v>
      </c>
      <c r="AI194" s="48">
        <v>34792.820335094097</v>
      </c>
      <c r="AJ194" s="48">
        <v>-735.81539653724167</v>
      </c>
      <c r="AK194" s="48">
        <v>-2.73754956319614E-2</v>
      </c>
      <c r="AL194" s="48">
        <v>26878.614598603413</v>
      </c>
      <c r="AM194" s="48">
        <v>-733.75747857931856</v>
      </c>
      <c r="AN194" s="48">
        <v>-1.4404438797830821E-2</v>
      </c>
      <c r="AO194" s="48">
        <v>50939.678308731876</v>
      </c>
      <c r="AP194" s="48">
        <v>649.64326530631024</v>
      </c>
      <c r="AQ194" s="48">
        <v>1.8671762135104686E-2</v>
      </c>
      <c r="AR194" s="48">
        <v>34792.820335094097</v>
      </c>
      <c r="AS194" s="48">
        <v>-86.172131230931427</v>
      </c>
      <c r="AT194" s="48">
        <v>-8.7037334968567137E-3</v>
      </c>
      <c r="AU194" s="48">
        <v>9900.593953393889</v>
      </c>
      <c r="AV194" s="48">
        <v>-647.58534734838713</v>
      </c>
      <c r="AW194" s="48">
        <v>-5.7007053009741071E-3</v>
      </c>
      <c r="AX194" s="48">
        <v>113597.40824310477</v>
      </c>
      <c r="AY194" s="48">
        <v>735.81539653724167</v>
      </c>
      <c r="AZ194" s="48">
        <v>2.73754956319614E-2</v>
      </c>
      <c r="BA194" s="48">
        <v>26878.614598603413</v>
      </c>
      <c r="BB194" s="48">
        <v>86.172131230931427</v>
      </c>
      <c r="BC194" s="48">
        <v>8.7037334968567137E-3</v>
      </c>
      <c r="BD194" s="48">
        <v>9900.593953393889</v>
      </c>
      <c r="BF194" s="8">
        <f t="shared" si="25"/>
        <v>317971.73119389516</v>
      </c>
      <c r="BG194" s="8">
        <f t="shared" si="26"/>
        <v>317580.61647799762</v>
      </c>
      <c r="BH194" s="8">
        <f t="shared" si="27"/>
        <v>317670.10687925079</v>
      </c>
      <c r="BI194" s="8">
        <f t="shared" si="28"/>
        <v>317495.16700557596</v>
      </c>
      <c r="BJ194" s="19">
        <f t="shared" si="29"/>
        <v>1</v>
      </c>
      <c r="BK194" s="19">
        <f t="shared" si="30"/>
        <v>0</v>
      </c>
      <c r="BL194" s="19">
        <f t="shared" si="31"/>
        <v>0</v>
      </c>
      <c r="BM194" s="19">
        <f t="shared" si="32"/>
        <v>0</v>
      </c>
    </row>
    <row r="195" spans="2:65" x14ac:dyDescent="0.25">
      <c r="B195" s="6">
        <v>170</v>
      </c>
      <c r="C195" s="48">
        <v>1995.6694321438899</v>
      </c>
      <c r="D195" s="48">
        <v>1585.5551022929762</v>
      </c>
      <c r="E195" s="48">
        <v>14.935868312286248</v>
      </c>
      <c r="F195" s="48">
        <v>10.57237004207855</v>
      </c>
      <c r="G195" s="48">
        <v>3166.0447809549441</v>
      </c>
      <c r="H195" s="48">
        <v>2906.6258460397607</v>
      </c>
      <c r="I195" s="48">
        <v>15.002294073522323</v>
      </c>
      <c r="J195" s="48">
        <v>10.611605563256669</v>
      </c>
      <c r="K195" s="48">
        <v>2513.9706011649123</v>
      </c>
      <c r="L195" s="48">
        <v>2209.4855701192118</v>
      </c>
      <c r="M195" s="48">
        <v>14.982560312904299</v>
      </c>
      <c r="N195" s="48">
        <v>10.599962349811532</v>
      </c>
      <c r="O195" s="48">
        <v>2488.231981839122</v>
      </c>
      <c r="P195" s="48">
        <v>2142.647489033242</v>
      </c>
      <c r="Q195" s="48">
        <v>14.964467001460219</v>
      </c>
      <c r="R195" s="48">
        <v>10.589277509563271</v>
      </c>
      <c r="U195" s="48">
        <v>1321.0707437467845</v>
      </c>
      <c r="V195" s="48">
        <v>3.9235521178119015E-2</v>
      </c>
      <c r="W195" s="48">
        <v>33670.273876303785</v>
      </c>
      <c r="X195" s="48">
        <v>623.9304678262356</v>
      </c>
      <c r="Y195" s="48">
        <v>2.7592307732982491E-2</v>
      </c>
      <c r="Z195" s="48">
        <v>22612.47858874884</v>
      </c>
      <c r="AA195" s="48">
        <v>557.09238674026574</v>
      </c>
      <c r="AB195" s="48">
        <v>1.6907467484720939E-2</v>
      </c>
      <c r="AC195" s="48">
        <v>32949.487393289557</v>
      </c>
      <c r="AD195" s="48">
        <v>-1321.0707437467845</v>
      </c>
      <c r="AE195" s="48">
        <v>-3.9235521178119015E-2</v>
      </c>
      <c r="AF195" s="48">
        <v>33670.273876303785</v>
      </c>
      <c r="AG195" s="48">
        <v>-697.1402759205489</v>
      </c>
      <c r="AH195" s="48">
        <v>-1.1643213445136524E-2</v>
      </c>
      <c r="AI195" s="48">
        <v>59875.246572221069</v>
      </c>
      <c r="AJ195" s="48">
        <v>-763.97835700651876</v>
      </c>
      <c r="AK195" s="48">
        <v>-2.2328053693398076E-2</v>
      </c>
      <c r="AL195" s="48">
        <v>34216.07487590424</v>
      </c>
      <c r="AM195" s="48">
        <v>-623.9304678262356</v>
      </c>
      <c r="AN195" s="48">
        <v>-2.7592307732982491E-2</v>
      </c>
      <c r="AO195" s="48">
        <v>22612.47858874884</v>
      </c>
      <c r="AP195" s="48">
        <v>697.1402759205489</v>
      </c>
      <c r="AQ195" s="48">
        <v>1.1643213445136524E-2</v>
      </c>
      <c r="AR195" s="48">
        <v>59875.246572221069</v>
      </c>
      <c r="AS195" s="48">
        <v>-66.838081085969861</v>
      </c>
      <c r="AT195" s="48">
        <v>-1.0684840248261551E-2</v>
      </c>
      <c r="AU195" s="48">
        <v>6255.4122975160599</v>
      </c>
      <c r="AV195" s="48">
        <v>-557.09238674026574</v>
      </c>
      <c r="AW195" s="48">
        <v>-1.6907467484720939E-2</v>
      </c>
      <c r="AX195" s="48">
        <v>32949.487393289557</v>
      </c>
      <c r="AY195" s="48">
        <v>763.97835700651876</v>
      </c>
      <c r="AZ195" s="48">
        <v>2.2328053693398076E-2</v>
      </c>
      <c r="BA195" s="48">
        <v>34216.07487590424</v>
      </c>
      <c r="BB195" s="48">
        <v>66.838081085969861</v>
      </c>
      <c r="BC195" s="48">
        <v>1.0684840248261551E-2</v>
      </c>
      <c r="BD195" s="48">
        <v>6255.4122975160599</v>
      </c>
      <c r="BF195" s="8">
        <f t="shared" si="25"/>
        <v>315585.54616006353</v>
      </c>
      <c r="BG195" s="8">
        <f t="shared" si="26"/>
        <v>315441.54105166032</v>
      </c>
      <c r="BH195" s="8">
        <f t="shared" si="27"/>
        <v>315789.38492422673</v>
      </c>
      <c r="BI195" s="8">
        <f t="shared" si="28"/>
        <v>315535.67779786489</v>
      </c>
      <c r="BJ195" s="19">
        <f t="shared" si="29"/>
        <v>0</v>
      </c>
      <c r="BK195" s="19">
        <f t="shared" si="30"/>
        <v>0</v>
      </c>
      <c r="BL195" s="19">
        <f t="shared" si="31"/>
        <v>1</v>
      </c>
      <c r="BM195" s="19">
        <f t="shared" si="32"/>
        <v>0</v>
      </c>
    </row>
    <row r="196" spans="2:65" x14ac:dyDescent="0.25">
      <c r="B196" s="6">
        <v>171</v>
      </c>
      <c r="C196" s="48">
        <v>1988.7483027185492</v>
      </c>
      <c r="D196" s="48">
        <v>1581.1193767321754</v>
      </c>
      <c r="E196" s="48">
        <v>15.08105047169939</v>
      </c>
      <c r="F196" s="48">
        <v>10.675775087000071</v>
      </c>
      <c r="G196" s="48">
        <v>3176.4764864935946</v>
      </c>
      <c r="H196" s="48">
        <v>2913.7599303142538</v>
      </c>
      <c r="I196" s="48">
        <v>15.146629357035323</v>
      </c>
      <c r="J196" s="48">
        <v>10.714355923344645</v>
      </c>
      <c r="K196" s="48">
        <v>2560.5195182010507</v>
      </c>
      <c r="L196" s="48">
        <v>2240.9213721348019</v>
      </c>
      <c r="M196" s="48">
        <v>15.121032744638178</v>
      </c>
      <c r="N196" s="48">
        <v>10.699310754220074</v>
      </c>
      <c r="O196" s="48">
        <v>2497.2322499136849</v>
      </c>
      <c r="P196" s="48">
        <v>2148.8911531385238</v>
      </c>
      <c r="Q196" s="48">
        <v>15.108028091311713</v>
      </c>
      <c r="R196" s="48">
        <v>10.691660230156932</v>
      </c>
      <c r="U196" s="48">
        <v>1332.6405535820784</v>
      </c>
      <c r="V196" s="48">
        <v>3.8580836344573655E-2</v>
      </c>
      <c r="W196" s="48">
        <v>34541.515421801181</v>
      </c>
      <c r="X196" s="48">
        <v>659.80199540262652</v>
      </c>
      <c r="Y196" s="48">
        <v>2.3535667220002665E-2</v>
      </c>
      <c r="Z196" s="48">
        <v>28034.131738651929</v>
      </c>
      <c r="AA196" s="48">
        <v>567.77177640634841</v>
      </c>
      <c r="AB196" s="48">
        <v>1.5885143156861403E-2</v>
      </c>
      <c r="AC196" s="48">
        <v>35742.31411072339</v>
      </c>
      <c r="AD196" s="48">
        <v>-1332.6405535820784</v>
      </c>
      <c r="AE196" s="48">
        <v>-3.8580836344573655E-2</v>
      </c>
      <c r="AF196" s="48">
        <v>34541.515421801181</v>
      </c>
      <c r="AG196" s="48">
        <v>-672.83855817945187</v>
      </c>
      <c r="AH196" s="48">
        <v>-1.504516912457099E-2</v>
      </c>
      <c r="AI196" s="48">
        <v>44721.2359401535</v>
      </c>
      <c r="AJ196" s="48">
        <v>-764.86877717572997</v>
      </c>
      <c r="AK196" s="48">
        <v>-2.2695693187712251E-2</v>
      </c>
      <c r="AL196" s="48">
        <v>33701.053801248956</v>
      </c>
      <c r="AM196" s="48">
        <v>-659.80199540262652</v>
      </c>
      <c r="AN196" s="48">
        <v>-2.3535667220002665E-2</v>
      </c>
      <c r="AO196" s="48">
        <v>28034.131738651929</v>
      </c>
      <c r="AP196" s="48">
        <v>672.83855817945187</v>
      </c>
      <c r="AQ196" s="48">
        <v>1.504516912457099E-2</v>
      </c>
      <c r="AR196" s="48">
        <v>44721.2359401535</v>
      </c>
      <c r="AS196" s="48">
        <v>-92.030218996278109</v>
      </c>
      <c r="AT196" s="48">
        <v>-7.6505240631412619E-3</v>
      </c>
      <c r="AU196" s="48">
        <v>12029.269921476598</v>
      </c>
      <c r="AV196" s="48">
        <v>-567.77177640634841</v>
      </c>
      <c r="AW196" s="48">
        <v>-1.5885143156861403E-2</v>
      </c>
      <c r="AX196" s="48">
        <v>35742.31411072339</v>
      </c>
      <c r="AY196" s="48">
        <v>764.86877717572997</v>
      </c>
      <c r="AZ196" s="48">
        <v>2.2695693187712251E-2</v>
      </c>
      <c r="BA196" s="48">
        <v>33701.053801248956</v>
      </c>
      <c r="BB196" s="48">
        <v>92.030218996278109</v>
      </c>
      <c r="BC196" s="48">
        <v>7.6505240631412619E-3</v>
      </c>
      <c r="BD196" s="48">
        <v>12029.269921476598</v>
      </c>
      <c r="BF196" s="8">
        <f t="shared" si="25"/>
        <v>318692.13323326997</v>
      </c>
      <c r="BG196" s="8">
        <f t="shared" si="26"/>
        <v>318516.91777002509</v>
      </c>
      <c r="BH196" s="8">
        <f t="shared" si="27"/>
        <v>318738.40125446738</v>
      </c>
      <c r="BI196" s="8">
        <f t="shared" si="28"/>
        <v>318600.91575156944</v>
      </c>
      <c r="BJ196" s="19">
        <f t="shared" si="29"/>
        <v>0</v>
      </c>
      <c r="BK196" s="19">
        <f t="shared" si="30"/>
        <v>0</v>
      </c>
      <c r="BL196" s="19">
        <f t="shared" si="31"/>
        <v>1</v>
      </c>
      <c r="BM196" s="19">
        <f t="shared" si="32"/>
        <v>0</v>
      </c>
    </row>
    <row r="197" spans="2:65" x14ac:dyDescent="0.25">
      <c r="B197" s="6">
        <v>172</v>
      </c>
      <c r="C197" s="48">
        <v>1951.0737996802636</v>
      </c>
      <c r="D197" s="48">
        <v>1552.7946411535563</v>
      </c>
      <c r="E197" s="48">
        <v>15.142236238954116</v>
      </c>
      <c r="F197" s="48">
        <v>10.719510602496838</v>
      </c>
      <c r="G197" s="48">
        <v>3187.7311150813102</v>
      </c>
      <c r="H197" s="48">
        <v>2919.3969394369942</v>
      </c>
      <c r="I197" s="48">
        <v>15.204646206959808</v>
      </c>
      <c r="J197" s="48">
        <v>10.756330659734877</v>
      </c>
      <c r="K197" s="48">
        <v>2515.9796948582402</v>
      </c>
      <c r="L197" s="48">
        <v>2208.7903702321505</v>
      </c>
      <c r="M197" s="48">
        <v>15.186085078941558</v>
      </c>
      <c r="N197" s="48">
        <v>10.745390148434259</v>
      </c>
      <c r="O197" s="48">
        <v>2471.1562846734423</v>
      </c>
      <c r="P197" s="48">
        <v>2128.8690231830324</v>
      </c>
      <c r="Q197" s="48">
        <v>15.169245946512271</v>
      </c>
      <c r="R197" s="48">
        <v>10.735457331458003</v>
      </c>
      <c r="U197" s="48">
        <v>1366.6022982834379</v>
      </c>
      <c r="V197" s="48">
        <v>3.6820057238038828E-2</v>
      </c>
      <c r="W197" s="48">
        <v>37115.702711933867</v>
      </c>
      <c r="X197" s="48">
        <v>655.9957290785942</v>
      </c>
      <c r="Y197" s="48">
        <v>2.5879545937421256E-2</v>
      </c>
      <c r="Z197" s="48">
        <v>25348.038588653861</v>
      </c>
      <c r="AA197" s="48">
        <v>576.07438202947606</v>
      </c>
      <c r="AB197" s="48">
        <v>1.594672896116478E-2</v>
      </c>
      <c r="AC197" s="48">
        <v>36124.924643316852</v>
      </c>
      <c r="AD197" s="48">
        <v>-1366.6022982834379</v>
      </c>
      <c r="AE197" s="48">
        <v>-3.6820057238038828E-2</v>
      </c>
      <c r="AF197" s="48">
        <v>37115.702711933867</v>
      </c>
      <c r="AG197" s="48">
        <v>-710.60656920484371</v>
      </c>
      <c r="AH197" s="48">
        <v>-1.0940511300617572E-2</v>
      </c>
      <c r="AI197" s="48">
        <v>64951.860994351446</v>
      </c>
      <c r="AJ197" s="48">
        <v>-790.52791625396185</v>
      </c>
      <c r="AK197" s="48">
        <v>-2.0873328276874048E-2</v>
      </c>
      <c r="AL197" s="48">
        <v>37872.633715525022</v>
      </c>
      <c r="AM197" s="48">
        <v>-655.9957290785942</v>
      </c>
      <c r="AN197" s="48">
        <v>-2.5879545937421256E-2</v>
      </c>
      <c r="AO197" s="48">
        <v>25348.038588653861</v>
      </c>
      <c r="AP197" s="48">
        <v>710.60656920484371</v>
      </c>
      <c r="AQ197" s="48">
        <v>1.0940511300617572E-2</v>
      </c>
      <c r="AR197" s="48">
        <v>64951.860994351446</v>
      </c>
      <c r="AS197" s="48">
        <v>-79.92134704911814</v>
      </c>
      <c r="AT197" s="48">
        <v>-9.9328169762564755E-3</v>
      </c>
      <c r="AU197" s="48">
        <v>8046.1914520486062</v>
      </c>
      <c r="AV197" s="48">
        <v>-576.07438202947606</v>
      </c>
      <c r="AW197" s="48">
        <v>-1.594672896116478E-2</v>
      </c>
      <c r="AX197" s="48">
        <v>36124.924643316852</v>
      </c>
      <c r="AY197" s="48">
        <v>790.52791625396185</v>
      </c>
      <c r="AZ197" s="48">
        <v>2.0873328276874048E-2</v>
      </c>
      <c r="BA197" s="48">
        <v>37872.633715525022</v>
      </c>
      <c r="BB197" s="48">
        <v>79.92134704911814</v>
      </c>
      <c r="BC197" s="48">
        <v>9.9328169762564755E-3</v>
      </c>
      <c r="BD197" s="48">
        <v>8046.1914520486062</v>
      </c>
      <c r="BF197" s="8">
        <f t="shared" si="25"/>
        <v>320032.5234337516</v>
      </c>
      <c r="BG197" s="8">
        <f t="shared" si="26"/>
        <v>319770.52285260928</v>
      </c>
      <c r="BH197" s="8">
        <f t="shared" si="27"/>
        <v>320152.91408279561</v>
      </c>
      <c r="BI197" s="8">
        <f t="shared" si="28"/>
        <v>319934.85092055704</v>
      </c>
      <c r="BJ197" s="19">
        <f t="shared" si="29"/>
        <v>0</v>
      </c>
      <c r="BK197" s="19">
        <f t="shared" si="30"/>
        <v>0</v>
      </c>
      <c r="BL197" s="19">
        <f t="shared" si="31"/>
        <v>1</v>
      </c>
      <c r="BM197" s="19">
        <f t="shared" si="32"/>
        <v>0</v>
      </c>
    </row>
    <row r="198" spans="2:65" x14ac:dyDescent="0.25">
      <c r="B198" s="6">
        <v>173</v>
      </c>
      <c r="C198" s="48">
        <v>1998.3570950178885</v>
      </c>
      <c r="D198" s="48">
        <v>1586.8384829765935</v>
      </c>
      <c r="E198" s="48">
        <v>15.095755288576242</v>
      </c>
      <c r="F198" s="48">
        <v>10.686567255239922</v>
      </c>
      <c r="G198" s="48">
        <v>3185.130332584501</v>
      </c>
      <c r="H198" s="48">
        <v>2919.1030181001684</v>
      </c>
      <c r="I198" s="48">
        <v>15.1626666217046</v>
      </c>
      <c r="J198" s="48">
        <v>10.725991927913952</v>
      </c>
      <c r="K198" s="48">
        <v>2539.9504700653811</v>
      </c>
      <c r="L198" s="48">
        <v>2226.5476617992595</v>
      </c>
      <c r="M198" s="48">
        <v>15.141010995861938</v>
      </c>
      <c r="N198" s="48">
        <v>10.713244981862694</v>
      </c>
      <c r="O198" s="48">
        <v>2525.9798959487234</v>
      </c>
      <c r="P198" s="48">
        <v>2167.5859313867018</v>
      </c>
      <c r="Q198" s="48">
        <v>15.120328029368993</v>
      </c>
      <c r="R198" s="48">
        <v>10.701059244832136</v>
      </c>
      <c r="U198" s="48">
        <v>1332.2645351235749</v>
      </c>
      <c r="V198" s="48">
        <v>3.9424672674030603E-2</v>
      </c>
      <c r="W198" s="48">
        <v>33792.659387154526</v>
      </c>
      <c r="X198" s="48">
        <v>639.70917882266599</v>
      </c>
      <c r="Y198" s="48">
        <v>2.6677726622772013E-2</v>
      </c>
      <c r="Z198" s="48">
        <v>23979.148893317339</v>
      </c>
      <c r="AA198" s="48">
        <v>580.74744841010829</v>
      </c>
      <c r="AB198" s="48">
        <v>1.4491989592213983E-2</v>
      </c>
      <c r="AC198" s="48">
        <v>40073.686550404556</v>
      </c>
      <c r="AD198" s="48">
        <v>-1332.2645351235749</v>
      </c>
      <c r="AE198" s="48">
        <v>-3.9424672674030603E-2</v>
      </c>
      <c r="AF198" s="48">
        <v>33792.659387154526</v>
      </c>
      <c r="AG198" s="48">
        <v>-692.5553563009089</v>
      </c>
      <c r="AH198" s="48">
        <v>-1.274694605125859E-2</v>
      </c>
      <c r="AI198" s="48">
        <v>54331.080834262131</v>
      </c>
      <c r="AJ198" s="48">
        <v>-751.5170867134666</v>
      </c>
      <c r="AK198" s="48">
        <v>-2.493268308181662E-2</v>
      </c>
      <c r="AL198" s="48">
        <v>30141.84571501441</v>
      </c>
      <c r="AM198" s="48">
        <v>-639.70917882266599</v>
      </c>
      <c r="AN198" s="48">
        <v>-2.6677726622772013E-2</v>
      </c>
      <c r="AO198" s="48">
        <v>23979.148893317339</v>
      </c>
      <c r="AP198" s="48">
        <v>692.5553563009089</v>
      </c>
      <c r="AQ198" s="48">
        <v>1.274694605125859E-2</v>
      </c>
      <c r="AR198" s="48">
        <v>54331.080834262131</v>
      </c>
      <c r="AS198" s="48">
        <v>-58.961730412557699</v>
      </c>
      <c r="AT198" s="48">
        <v>-1.218573703055803E-2</v>
      </c>
      <c r="AU198" s="48">
        <v>4838.5854925885942</v>
      </c>
      <c r="AV198" s="48">
        <v>-580.74744841010829</v>
      </c>
      <c r="AW198" s="48">
        <v>-1.4491989592213983E-2</v>
      </c>
      <c r="AX198" s="48">
        <v>40073.686550404556</v>
      </c>
      <c r="AY198" s="48">
        <v>751.5170867134666</v>
      </c>
      <c r="AZ198" s="48">
        <v>2.493268308181662E-2</v>
      </c>
      <c r="BA198" s="48">
        <v>30141.84571501441</v>
      </c>
      <c r="BB198" s="48">
        <v>58.961730412557699</v>
      </c>
      <c r="BC198" s="48">
        <v>1.218573703055803E-2</v>
      </c>
      <c r="BD198" s="48">
        <v>4838.5854925885942</v>
      </c>
      <c r="BF198" s="8">
        <f t="shared" si="25"/>
        <v>319010.17917422106</v>
      </c>
      <c r="BG198" s="8">
        <f t="shared" si="26"/>
        <v>318860.65481931844</v>
      </c>
      <c r="BH198" s="8">
        <f t="shared" si="27"/>
        <v>319170.80179408158</v>
      </c>
      <c r="BI198" s="8">
        <f t="shared" si="28"/>
        <v>318864.19141357741</v>
      </c>
      <c r="BJ198" s="19">
        <f t="shared" si="29"/>
        <v>0</v>
      </c>
      <c r="BK198" s="19">
        <f t="shared" si="30"/>
        <v>0</v>
      </c>
      <c r="BL198" s="19">
        <f t="shared" si="31"/>
        <v>1</v>
      </c>
      <c r="BM198" s="19">
        <f t="shared" si="32"/>
        <v>0</v>
      </c>
    </row>
    <row r="199" spans="2:65" x14ac:dyDescent="0.25">
      <c r="B199" s="6">
        <v>174</v>
      </c>
      <c r="C199" s="48">
        <v>1877.3614887582576</v>
      </c>
      <c r="D199" s="48">
        <v>1505.4181649423836</v>
      </c>
      <c r="E199" s="48">
        <v>15.198885352728185</v>
      </c>
      <c r="F199" s="48">
        <v>10.758631938609678</v>
      </c>
      <c r="G199" s="48">
        <v>3211.0934717807436</v>
      </c>
      <c r="H199" s="48">
        <v>2936.4980063302146</v>
      </c>
      <c r="I199" s="48">
        <v>15.246963788182864</v>
      </c>
      <c r="J199" s="48">
        <v>10.786998713185882</v>
      </c>
      <c r="K199" s="48">
        <v>2560.6385903699193</v>
      </c>
      <c r="L199" s="48">
        <v>2240.4349529220699</v>
      </c>
      <c r="M199" s="48">
        <v>15.224511222226305</v>
      </c>
      <c r="N199" s="48">
        <v>10.773758573971715</v>
      </c>
      <c r="O199" s="48">
        <v>2473.7659134715823</v>
      </c>
      <c r="P199" s="48">
        <v>2132.502344756183</v>
      </c>
      <c r="Q199" s="48">
        <v>15.21410064722</v>
      </c>
      <c r="R199" s="48">
        <v>10.767615305727873</v>
      </c>
      <c r="U199" s="48">
        <v>1431.079841387831</v>
      </c>
      <c r="V199" s="48">
        <v>2.8366774576204179E-2</v>
      </c>
      <c r="W199" s="48">
        <v>50449.156196570555</v>
      </c>
      <c r="X199" s="48">
        <v>735.01678797968634</v>
      </c>
      <c r="Y199" s="48">
        <v>1.5126635362037177E-2</v>
      </c>
      <c r="Z199" s="48">
        <v>48590.89747243686</v>
      </c>
      <c r="AA199" s="48">
        <v>627.08417981379944</v>
      </c>
      <c r="AB199" s="48">
        <v>8.983367118194252E-3</v>
      </c>
      <c r="AC199" s="48">
        <v>69805.0265076832</v>
      </c>
      <c r="AD199" s="48">
        <v>-1431.079841387831</v>
      </c>
      <c r="AE199" s="48">
        <v>-2.8366774576204179E-2</v>
      </c>
      <c r="AF199" s="48">
        <v>50449.156196570555</v>
      </c>
      <c r="AG199" s="48">
        <v>-696.0630534081447</v>
      </c>
      <c r="AH199" s="48">
        <v>-1.3240139214167002E-2</v>
      </c>
      <c r="AI199" s="48">
        <v>52572.185393893327</v>
      </c>
      <c r="AJ199" s="48">
        <v>-803.9956615740316</v>
      </c>
      <c r="AK199" s="48">
        <v>-1.9383407458009927E-2</v>
      </c>
      <c r="AL199" s="48">
        <v>41478.551349432186</v>
      </c>
      <c r="AM199" s="48">
        <v>-735.01678797968634</v>
      </c>
      <c r="AN199" s="48">
        <v>-1.5126635362037177E-2</v>
      </c>
      <c r="AO199" s="48">
        <v>48590.89747243686</v>
      </c>
      <c r="AP199" s="48">
        <v>696.0630534081447</v>
      </c>
      <c r="AQ199" s="48">
        <v>1.3240139214167002E-2</v>
      </c>
      <c r="AR199" s="48">
        <v>52572.185393893327</v>
      </c>
      <c r="AS199" s="48">
        <v>-107.9326081658869</v>
      </c>
      <c r="AT199" s="48">
        <v>-6.1432682438429254E-3</v>
      </c>
      <c r="AU199" s="48">
        <v>17569.248790993635</v>
      </c>
      <c r="AV199" s="48">
        <v>-627.08417981379944</v>
      </c>
      <c r="AW199" s="48">
        <v>-8.983367118194252E-3</v>
      </c>
      <c r="AX199" s="48">
        <v>69805.0265076832</v>
      </c>
      <c r="AY199" s="48">
        <v>803.9956615740316</v>
      </c>
      <c r="AZ199" s="48">
        <v>1.9383407458009927E-2</v>
      </c>
      <c r="BA199" s="48">
        <v>41478.551349432186</v>
      </c>
      <c r="BB199" s="48">
        <v>107.9326081658869</v>
      </c>
      <c r="BC199" s="48">
        <v>6.1432682438429254E-3</v>
      </c>
      <c r="BD199" s="48">
        <v>17569.248790993635</v>
      </c>
      <c r="BF199" s="8">
        <f t="shared" si="25"/>
        <v>321253.53999334801</v>
      </c>
      <c r="BG199" s="8">
        <f t="shared" si="26"/>
        <v>320673.46338924626</v>
      </c>
      <c r="BH199" s="8">
        <f t="shared" si="27"/>
        <v>320972.32226622943</v>
      </c>
      <c r="BI199" s="8">
        <f t="shared" si="28"/>
        <v>320895.95682707999</v>
      </c>
      <c r="BJ199" s="19">
        <f t="shared" si="29"/>
        <v>1</v>
      </c>
      <c r="BK199" s="19">
        <f t="shared" si="30"/>
        <v>0</v>
      </c>
      <c r="BL199" s="19">
        <f t="shared" si="31"/>
        <v>0</v>
      </c>
      <c r="BM199" s="19">
        <f t="shared" si="32"/>
        <v>0</v>
      </c>
    </row>
    <row r="200" spans="2:65" x14ac:dyDescent="0.25">
      <c r="B200" s="6">
        <v>175</v>
      </c>
      <c r="C200" s="48">
        <v>2017.0757382761105</v>
      </c>
      <c r="D200" s="48">
        <v>1599.6928091467119</v>
      </c>
      <c r="E200" s="48">
        <v>15.017698790358468</v>
      </c>
      <c r="F200" s="48">
        <v>10.631597717751889</v>
      </c>
      <c r="G200" s="48">
        <v>3181.3417931561312</v>
      </c>
      <c r="H200" s="48">
        <v>2916.6999251302891</v>
      </c>
      <c r="I200" s="48">
        <v>15.087763593108891</v>
      </c>
      <c r="J200" s="48">
        <v>10.672912013251839</v>
      </c>
      <c r="K200" s="48">
        <v>2561.4834815311629</v>
      </c>
      <c r="L200" s="48">
        <v>2241.1739421477059</v>
      </c>
      <c r="M200" s="48">
        <v>15.062383918644592</v>
      </c>
      <c r="N200" s="48">
        <v>10.657961759287209</v>
      </c>
      <c r="O200" s="48">
        <v>2525.2205066222837</v>
      </c>
      <c r="P200" s="48">
        <v>2167.2755788624554</v>
      </c>
      <c r="Q200" s="48">
        <v>15.045125090251243</v>
      </c>
      <c r="R200" s="48">
        <v>10.647785459432924</v>
      </c>
      <c r="U200" s="48">
        <v>1317.0071159835773</v>
      </c>
      <c r="V200" s="48">
        <v>4.1314295499949694E-2</v>
      </c>
      <c r="W200" s="48">
        <v>31877.758050725588</v>
      </c>
      <c r="X200" s="48">
        <v>641.48113300099408</v>
      </c>
      <c r="Y200" s="48">
        <v>2.6364041535320126E-2</v>
      </c>
      <c r="Z200" s="48">
        <v>24331.669032670747</v>
      </c>
      <c r="AA200" s="48">
        <v>567.58276971574355</v>
      </c>
      <c r="AB200" s="48">
        <v>1.6187741681035206E-2</v>
      </c>
      <c r="AC200" s="48">
        <v>35062.504758195937</v>
      </c>
      <c r="AD200" s="48">
        <v>-1317.0071159835773</v>
      </c>
      <c r="AE200" s="48">
        <v>-4.1314295499949694E-2</v>
      </c>
      <c r="AF200" s="48">
        <v>31877.758050725588</v>
      </c>
      <c r="AG200" s="48">
        <v>-675.52598298258317</v>
      </c>
      <c r="AH200" s="48">
        <v>-1.4950253964629567E-2</v>
      </c>
      <c r="AI200" s="48">
        <v>45184.916897117146</v>
      </c>
      <c r="AJ200" s="48">
        <v>-749.4243462678337</v>
      </c>
      <c r="AK200" s="48">
        <v>-2.5126553818914488E-2</v>
      </c>
      <c r="AL200" s="48">
        <v>29825.990132546165</v>
      </c>
      <c r="AM200" s="48">
        <v>-641.48113300099408</v>
      </c>
      <c r="AN200" s="48">
        <v>-2.6364041535320126E-2</v>
      </c>
      <c r="AO200" s="48">
        <v>24331.669032670747</v>
      </c>
      <c r="AP200" s="48">
        <v>675.52598298258317</v>
      </c>
      <c r="AQ200" s="48">
        <v>1.4950253964629567E-2</v>
      </c>
      <c r="AR200" s="48">
        <v>45184.916897117146</v>
      </c>
      <c r="AS200" s="48">
        <v>-73.898363285250525</v>
      </c>
      <c r="AT200" s="48">
        <v>-1.017629985428492E-2</v>
      </c>
      <c r="AU200" s="48">
        <v>7261.8107114968952</v>
      </c>
      <c r="AV200" s="48">
        <v>-567.58276971574355</v>
      </c>
      <c r="AW200" s="48">
        <v>-1.6187741681035206E-2</v>
      </c>
      <c r="AX200" s="48">
        <v>35062.504758195937</v>
      </c>
      <c r="AY200" s="48">
        <v>749.4243462678337</v>
      </c>
      <c r="AZ200" s="48">
        <v>2.5126553818914488E-2</v>
      </c>
      <c r="BA200" s="48">
        <v>29825.990132546165</v>
      </c>
      <c r="BB200" s="48">
        <v>73.898363285250525</v>
      </c>
      <c r="BC200" s="48">
        <v>1.017629985428492E-2</v>
      </c>
      <c r="BD200" s="48">
        <v>7261.8107114968952</v>
      </c>
      <c r="BF200" s="8">
        <f t="shared" si="25"/>
        <v>317348.23872340994</v>
      </c>
      <c r="BG200" s="8">
        <f t="shared" si="26"/>
        <v>317270.66047242488</v>
      </c>
      <c r="BH200" s="8">
        <f t="shared" si="27"/>
        <v>317497.67883646861</v>
      </c>
      <c r="BI200" s="8">
        <f t="shared" si="28"/>
        <v>317266.28820412525</v>
      </c>
      <c r="BJ200" s="19">
        <f t="shared" si="29"/>
        <v>0</v>
      </c>
      <c r="BK200" s="19">
        <f t="shared" si="30"/>
        <v>0</v>
      </c>
      <c r="BL200" s="19">
        <f t="shared" si="31"/>
        <v>1</v>
      </c>
      <c r="BM200" s="19">
        <f t="shared" si="32"/>
        <v>0</v>
      </c>
    </row>
    <row r="201" spans="2:65" x14ac:dyDescent="0.25">
      <c r="B201" s="6">
        <v>176</v>
      </c>
      <c r="C201" s="48">
        <v>2028.8458857385556</v>
      </c>
      <c r="D201" s="48">
        <v>1604.788781513116</v>
      </c>
      <c r="E201" s="48">
        <v>15.038782467565749</v>
      </c>
      <c r="F201" s="48">
        <v>10.646878484307948</v>
      </c>
      <c r="G201" s="48">
        <v>3165.8169909355424</v>
      </c>
      <c r="H201" s="48">
        <v>2904.6317072881957</v>
      </c>
      <c r="I201" s="48">
        <v>15.114316615195055</v>
      </c>
      <c r="J201" s="48">
        <v>10.691510789410739</v>
      </c>
      <c r="K201" s="48">
        <v>2563.8081603293772</v>
      </c>
      <c r="L201" s="48">
        <v>2240.6380935185812</v>
      </c>
      <c r="M201" s="48">
        <v>15.085739426429676</v>
      </c>
      <c r="N201" s="48">
        <v>10.674641990252043</v>
      </c>
      <c r="O201" s="48">
        <v>2510.5221577420843</v>
      </c>
      <c r="P201" s="48">
        <v>2155.0638983165181</v>
      </c>
      <c r="Q201" s="48">
        <v>15.070772005111014</v>
      </c>
      <c r="R201" s="48">
        <v>10.665798597124319</v>
      </c>
      <c r="U201" s="48">
        <v>1299.8429257750797</v>
      </c>
      <c r="V201" s="48">
        <v>4.4632305102791037E-2</v>
      </c>
      <c r="W201" s="48">
        <v>29123.36530191436</v>
      </c>
      <c r="X201" s="48">
        <v>635.84931200546521</v>
      </c>
      <c r="Y201" s="48">
        <v>2.7763505944095712E-2</v>
      </c>
      <c r="Z201" s="48">
        <v>22902.342135240568</v>
      </c>
      <c r="AA201" s="48">
        <v>550.27511680340217</v>
      </c>
      <c r="AB201" s="48">
        <v>1.892011281637096E-2</v>
      </c>
      <c r="AC201" s="48">
        <v>29084.135075942409</v>
      </c>
      <c r="AD201" s="48">
        <v>-1299.8429257750797</v>
      </c>
      <c r="AE201" s="48">
        <v>-4.4632305102791037E-2</v>
      </c>
      <c r="AF201" s="48">
        <v>29123.36530191436</v>
      </c>
      <c r="AG201" s="48">
        <v>-663.99361376961451</v>
      </c>
      <c r="AH201" s="48">
        <v>-1.6868799158695325E-2</v>
      </c>
      <c r="AI201" s="48">
        <v>39362.233643486536</v>
      </c>
      <c r="AJ201" s="48">
        <v>-749.56780897167755</v>
      </c>
      <c r="AK201" s="48">
        <v>-2.5712192286420077E-2</v>
      </c>
      <c r="AL201" s="48">
        <v>29152.232552630787</v>
      </c>
      <c r="AM201" s="48">
        <v>-635.84931200546521</v>
      </c>
      <c r="AN201" s="48">
        <v>-2.7763505944095712E-2</v>
      </c>
      <c r="AO201" s="48">
        <v>22902.342135240568</v>
      </c>
      <c r="AP201" s="48">
        <v>663.99361376961451</v>
      </c>
      <c r="AQ201" s="48">
        <v>1.6868799158695325E-2</v>
      </c>
      <c r="AR201" s="48">
        <v>39362.233643486536</v>
      </c>
      <c r="AS201" s="48">
        <v>-85.574195202063038</v>
      </c>
      <c r="AT201" s="48">
        <v>-8.8433931277247524E-3</v>
      </c>
      <c r="AU201" s="48">
        <v>9676.6245677556744</v>
      </c>
      <c r="AV201" s="48">
        <v>-550.27511680340217</v>
      </c>
      <c r="AW201" s="48">
        <v>-1.892011281637096E-2</v>
      </c>
      <c r="AX201" s="48">
        <v>29084.135075942409</v>
      </c>
      <c r="AY201" s="48">
        <v>749.56780897167755</v>
      </c>
      <c r="AZ201" s="48">
        <v>2.5712192286420077E-2</v>
      </c>
      <c r="BA201" s="48">
        <v>29152.232552630787</v>
      </c>
      <c r="BB201" s="48">
        <v>85.574195202063038</v>
      </c>
      <c r="BC201" s="48">
        <v>8.8433931277247524E-3</v>
      </c>
      <c r="BD201" s="48">
        <v>9676.6245677556744</v>
      </c>
      <c r="BF201" s="8">
        <f t="shared" si="25"/>
        <v>317801.56574772531</v>
      </c>
      <c r="BG201" s="8">
        <f t="shared" si="26"/>
        <v>317840.69197503396</v>
      </c>
      <c r="BH201" s="8">
        <f t="shared" si="27"/>
        <v>317998.62161404273</v>
      </c>
      <c r="BI201" s="8">
        <f t="shared" si="28"/>
        <v>317818.89401541301</v>
      </c>
      <c r="BJ201" s="19">
        <f t="shared" si="29"/>
        <v>0</v>
      </c>
      <c r="BK201" s="19">
        <f t="shared" si="30"/>
        <v>0</v>
      </c>
      <c r="BL201" s="19">
        <f t="shared" si="31"/>
        <v>1</v>
      </c>
      <c r="BM201" s="19">
        <f t="shared" si="32"/>
        <v>0</v>
      </c>
    </row>
    <row r="202" spans="2:65" x14ac:dyDescent="0.25">
      <c r="B202" s="6">
        <v>177</v>
      </c>
      <c r="C202" s="48">
        <v>2013.891701372879</v>
      </c>
      <c r="D202" s="48">
        <v>1594.428407664881</v>
      </c>
      <c r="E202" s="48">
        <v>14.963164178451049</v>
      </c>
      <c r="F202" s="48">
        <v>10.5921021494756</v>
      </c>
      <c r="G202" s="48">
        <v>3196.2810900713102</v>
      </c>
      <c r="H202" s="48">
        <v>2924.7848289398712</v>
      </c>
      <c r="I202" s="48">
        <v>15.027651629826046</v>
      </c>
      <c r="J202" s="48">
        <v>10.630117750257464</v>
      </c>
      <c r="K202" s="48">
        <v>2603.8488686251549</v>
      </c>
      <c r="L202" s="48">
        <v>2267.1911231954064</v>
      </c>
      <c r="M202" s="48">
        <v>14.999389922966573</v>
      </c>
      <c r="N202" s="48">
        <v>10.613470983537642</v>
      </c>
      <c r="O202" s="48">
        <v>2538.5868997442581</v>
      </c>
      <c r="P202" s="48">
        <v>2173.5960661638328</v>
      </c>
      <c r="Q202" s="48">
        <v>14.987034600822698</v>
      </c>
      <c r="R202" s="48">
        <v>10.606186777154727</v>
      </c>
      <c r="U202" s="48">
        <v>1330.3564212749902</v>
      </c>
      <c r="V202" s="48">
        <v>3.8015600781863057E-2</v>
      </c>
      <c r="W202" s="48">
        <v>34995.012413684984</v>
      </c>
      <c r="X202" s="48">
        <v>672.76271553052538</v>
      </c>
      <c r="Y202" s="48">
        <v>2.1368834062041486E-2</v>
      </c>
      <c r="Z202" s="48">
        <v>31483.360934773085</v>
      </c>
      <c r="AA202" s="48">
        <v>579.16765849895182</v>
      </c>
      <c r="AB202" s="48">
        <v>1.4084627679126882E-2</v>
      </c>
      <c r="AC202" s="48">
        <v>41120.551546936942</v>
      </c>
      <c r="AD202" s="48">
        <v>-1330.3564212749902</v>
      </c>
      <c r="AE202" s="48">
        <v>-3.8015600781863057E-2</v>
      </c>
      <c r="AF202" s="48">
        <v>34995.012413684984</v>
      </c>
      <c r="AG202" s="48">
        <v>-657.59370574446484</v>
      </c>
      <c r="AH202" s="48">
        <v>-1.6646766719821571E-2</v>
      </c>
      <c r="AI202" s="48">
        <v>39502.788548208438</v>
      </c>
      <c r="AJ202" s="48">
        <v>-751.1887627760384</v>
      </c>
      <c r="AK202" s="48">
        <v>-2.3930973102736175E-2</v>
      </c>
      <c r="AL202" s="48">
        <v>31389.812672939337</v>
      </c>
      <c r="AM202" s="48">
        <v>-672.76271553052538</v>
      </c>
      <c r="AN202" s="48">
        <v>-2.1368834062041486E-2</v>
      </c>
      <c r="AO202" s="48">
        <v>31483.360934773085</v>
      </c>
      <c r="AP202" s="48">
        <v>657.59370574446484</v>
      </c>
      <c r="AQ202" s="48">
        <v>1.6646766719821571E-2</v>
      </c>
      <c r="AR202" s="48">
        <v>39502.788548208438</v>
      </c>
      <c r="AS202" s="48">
        <v>-93.59505703157356</v>
      </c>
      <c r="AT202" s="48">
        <v>-7.2842063829146042E-3</v>
      </c>
      <c r="AU202" s="48">
        <v>12849.039704737703</v>
      </c>
      <c r="AV202" s="48">
        <v>-579.16765849895182</v>
      </c>
      <c r="AW202" s="48">
        <v>-1.4084627679126882E-2</v>
      </c>
      <c r="AX202" s="48">
        <v>41120.551546936942</v>
      </c>
      <c r="AY202" s="48">
        <v>751.1887627760384</v>
      </c>
      <c r="AZ202" s="48">
        <v>2.3930973102736175E-2</v>
      </c>
      <c r="BA202" s="48">
        <v>31389.812672939337</v>
      </c>
      <c r="BB202" s="48">
        <v>93.59505703157356</v>
      </c>
      <c r="BC202" s="48">
        <v>7.2842063829146042E-3</v>
      </c>
      <c r="BD202" s="48">
        <v>12849.039704737703</v>
      </c>
      <c r="BF202" s="8">
        <f t="shared" si="25"/>
        <v>316168.63607660314</v>
      </c>
      <c r="BG202" s="8">
        <f t="shared" si="26"/>
        <v>315978.74767878401</v>
      </c>
      <c r="BH202" s="8">
        <f t="shared" si="27"/>
        <v>316136.93838293385</v>
      </c>
      <c r="BI202" s="8">
        <f t="shared" si="28"/>
        <v>316012.00724847795</v>
      </c>
      <c r="BJ202" s="19">
        <f t="shared" si="29"/>
        <v>1</v>
      </c>
      <c r="BK202" s="19">
        <f t="shared" si="30"/>
        <v>0</v>
      </c>
      <c r="BL202" s="19">
        <f t="shared" si="31"/>
        <v>0</v>
      </c>
      <c r="BM202" s="19">
        <f t="shared" si="32"/>
        <v>0</v>
      </c>
    </row>
    <row r="203" spans="2:65" x14ac:dyDescent="0.25">
      <c r="B203" s="6">
        <v>178</v>
      </c>
      <c r="C203" s="48">
        <v>1963.6990141966526</v>
      </c>
      <c r="D203" s="48">
        <v>1564.823809967239</v>
      </c>
      <c r="E203" s="48">
        <v>15.018117365937876</v>
      </c>
      <c r="F203" s="48">
        <v>10.632689797404806</v>
      </c>
      <c r="G203" s="48">
        <v>3171.6290588014954</v>
      </c>
      <c r="H203" s="48">
        <v>2910.8807795647972</v>
      </c>
      <c r="I203" s="48">
        <v>15.086184261588251</v>
      </c>
      <c r="J203" s="48">
        <v>10.672751752926406</v>
      </c>
      <c r="K203" s="48">
        <v>2548.6431294514173</v>
      </c>
      <c r="L203" s="48">
        <v>2233.396531468255</v>
      </c>
      <c r="M203" s="48">
        <v>15.059472906475596</v>
      </c>
      <c r="N203" s="48">
        <v>10.657043927948751</v>
      </c>
      <c r="O203" s="48">
        <v>2478.0820717803449</v>
      </c>
      <c r="P203" s="48">
        <v>2136.5074362391238</v>
      </c>
      <c r="Q203" s="48">
        <v>15.046501858139504</v>
      </c>
      <c r="R203" s="48">
        <v>10.649409885678608</v>
      </c>
      <c r="U203" s="48">
        <v>1346.0569695975582</v>
      </c>
      <c r="V203" s="48">
        <v>4.0061955521599302E-2</v>
      </c>
      <c r="W203" s="48">
        <v>33599.38255814385</v>
      </c>
      <c r="X203" s="48">
        <v>668.57272150101608</v>
      </c>
      <c r="Y203" s="48">
        <v>2.4354130543944308E-2</v>
      </c>
      <c r="Z203" s="48">
        <v>27452.128512436579</v>
      </c>
      <c r="AA203" s="48">
        <v>571.6836262718848</v>
      </c>
      <c r="AB203" s="48">
        <v>1.6720088273801892E-2</v>
      </c>
      <c r="AC203" s="48">
        <v>34191.423927326716</v>
      </c>
      <c r="AD203" s="48">
        <v>-1346.0569695975582</v>
      </c>
      <c r="AE203" s="48">
        <v>-4.0061955521599302E-2</v>
      </c>
      <c r="AF203" s="48">
        <v>33599.38255814385</v>
      </c>
      <c r="AG203" s="48">
        <v>-677.48424809654216</v>
      </c>
      <c r="AH203" s="48">
        <v>-1.5707824977654994E-2</v>
      </c>
      <c r="AI203" s="48">
        <v>43130.366493151691</v>
      </c>
      <c r="AJ203" s="48">
        <v>-774.37334332567343</v>
      </c>
      <c r="AK203" s="48">
        <v>-2.334186724779741E-2</v>
      </c>
      <c r="AL203" s="48">
        <v>33175.295493926045</v>
      </c>
      <c r="AM203" s="48">
        <v>-668.57272150101608</v>
      </c>
      <c r="AN203" s="48">
        <v>-2.4354130543944308E-2</v>
      </c>
      <c r="AO203" s="48">
        <v>27452.128512436579</v>
      </c>
      <c r="AP203" s="48">
        <v>677.48424809654216</v>
      </c>
      <c r="AQ203" s="48">
        <v>1.5707824977654994E-2</v>
      </c>
      <c r="AR203" s="48">
        <v>43130.366493151691</v>
      </c>
      <c r="AS203" s="48">
        <v>-96.889095229131271</v>
      </c>
      <c r="AT203" s="48">
        <v>-7.634042270142416E-3</v>
      </c>
      <c r="AU203" s="48">
        <v>12691.715843397311</v>
      </c>
      <c r="AV203" s="48">
        <v>-571.6836262718848</v>
      </c>
      <c r="AW203" s="48">
        <v>-1.6720088273801892E-2</v>
      </c>
      <c r="AX203" s="48">
        <v>34191.423927326716</v>
      </c>
      <c r="AY203" s="48">
        <v>774.37334332567343</v>
      </c>
      <c r="AZ203" s="48">
        <v>2.334186724779741E-2</v>
      </c>
      <c r="BA203" s="48">
        <v>33175.295493926045</v>
      </c>
      <c r="BB203" s="48">
        <v>96.889095229131271</v>
      </c>
      <c r="BC203" s="48">
        <v>7.634042270142416E-3</v>
      </c>
      <c r="BD203" s="48">
        <v>12691.715843397311</v>
      </c>
      <c r="BF203" s="8">
        <f t="shared" si="25"/>
        <v>317415.87011217693</v>
      </c>
      <c r="BG203" s="8">
        <f t="shared" si="26"/>
        <v>317271.67180822737</v>
      </c>
      <c r="BH203" s="8">
        <f t="shared" si="27"/>
        <v>317477.92130699428</v>
      </c>
      <c r="BI203" s="8">
        <f t="shared" si="28"/>
        <v>317345.78913411911</v>
      </c>
      <c r="BJ203" s="19">
        <f t="shared" si="29"/>
        <v>0</v>
      </c>
      <c r="BK203" s="19">
        <f t="shared" si="30"/>
        <v>0</v>
      </c>
      <c r="BL203" s="19">
        <f t="shared" si="31"/>
        <v>1</v>
      </c>
      <c r="BM203" s="19">
        <f t="shared" si="32"/>
        <v>0</v>
      </c>
    </row>
    <row r="204" spans="2:65" x14ac:dyDescent="0.25">
      <c r="B204" s="6">
        <v>179</v>
      </c>
      <c r="C204" s="48">
        <v>1896.5514320698639</v>
      </c>
      <c r="D204" s="48">
        <v>1522.0688185238066</v>
      </c>
      <c r="E204" s="48">
        <v>15.111744992238306</v>
      </c>
      <c r="F204" s="48">
        <v>10.697178526025825</v>
      </c>
      <c r="G204" s="48">
        <v>3137.49045426367</v>
      </c>
      <c r="H204" s="48">
        <v>2889.5836751279244</v>
      </c>
      <c r="I204" s="48">
        <v>15.174248117362291</v>
      </c>
      <c r="J204" s="48">
        <v>10.734065022975859</v>
      </c>
      <c r="K204" s="48">
        <v>2525.8899768353431</v>
      </c>
      <c r="L204" s="48">
        <v>2220.1139804027257</v>
      </c>
      <c r="M204" s="48">
        <v>15.145804269897038</v>
      </c>
      <c r="N204" s="48">
        <v>10.717291228922242</v>
      </c>
      <c r="O204" s="48">
        <v>2479.6214293760263</v>
      </c>
      <c r="P204" s="48">
        <v>2139.8023784037123</v>
      </c>
      <c r="Q204" s="48">
        <v>15.128968255472888</v>
      </c>
      <c r="R204" s="48">
        <v>10.707352974681557</v>
      </c>
      <c r="U204" s="48">
        <v>1367.5148566041178</v>
      </c>
      <c r="V204" s="48">
        <v>3.6886496950033987E-2</v>
      </c>
      <c r="W204" s="48">
        <v>37073.589786976445</v>
      </c>
      <c r="X204" s="48">
        <v>698.04516187891909</v>
      </c>
      <c r="Y204" s="48">
        <v>2.0112702896417645E-2</v>
      </c>
      <c r="Z204" s="48">
        <v>34706.680920705629</v>
      </c>
      <c r="AA204" s="48">
        <v>617.73355987990567</v>
      </c>
      <c r="AB204" s="48">
        <v>1.0174448655732249E-2</v>
      </c>
      <c r="AC204" s="48">
        <v>60714.20484606571</v>
      </c>
      <c r="AD204" s="48">
        <v>-1367.5148566041178</v>
      </c>
      <c r="AE204" s="48">
        <v>-3.6886496950033987E-2</v>
      </c>
      <c r="AF204" s="48">
        <v>37073.589786976445</v>
      </c>
      <c r="AG204" s="48">
        <v>-669.46969472519868</v>
      </c>
      <c r="AH204" s="48">
        <v>-1.6773794053616342E-2</v>
      </c>
      <c r="AI204" s="48">
        <v>39911.643876470778</v>
      </c>
      <c r="AJ204" s="48">
        <v>-749.7812967242121</v>
      </c>
      <c r="AK204" s="48">
        <v>-2.6712048294301738E-2</v>
      </c>
      <c r="AL204" s="48">
        <v>28069.030441374158</v>
      </c>
      <c r="AM204" s="48">
        <v>-698.04516187891909</v>
      </c>
      <c r="AN204" s="48">
        <v>-2.0112702896417645E-2</v>
      </c>
      <c r="AO204" s="48">
        <v>34706.680920705629</v>
      </c>
      <c r="AP204" s="48">
        <v>669.46969472519868</v>
      </c>
      <c r="AQ204" s="48">
        <v>1.6773794053616342E-2</v>
      </c>
      <c r="AR204" s="48">
        <v>39911.643876470778</v>
      </c>
      <c r="AS204" s="48">
        <v>-80.311601999013419</v>
      </c>
      <c r="AT204" s="48">
        <v>-9.9382542406853958E-3</v>
      </c>
      <c r="AU204" s="48">
        <v>8081.0573018178993</v>
      </c>
      <c r="AV204" s="48">
        <v>-617.73355987990567</v>
      </c>
      <c r="AW204" s="48">
        <v>-1.0174448655732249E-2</v>
      </c>
      <c r="AX204" s="48">
        <v>60714.20484606571</v>
      </c>
      <c r="AY204" s="48">
        <v>749.7812967242121</v>
      </c>
      <c r="AZ204" s="48">
        <v>2.6712048294301738E-2</v>
      </c>
      <c r="BA204" s="48">
        <v>28069.030441374158</v>
      </c>
      <c r="BB204" s="48">
        <v>80.311601999013419</v>
      </c>
      <c r="BC204" s="48">
        <v>9.9382542406853958E-3</v>
      </c>
      <c r="BD204" s="48">
        <v>8081.0573018178993</v>
      </c>
      <c r="BF204" s="8">
        <f t="shared" si="25"/>
        <v>319393.28696225095</v>
      </c>
      <c r="BG204" s="8">
        <f t="shared" si="26"/>
        <v>319132.36701414781</v>
      </c>
      <c r="BH204" s="8">
        <f t="shared" si="27"/>
        <v>319298.62288726459</v>
      </c>
      <c r="BI204" s="8">
        <f t="shared" si="28"/>
        <v>319080.78686204297</v>
      </c>
      <c r="BJ204" s="19">
        <f t="shared" si="29"/>
        <v>1</v>
      </c>
      <c r="BK204" s="19">
        <f t="shared" si="30"/>
        <v>0</v>
      </c>
      <c r="BL204" s="19">
        <f t="shared" si="31"/>
        <v>0</v>
      </c>
      <c r="BM204" s="19">
        <f t="shared" si="32"/>
        <v>0</v>
      </c>
    </row>
    <row r="205" spans="2:65" x14ac:dyDescent="0.25">
      <c r="B205" s="6">
        <v>180</v>
      </c>
      <c r="C205" s="48">
        <v>1985.0234760051885</v>
      </c>
      <c r="D205" s="48">
        <v>1579.2478053298976</v>
      </c>
      <c r="E205" s="48">
        <v>15.027609859789855</v>
      </c>
      <c r="F205" s="48">
        <v>10.638988163174645</v>
      </c>
      <c r="G205" s="48">
        <v>3140.3821039750551</v>
      </c>
      <c r="H205" s="48">
        <v>2889.9474281423441</v>
      </c>
      <c r="I205" s="48">
        <v>15.102951155484551</v>
      </c>
      <c r="J205" s="48">
        <v>10.683507074677394</v>
      </c>
      <c r="K205" s="48">
        <v>2565.8925837754341</v>
      </c>
      <c r="L205" s="48">
        <v>2245.0327857741727</v>
      </c>
      <c r="M205" s="48">
        <v>15.06897802788033</v>
      </c>
      <c r="N205" s="48">
        <v>10.663450413391082</v>
      </c>
      <c r="O205" s="48">
        <v>2469.5572315652216</v>
      </c>
      <c r="P205" s="48">
        <v>2130.8082910999115</v>
      </c>
      <c r="Q205" s="48">
        <v>15.060300387487285</v>
      </c>
      <c r="R205" s="48">
        <v>10.65832270688855</v>
      </c>
      <c r="U205" s="48">
        <v>1310.6996228124465</v>
      </c>
      <c r="V205" s="48">
        <v>4.4518911502748892E-2</v>
      </c>
      <c r="W205" s="48">
        <v>29441.412167759656</v>
      </c>
      <c r="X205" s="48">
        <v>665.78498044427511</v>
      </c>
      <c r="Y205" s="48">
        <v>2.4462250216437553E-2</v>
      </c>
      <c r="Z205" s="48">
        <v>27216.833061289552</v>
      </c>
      <c r="AA205" s="48">
        <v>551.56048577001388</v>
      </c>
      <c r="AB205" s="48">
        <v>1.933454371390475E-2</v>
      </c>
      <c r="AC205" s="48">
        <v>28527.204672192507</v>
      </c>
      <c r="AD205" s="48">
        <v>-1310.6996228124465</v>
      </c>
      <c r="AE205" s="48">
        <v>-4.4518911502748892E-2</v>
      </c>
      <c r="AF205" s="48">
        <v>29441.412167759656</v>
      </c>
      <c r="AG205" s="48">
        <v>-644.91464236817137</v>
      </c>
      <c r="AH205" s="48">
        <v>-2.0056661286311339E-2</v>
      </c>
      <c r="AI205" s="48">
        <v>32154.635966671347</v>
      </c>
      <c r="AJ205" s="48">
        <v>-759.13913704243259</v>
      </c>
      <c r="AK205" s="48">
        <v>-2.5184367788844142E-2</v>
      </c>
      <c r="AL205" s="48">
        <v>30143.267578021419</v>
      </c>
      <c r="AM205" s="48">
        <v>-665.78498044427511</v>
      </c>
      <c r="AN205" s="48">
        <v>-2.4462250216437553E-2</v>
      </c>
      <c r="AO205" s="48">
        <v>27216.833061289552</v>
      </c>
      <c r="AP205" s="48">
        <v>644.91464236817137</v>
      </c>
      <c r="AQ205" s="48">
        <v>2.0056661286311339E-2</v>
      </c>
      <c r="AR205" s="48">
        <v>32154.635966671347</v>
      </c>
      <c r="AS205" s="48">
        <v>-114.22449467426122</v>
      </c>
      <c r="AT205" s="48">
        <v>-5.1277065025328028E-3</v>
      </c>
      <c r="AU205" s="48">
        <v>22275.942396047951</v>
      </c>
      <c r="AV205" s="48">
        <v>-551.56048577001388</v>
      </c>
      <c r="AW205" s="48">
        <v>-1.933454371390475E-2</v>
      </c>
      <c r="AX205" s="48">
        <v>28527.204672192507</v>
      </c>
      <c r="AY205" s="48">
        <v>759.13913704243259</v>
      </c>
      <c r="AZ205" s="48">
        <v>2.5184367788844142E-2</v>
      </c>
      <c r="BA205" s="48">
        <v>30143.267578021419</v>
      </c>
      <c r="BB205" s="48">
        <v>114.22449467426122</v>
      </c>
      <c r="BC205" s="48">
        <v>5.1277065025328028E-3</v>
      </c>
      <c r="BD205" s="48">
        <v>22275.942396047951</v>
      </c>
      <c r="BF205" s="8">
        <f t="shared" si="25"/>
        <v>317590.39708990941</v>
      </c>
      <c r="BG205" s="8">
        <f t="shared" si="26"/>
        <v>317615.26481217943</v>
      </c>
      <c r="BH205" s="8">
        <f t="shared" si="27"/>
        <v>317658.47961595829</v>
      </c>
      <c r="BI205" s="8">
        <f t="shared" si="28"/>
        <v>317618.8729155566</v>
      </c>
      <c r="BJ205" s="19">
        <f t="shared" si="29"/>
        <v>0</v>
      </c>
      <c r="BK205" s="19">
        <f t="shared" si="30"/>
        <v>0</v>
      </c>
      <c r="BL205" s="19">
        <f t="shared" si="31"/>
        <v>1</v>
      </c>
      <c r="BM205" s="19">
        <f t="shared" si="32"/>
        <v>0</v>
      </c>
    </row>
    <row r="206" spans="2:65" x14ac:dyDescent="0.25">
      <c r="B206" s="6">
        <v>181</v>
      </c>
      <c r="C206" s="48">
        <v>1936.2190253530555</v>
      </c>
      <c r="D206" s="48">
        <v>1544.5013323496662</v>
      </c>
      <c r="E206" s="48">
        <v>15.017834738982282</v>
      </c>
      <c r="F206" s="48">
        <v>10.631964122539035</v>
      </c>
      <c r="G206" s="48">
        <v>3196.4619588966229</v>
      </c>
      <c r="H206" s="48">
        <v>2926.3608227540813</v>
      </c>
      <c r="I206" s="48">
        <v>15.078448382271565</v>
      </c>
      <c r="J206" s="48">
        <v>10.66776136990072</v>
      </c>
      <c r="K206" s="48">
        <v>2591.5637645022998</v>
      </c>
      <c r="L206" s="48">
        <v>2260.7794975433958</v>
      </c>
      <c r="M206" s="48">
        <v>15.048315735647543</v>
      </c>
      <c r="N206" s="48">
        <v>10.649976692011458</v>
      </c>
      <c r="O206" s="48">
        <v>2530.491272297932</v>
      </c>
      <c r="P206" s="48">
        <v>2170.1590131527937</v>
      </c>
      <c r="Q206" s="48">
        <v>15.033563277795114</v>
      </c>
      <c r="R206" s="48">
        <v>10.641261629479382</v>
      </c>
      <c r="U206" s="48">
        <v>1381.8594904044151</v>
      </c>
      <c r="V206" s="48">
        <v>3.5797247361685436E-2</v>
      </c>
      <c r="W206" s="48">
        <v>38602.395218897444</v>
      </c>
      <c r="X206" s="48">
        <v>716.27816519372959</v>
      </c>
      <c r="Y206" s="48">
        <v>1.8012569472423579E-2</v>
      </c>
      <c r="Z206" s="48">
        <v>39765.463016829373</v>
      </c>
      <c r="AA206" s="48">
        <v>625.6576808031275</v>
      </c>
      <c r="AB206" s="48">
        <v>9.2975069403475885E-3</v>
      </c>
      <c r="AC206" s="48">
        <v>67293.058754063939</v>
      </c>
      <c r="AD206" s="48">
        <v>-1381.8594904044151</v>
      </c>
      <c r="AE206" s="48">
        <v>-3.5797247361685436E-2</v>
      </c>
      <c r="AF206" s="48">
        <v>38602.395218897444</v>
      </c>
      <c r="AG206" s="48">
        <v>-665.58132521068546</v>
      </c>
      <c r="AH206" s="48">
        <v>-1.7784677889261857E-2</v>
      </c>
      <c r="AI206" s="48">
        <v>37424.423953866171</v>
      </c>
      <c r="AJ206" s="48">
        <v>-756.20180960128755</v>
      </c>
      <c r="AK206" s="48">
        <v>-2.6499740421337847E-2</v>
      </c>
      <c r="AL206" s="48">
        <v>28536.196867512957</v>
      </c>
      <c r="AM206" s="48">
        <v>-716.27816519372959</v>
      </c>
      <c r="AN206" s="48">
        <v>-1.8012569472423579E-2</v>
      </c>
      <c r="AO206" s="48">
        <v>39765.463016829373</v>
      </c>
      <c r="AP206" s="48">
        <v>665.58132521068546</v>
      </c>
      <c r="AQ206" s="48">
        <v>1.7784677889261857E-2</v>
      </c>
      <c r="AR206" s="48">
        <v>37424.423953866171</v>
      </c>
      <c r="AS206" s="48">
        <v>-90.620484390602087</v>
      </c>
      <c r="AT206" s="48">
        <v>-8.71506253207599E-3</v>
      </c>
      <c r="AU206" s="48">
        <v>10398.145057143456</v>
      </c>
      <c r="AV206" s="48">
        <v>-625.6576808031275</v>
      </c>
      <c r="AW206" s="48">
        <v>-9.2975069403475885E-3</v>
      </c>
      <c r="AX206" s="48">
        <v>67293.058754063939</v>
      </c>
      <c r="AY206" s="48">
        <v>756.20180960128755</v>
      </c>
      <c r="AZ206" s="48">
        <v>2.6499740421337847E-2</v>
      </c>
      <c r="BA206" s="48">
        <v>28536.196867512957</v>
      </c>
      <c r="BB206" s="48">
        <v>90.620484390602087</v>
      </c>
      <c r="BC206" s="48">
        <v>8.71506253207599E-3</v>
      </c>
      <c r="BD206" s="48">
        <v>10398.145057143456</v>
      </c>
      <c r="BF206" s="8">
        <f t="shared" si="25"/>
        <v>317414.42234382138</v>
      </c>
      <c r="BG206" s="8">
        <f t="shared" si="26"/>
        <v>317106.48027426749</v>
      </c>
      <c r="BH206" s="8">
        <f t="shared" si="27"/>
        <v>317238.52126280032</v>
      </c>
      <c r="BI206" s="8">
        <f t="shared" si="28"/>
        <v>317067.68987122865</v>
      </c>
      <c r="BJ206" s="19">
        <f t="shared" si="29"/>
        <v>1</v>
      </c>
      <c r="BK206" s="19">
        <f t="shared" si="30"/>
        <v>0</v>
      </c>
      <c r="BL206" s="19">
        <f t="shared" si="31"/>
        <v>0</v>
      </c>
      <c r="BM206" s="19">
        <f t="shared" si="32"/>
        <v>0</v>
      </c>
    </row>
    <row r="207" spans="2:65" x14ac:dyDescent="0.25">
      <c r="B207" s="6">
        <v>182</v>
      </c>
      <c r="C207" s="48">
        <v>1975.4993587174931</v>
      </c>
      <c r="D207" s="48">
        <v>1571.883647360929</v>
      </c>
      <c r="E207" s="48">
        <v>15.00495973882181</v>
      </c>
      <c r="F207" s="48">
        <v>10.622451812831963</v>
      </c>
      <c r="G207" s="48">
        <v>3200.9212236039866</v>
      </c>
      <c r="H207" s="48">
        <v>2929.9664771988187</v>
      </c>
      <c r="I207" s="48">
        <v>15.067502961736036</v>
      </c>
      <c r="J207" s="48">
        <v>10.659333626296657</v>
      </c>
      <c r="K207" s="48">
        <v>2562.9578114875139</v>
      </c>
      <c r="L207" s="48">
        <v>2242.3294257306384</v>
      </c>
      <c r="M207" s="48">
        <v>15.044205660933764</v>
      </c>
      <c r="N207" s="48">
        <v>10.645606900609794</v>
      </c>
      <c r="O207" s="48">
        <v>2478.7554636128989</v>
      </c>
      <c r="P207" s="48">
        <v>2136.2145394505051</v>
      </c>
      <c r="Q207" s="48">
        <v>15.033882800274171</v>
      </c>
      <c r="R207" s="48">
        <v>10.639520261377026</v>
      </c>
      <c r="U207" s="48">
        <v>1358.0828298378897</v>
      </c>
      <c r="V207" s="48">
        <v>3.6881813464693991E-2</v>
      </c>
      <c r="W207" s="48">
        <v>36822.561101501895</v>
      </c>
      <c r="X207" s="48">
        <v>670.44577836970939</v>
      </c>
      <c r="Y207" s="48">
        <v>2.3155087777830374E-2</v>
      </c>
      <c r="Z207" s="48">
        <v>28954.577274875268</v>
      </c>
      <c r="AA207" s="48">
        <v>564.33089208957608</v>
      </c>
      <c r="AB207" s="48">
        <v>1.7068448545062509E-2</v>
      </c>
      <c r="AC207" s="48">
        <v>33062.811221516873</v>
      </c>
      <c r="AD207" s="48">
        <v>-1358.0828298378897</v>
      </c>
      <c r="AE207" s="48">
        <v>-3.6881813464693991E-2</v>
      </c>
      <c r="AF207" s="48">
        <v>36822.561101501895</v>
      </c>
      <c r="AG207" s="48">
        <v>-687.63705146818029</v>
      </c>
      <c r="AH207" s="48">
        <v>-1.3726725686863617E-2</v>
      </c>
      <c r="AI207" s="48">
        <v>50094.761646343984</v>
      </c>
      <c r="AJ207" s="48">
        <v>-793.75193774831359</v>
      </c>
      <c r="AK207" s="48">
        <v>-1.9813364919631482E-2</v>
      </c>
      <c r="AL207" s="48">
        <v>40061.440394803823</v>
      </c>
      <c r="AM207" s="48">
        <v>-670.44577836970939</v>
      </c>
      <c r="AN207" s="48">
        <v>-2.3155087777830374E-2</v>
      </c>
      <c r="AO207" s="48">
        <v>28954.577274875268</v>
      </c>
      <c r="AP207" s="48">
        <v>687.63705146818029</v>
      </c>
      <c r="AQ207" s="48">
        <v>1.3726725686863617E-2</v>
      </c>
      <c r="AR207" s="48">
        <v>50094.761646343984</v>
      </c>
      <c r="AS207" s="48">
        <v>-106.11488628013331</v>
      </c>
      <c r="AT207" s="48">
        <v>-6.0866392327678653E-3</v>
      </c>
      <c r="AU207" s="48">
        <v>17434.068657931308</v>
      </c>
      <c r="AV207" s="48">
        <v>-564.33089208957608</v>
      </c>
      <c r="AW207" s="48">
        <v>-1.7068448545062509E-2</v>
      </c>
      <c r="AX207" s="48">
        <v>33062.811221516873</v>
      </c>
      <c r="AY207" s="48">
        <v>793.75193774831359</v>
      </c>
      <c r="AZ207" s="48">
        <v>1.9813364919631482E-2</v>
      </c>
      <c r="BA207" s="48">
        <v>40061.440394803823</v>
      </c>
      <c r="BB207" s="48">
        <v>106.11488628013331</v>
      </c>
      <c r="BC207" s="48">
        <v>6.0866392327678653E-3</v>
      </c>
      <c r="BD207" s="48">
        <v>17434.068657931308</v>
      </c>
      <c r="BF207" s="8">
        <f t="shared" si="25"/>
        <v>317101.67073759797</v>
      </c>
      <c r="BG207" s="8">
        <f t="shared" si="26"/>
        <v>316850.04231170088</v>
      </c>
      <c r="BH207" s="8">
        <f t="shared" si="27"/>
        <v>317125.87759256316</v>
      </c>
      <c r="BI207" s="8">
        <f t="shared" si="28"/>
        <v>317049.39330186031</v>
      </c>
      <c r="BJ207" s="19">
        <f t="shared" si="29"/>
        <v>0</v>
      </c>
      <c r="BK207" s="19">
        <f t="shared" si="30"/>
        <v>0</v>
      </c>
      <c r="BL207" s="19">
        <f t="shared" si="31"/>
        <v>1</v>
      </c>
      <c r="BM207" s="19">
        <f t="shared" si="32"/>
        <v>0</v>
      </c>
    </row>
    <row r="208" spans="2:65" x14ac:dyDescent="0.25">
      <c r="B208" s="6">
        <v>183</v>
      </c>
      <c r="C208" s="48">
        <v>1874.0732101131312</v>
      </c>
      <c r="D208" s="48">
        <v>1504.76073127271</v>
      </c>
      <c r="E208" s="48">
        <v>15.112388213870121</v>
      </c>
      <c r="F208" s="48">
        <v>10.697423708767856</v>
      </c>
      <c r="G208" s="48">
        <v>3148.3392100474562</v>
      </c>
      <c r="H208" s="48">
        <v>2895.4874987736284</v>
      </c>
      <c r="I208" s="48">
        <v>15.17007324950848</v>
      </c>
      <c r="J208" s="48">
        <v>10.731462323197388</v>
      </c>
      <c r="K208" s="48">
        <v>2527.164368221132</v>
      </c>
      <c r="L208" s="48">
        <v>2219.244782077275</v>
      </c>
      <c r="M208" s="48">
        <v>15.142904169639372</v>
      </c>
      <c r="N208" s="48">
        <v>10.715440810858432</v>
      </c>
      <c r="O208" s="48">
        <v>2470.5716869257021</v>
      </c>
      <c r="P208" s="48">
        <v>2131.7723819823527</v>
      </c>
      <c r="Q208" s="48">
        <v>15.127585362777467</v>
      </c>
      <c r="R208" s="48">
        <v>10.706399266436305</v>
      </c>
      <c r="U208" s="48">
        <v>1390.7267675009184</v>
      </c>
      <c r="V208" s="48">
        <v>3.4038614429531933E-2</v>
      </c>
      <c r="W208" s="48">
        <v>40857.326034232537</v>
      </c>
      <c r="X208" s="48">
        <v>714.48405080456496</v>
      </c>
      <c r="Y208" s="48">
        <v>1.8017102090576387E-2</v>
      </c>
      <c r="Z208" s="48">
        <v>39655.880685621836</v>
      </c>
      <c r="AA208" s="48">
        <v>627.01165070964271</v>
      </c>
      <c r="AB208" s="48">
        <v>8.9755576684495963E-3</v>
      </c>
      <c r="AC208" s="48">
        <v>69857.681703018941</v>
      </c>
      <c r="AD208" s="48">
        <v>-1390.7267675009184</v>
      </c>
      <c r="AE208" s="48">
        <v>-3.4038614429531933E-2</v>
      </c>
      <c r="AF208" s="48">
        <v>40857.326034232537</v>
      </c>
      <c r="AG208" s="48">
        <v>-676.24271669635345</v>
      </c>
      <c r="AH208" s="48">
        <v>-1.6021512338955546E-2</v>
      </c>
      <c r="AI208" s="48">
        <v>42208.419679089937</v>
      </c>
      <c r="AJ208" s="48">
        <v>-763.7151167912757</v>
      </c>
      <c r="AK208" s="48">
        <v>-2.5063056761082336E-2</v>
      </c>
      <c r="AL208" s="48">
        <v>30471.746685630336</v>
      </c>
      <c r="AM208" s="48">
        <v>-714.48405080456496</v>
      </c>
      <c r="AN208" s="48">
        <v>-1.8017102090576387E-2</v>
      </c>
      <c r="AO208" s="48">
        <v>39655.880685621836</v>
      </c>
      <c r="AP208" s="48">
        <v>676.24271669635345</v>
      </c>
      <c r="AQ208" s="48">
        <v>1.6021512338955546E-2</v>
      </c>
      <c r="AR208" s="48">
        <v>42208.419679089937</v>
      </c>
      <c r="AS208" s="48">
        <v>-87.47240009492225</v>
      </c>
      <c r="AT208" s="48">
        <v>-9.0415444221267904E-3</v>
      </c>
      <c r="AU208" s="48">
        <v>9674.4976312737745</v>
      </c>
      <c r="AV208" s="48">
        <v>-627.01165070964271</v>
      </c>
      <c r="AW208" s="48">
        <v>-8.9755576684495963E-3</v>
      </c>
      <c r="AX208" s="48">
        <v>69857.681703018941</v>
      </c>
      <c r="AY208" s="48">
        <v>763.7151167912757</v>
      </c>
      <c r="AZ208" s="48">
        <v>2.5063056761082336E-2</v>
      </c>
      <c r="BA208" s="48">
        <v>30471.746685630336</v>
      </c>
      <c r="BB208" s="48">
        <v>87.47240009492225</v>
      </c>
      <c r="BC208" s="48">
        <v>9.0415444221267904E-3</v>
      </c>
      <c r="BD208" s="48">
        <v>9674.4976312737745</v>
      </c>
      <c r="BF208" s="8">
        <f t="shared" si="25"/>
        <v>319417.95053176297</v>
      </c>
      <c r="BG208" s="8">
        <f t="shared" si="26"/>
        <v>319048.38219714799</v>
      </c>
      <c r="BH208" s="8">
        <f t="shared" si="27"/>
        <v>319243.97954367567</v>
      </c>
      <c r="BI208" s="8">
        <f t="shared" si="28"/>
        <v>319060.20561110682</v>
      </c>
      <c r="BJ208" s="19">
        <f t="shared" si="29"/>
        <v>1</v>
      </c>
      <c r="BK208" s="19">
        <f t="shared" si="30"/>
        <v>0</v>
      </c>
      <c r="BL208" s="19">
        <f t="shared" si="31"/>
        <v>0</v>
      </c>
      <c r="BM208" s="19">
        <f t="shared" si="32"/>
        <v>0</v>
      </c>
    </row>
    <row r="209" spans="2:65" x14ac:dyDescent="0.25">
      <c r="B209" s="6">
        <v>184</v>
      </c>
      <c r="C209" s="48">
        <v>1894.0824911095337</v>
      </c>
      <c r="D209" s="48">
        <v>1518.2473992942012</v>
      </c>
      <c r="E209" s="48">
        <v>14.98173462377836</v>
      </c>
      <c r="F209" s="48">
        <v>10.605510722001888</v>
      </c>
      <c r="G209" s="48">
        <v>3151.4258154213289</v>
      </c>
      <c r="H209" s="48">
        <v>2897.5571810784299</v>
      </c>
      <c r="I209" s="48">
        <v>15.042520651486797</v>
      </c>
      <c r="J209" s="48">
        <v>10.641419964591307</v>
      </c>
      <c r="K209" s="48">
        <v>2503.9234295509955</v>
      </c>
      <c r="L209" s="48">
        <v>2203.614419281681</v>
      </c>
      <c r="M209" s="48">
        <v>15.019486898845598</v>
      </c>
      <c r="N209" s="48">
        <v>10.627823682845186</v>
      </c>
      <c r="O209" s="48">
        <v>2453.7916581096906</v>
      </c>
      <c r="P209" s="48">
        <v>2120.4736322504809</v>
      </c>
      <c r="Q209" s="48">
        <v>15.003032270043049</v>
      </c>
      <c r="R209" s="48">
        <v>10.618102807428212</v>
      </c>
      <c r="U209" s="48">
        <v>1379.3097817842288</v>
      </c>
      <c r="V209" s="48">
        <v>3.5909242589418966E-2</v>
      </c>
      <c r="W209" s="48">
        <v>38410.996231668134</v>
      </c>
      <c r="X209" s="48">
        <v>685.36701998747981</v>
      </c>
      <c r="Y209" s="48">
        <v>2.2312960843297702E-2</v>
      </c>
      <c r="Z209" s="48">
        <v>30716.094775622223</v>
      </c>
      <c r="AA209" s="48">
        <v>602.22623295627977</v>
      </c>
      <c r="AB209" s="48">
        <v>1.2592085426323507E-2</v>
      </c>
      <c r="AC209" s="48">
        <v>47825.77409277558</v>
      </c>
      <c r="AD209" s="48">
        <v>-1379.3097817842288</v>
      </c>
      <c r="AE209" s="48">
        <v>-3.5909242589418966E-2</v>
      </c>
      <c r="AF209" s="48">
        <v>38410.996231668134</v>
      </c>
      <c r="AG209" s="48">
        <v>-693.94276179674898</v>
      </c>
      <c r="AH209" s="48">
        <v>-1.3596281746121264E-2</v>
      </c>
      <c r="AI209" s="48">
        <v>51039.157230962534</v>
      </c>
      <c r="AJ209" s="48">
        <v>-777.08354882794902</v>
      </c>
      <c r="AK209" s="48">
        <v>-2.3317157163095459E-2</v>
      </c>
      <c r="AL209" s="48">
        <v>33326.68486953697</v>
      </c>
      <c r="AM209" s="48">
        <v>-685.36701998747981</v>
      </c>
      <c r="AN209" s="48">
        <v>-2.2312960843297702E-2</v>
      </c>
      <c r="AO209" s="48">
        <v>30716.094775622223</v>
      </c>
      <c r="AP209" s="48">
        <v>693.94276179674898</v>
      </c>
      <c r="AQ209" s="48">
        <v>1.3596281746121264E-2</v>
      </c>
      <c r="AR209" s="48">
        <v>51039.157230962534</v>
      </c>
      <c r="AS209" s="48">
        <v>-83.140787031200034</v>
      </c>
      <c r="AT209" s="48">
        <v>-9.7208754169741951E-3</v>
      </c>
      <c r="AU209" s="48">
        <v>8552.8086170123115</v>
      </c>
      <c r="AV209" s="48">
        <v>-602.22623295627977</v>
      </c>
      <c r="AW209" s="48">
        <v>-1.2592085426323507E-2</v>
      </c>
      <c r="AX209" s="48">
        <v>47825.77409277558</v>
      </c>
      <c r="AY209" s="48">
        <v>777.08354882794902</v>
      </c>
      <c r="AZ209" s="48">
        <v>2.3317157163095459E-2</v>
      </c>
      <c r="BA209" s="48">
        <v>33326.68486953697</v>
      </c>
      <c r="BB209" s="48">
        <v>83.140787031200034</v>
      </c>
      <c r="BC209" s="48">
        <v>9.7208754169741951E-3</v>
      </c>
      <c r="BD209" s="48">
        <v>8552.8086170123115</v>
      </c>
      <c r="BF209" s="8">
        <f t="shared" si="25"/>
        <v>316647.07426076243</v>
      </c>
      <c r="BG209" s="8">
        <f t="shared" si="26"/>
        <v>316345.04175666079</v>
      </c>
      <c r="BH209" s="8">
        <f t="shared" si="27"/>
        <v>316631.09606607392</v>
      </c>
      <c r="BI209" s="8">
        <f t="shared" si="28"/>
        <v>316422.61059059587</v>
      </c>
      <c r="BJ209" s="19">
        <f t="shared" si="29"/>
        <v>1</v>
      </c>
      <c r="BK209" s="19">
        <f t="shared" si="30"/>
        <v>0</v>
      </c>
      <c r="BL209" s="19">
        <f t="shared" si="31"/>
        <v>0</v>
      </c>
      <c r="BM209" s="19">
        <f t="shared" si="32"/>
        <v>0</v>
      </c>
    </row>
    <row r="210" spans="2:65" x14ac:dyDescent="0.25">
      <c r="B210" s="6">
        <v>185</v>
      </c>
      <c r="C210" s="48">
        <v>1970.5194693515241</v>
      </c>
      <c r="D210" s="48">
        <v>1565.0260937245762</v>
      </c>
      <c r="E210" s="48">
        <v>14.910414893821164</v>
      </c>
      <c r="F210" s="48">
        <v>10.554162366848713</v>
      </c>
      <c r="G210" s="48">
        <v>3216.9595391337398</v>
      </c>
      <c r="H210" s="48">
        <v>2938.391990628113</v>
      </c>
      <c r="I210" s="48">
        <v>14.966658131578342</v>
      </c>
      <c r="J210" s="48">
        <v>10.587419296992886</v>
      </c>
      <c r="K210" s="48">
        <v>2587.9723391857406</v>
      </c>
      <c r="L210" s="48">
        <v>2256.3228766381039</v>
      </c>
      <c r="M210" s="48">
        <v>14.943236132355299</v>
      </c>
      <c r="N210" s="48">
        <v>10.573579981131124</v>
      </c>
      <c r="O210" s="48">
        <v>2528.6796083072345</v>
      </c>
      <c r="P210" s="48">
        <v>2166.6919353795465</v>
      </c>
      <c r="Q210" s="48">
        <v>14.929785762635753</v>
      </c>
      <c r="R210" s="48">
        <v>10.565625999313657</v>
      </c>
      <c r="U210" s="48">
        <v>1373.3658969035369</v>
      </c>
      <c r="V210" s="48">
        <v>3.3256930144172969E-2</v>
      </c>
      <c r="W210" s="48">
        <v>41295.630443033173</v>
      </c>
      <c r="X210" s="48">
        <v>691.29678291352775</v>
      </c>
      <c r="Y210" s="48">
        <v>1.9417614282410511E-2</v>
      </c>
      <c r="Z210" s="48">
        <v>35601.530283755841</v>
      </c>
      <c r="AA210" s="48">
        <v>601.66584165497034</v>
      </c>
      <c r="AB210" s="48">
        <v>1.1463632464943529E-2</v>
      </c>
      <c r="AC210" s="48">
        <v>52484.746304882006</v>
      </c>
      <c r="AD210" s="48">
        <v>-1373.3658969035369</v>
      </c>
      <c r="AE210" s="48">
        <v>-3.3256930144172969E-2</v>
      </c>
      <c r="AF210" s="48">
        <v>41295.630443033173</v>
      </c>
      <c r="AG210" s="48">
        <v>-682.0691139900091</v>
      </c>
      <c r="AH210" s="48">
        <v>-1.3839315861762458E-2</v>
      </c>
      <c r="AI210" s="48">
        <v>49284.886681034717</v>
      </c>
      <c r="AJ210" s="48">
        <v>-771.70005524856651</v>
      </c>
      <c r="AK210" s="48">
        <v>-2.179329767922944E-2</v>
      </c>
      <c r="AL210" s="48">
        <v>35409.9717540247</v>
      </c>
      <c r="AM210" s="48">
        <v>-691.29678291352775</v>
      </c>
      <c r="AN210" s="48">
        <v>-1.9417614282410511E-2</v>
      </c>
      <c r="AO210" s="48">
        <v>35601.530283755841</v>
      </c>
      <c r="AP210" s="48">
        <v>682.0691139900091</v>
      </c>
      <c r="AQ210" s="48">
        <v>1.3839315861762458E-2</v>
      </c>
      <c r="AR210" s="48">
        <v>49284.886681034717</v>
      </c>
      <c r="AS210" s="48">
        <v>-89.630941258557414</v>
      </c>
      <c r="AT210" s="48">
        <v>-7.9539818174669819E-3</v>
      </c>
      <c r="AU210" s="48">
        <v>11268.688226282771</v>
      </c>
      <c r="AV210" s="48">
        <v>-601.66584165497034</v>
      </c>
      <c r="AW210" s="48">
        <v>-1.1463632464943529E-2</v>
      </c>
      <c r="AX210" s="48">
        <v>52484.746304882006</v>
      </c>
      <c r="AY210" s="48">
        <v>771.70005524856651</v>
      </c>
      <c r="AZ210" s="48">
        <v>2.179329767922944E-2</v>
      </c>
      <c r="BA210" s="48">
        <v>35409.9717540247</v>
      </c>
      <c r="BB210" s="48">
        <v>89.630941258557414</v>
      </c>
      <c r="BC210" s="48">
        <v>7.9539818174669819E-3</v>
      </c>
      <c r="BD210" s="48">
        <v>11268.688226282771</v>
      </c>
      <c r="BF210" s="8">
        <f t="shared" si="25"/>
        <v>315059.84491173679</v>
      </c>
      <c r="BG210" s="8">
        <f t="shared" si="26"/>
        <v>314684.1869191585</v>
      </c>
      <c r="BH210" s="8">
        <f t="shared" si="27"/>
        <v>314951.07655729563</v>
      </c>
      <c r="BI210" s="8">
        <f t="shared" si="28"/>
        <v>314802.08804403018</v>
      </c>
      <c r="BJ210" s="19">
        <f t="shared" si="29"/>
        <v>1</v>
      </c>
      <c r="BK210" s="19">
        <f t="shared" si="30"/>
        <v>0</v>
      </c>
      <c r="BL210" s="19">
        <f t="shared" si="31"/>
        <v>0</v>
      </c>
      <c r="BM210" s="19">
        <f t="shared" si="32"/>
        <v>0</v>
      </c>
    </row>
    <row r="211" spans="2:65" x14ac:dyDescent="0.25">
      <c r="B211" s="6">
        <v>186</v>
      </c>
      <c r="C211" s="48">
        <v>1987.5074341501761</v>
      </c>
      <c r="D211" s="48">
        <v>1577.882983020033</v>
      </c>
      <c r="E211" s="48">
        <v>14.973224811563709</v>
      </c>
      <c r="F211" s="48">
        <v>10.600216798716767</v>
      </c>
      <c r="G211" s="48">
        <v>3211.4261514485297</v>
      </c>
      <c r="H211" s="48">
        <v>2935.648438395699</v>
      </c>
      <c r="I211" s="48">
        <v>15.036506061708984</v>
      </c>
      <c r="J211" s="48">
        <v>10.637607897169334</v>
      </c>
      <c r="K211" s="48">
        <v>2544.8400312828267</v>
      </c>
      <c r="L211" s="48">
        <v>2228.5833011811683</v>
      </c>
      <c r="M211" s="48">
        <v>15.017474217476471</v>
      </c>
      <c r="N211" s="48">
        <v>10.626373188005125</v>
      </c>
      <c r="O211" s="48">
        <v>2524.0187104251299</v>
      </c>
      <c r="P211" s="48">
        <v>2164.8384901024747</v>
      </c>
      <c r="Q211" s="48">
        <v>14.997193323078088</v>
      </c>
      <c r="R211" s="48">
        <v>10.61439108660468</v>
      </c>
      <c r="U211" s="48">
        <v>1357.7654553756661</v>
      </c>
      <c r="V211" s="48">
        <v>3.7391098452566496E-2</v>
      </c>
      <c r="W211" s="48">
        <v>36312.531901091294</v>
      </c>
      <c r="X211" s="48">
        <v>650.70031816113533</v>
      </c>
      <c r="Y211" s="48">
        <v>2.6156389288358284E-2</v>
      </c>
      <c r="Z211" s="48">
        <v>24877.299041070237</v>
      </c>
      <c r="AA211" s="48">
        <v>586.95550708244173</v>
      </c>
      <c r="AB211" s="48">
        <v>1.4174287887913195E-2</v>
      </c>
      <c r="AC211" s="48">
        <v>41409.876229687339</v>
      </c>
      <c r="AD211" s="48">
        <v>-1357.7654553756661</v>
      </c>
      <c r="AE211" s="48">
        <v>-3.7391098452566496E-2</v>
      </c>
      <c r="AF211" s="48">
        <v>36312.531901091294</v>
      </c>
      <c r="AG211" s="48">
        <v>-707.06513721453075</v>
      </c>
      <c r="AH211" s="48">
        <v>-1.1234709164208212E-2</v>
      </c>
      <c r="AI211" s="48">
        <v>62935.775806917612</v>
      </c>
      <c r="AJ211" s="48">
        <v>-770.80994829322435</v>
      </c>
      <c r="AK211" s="48">
        <v>-2.3216810564653301E-2</v>
      </c>
      <c r="AL211" s="48">
        <v>33200.509869635272</v>
      </c>
      <c r="AM211" s="48">
        <v>-650.70031816113533</v>
      </c>
      <c r="AN211" s="48">
        <v>-2.6156389288358284E-2</v>
      </c>
      <c r="AO211" s="48">
        <v>24877.299041070237</v>
      </c>
      <c r="AP211" s="48">
        <v>707.06513721453075</v>
      </c>
      <c r="AQ211" s="48">
        <v>1.1234709164208212E-2</v>
      </c>
      <c r="AR211" s="48">
        <v>62935.775806917612</v>
      </c>
      <c r="AS211" s="48">
        <v>-63.744811078693601</v>
      </c>
      <c r="AT211" s="48">
        <v>-1.1982101400445089E-2</v>
      </c>
      <c r="AU211" s="48">
        <v>5320.0026396309522</v>
      </c>
      <c r="AV211" s="48">
        <v>-586.95550708244173</v>
      </c>
      <c r="AW211" s="48">
        <v>-1.4174287887913195E-2</v>
      </c>
      <c r="AX211" s="48">
        <v>41409.876229687339</v>
      </c>
      <c r="AY211" s="48">
        <v>770.80994829322435</v>
      </c>
      <c r="AZ211" s="48">
        <v>2.3216810564653301E-2</v>
      </c>
      <c r="BA211" s="48">
        <v>33200.509869635272</v>
      </c>
      <c r="BB211" s="48">
        <v>63.744811078693601</v>
      </c>
      <c r="BC211" s="48">
        <v>1.1982101400445089E-2</v>
      </c>
      <c r="BD211" s="48">
        <v>5320.0026396309522</v>
      </c>
      <c r="BF211" s="8">
        <f t="shared" si="25"/>
        <v>316428.62097848294</v>
      </c>
      <c r="BG211" s="8">
        <f t="shared" si="26"/>
        <v>316192.58847668429</v>
      </c>
      <c r="BH211" s="8">
        <f t="shared" si="27"/>
        <v>316562.61233897263</v>
      </c>
      <c r="BI211" s="8">
        <f t="shared" si="28"/>
        <v>316266.89410803793</v>
      </c>
      <c r="BJ211" s="19">
        <f t="shared" si="29"/>
        <v>0</v>
      </c>
      <c r="BK211" s="19">
        <f t="shared" si="30"/>
        <v>0</v>
      </c>
      <c r="BL211" s="19">
        <f t="shared" si="31"/>
        <v>1</v>
      </c>
      <c r="BM211" s="19">
        <f t="shared" si="32"/>
        <v>0</v>
      </c>
    </row>
    <row r="212" spans="2:65" x14ac:dyDescent="0.25">
      <c r="B212" s="6">
        <v>187</v>
      </c>
      <c r="C212" s="48">
        <v>1971.6728023560427</v>
      </c>
      <c r="D212" s="48">
        <v>1570.1900411384913</v>
      </c>
      <c r="E212" s="48">
        <v>15.117212333934591</v>
      </c>
      <c r="F212" s="48">
        <v>10.70205209334658</v>
      </c>
      <c r="G212" s="48">
        <v>3136.0023660545748</v>
      </c>
      <c r="H212" s="48">
        <v>2886.9802228231456</v>
      </c>
      <c r="I212" s="48">
        <v>15.189698515372465</v>
      </c>
      <c r="J212" s="48">
        <v>10.744707438359669</v>
      </c>
      <c r="K212" s="48">
        <v>2584.8096086778282</v>
      </c>
      <c r="L212" s="48">
        <v>2257.7161973276397</v>
      </c>
      <c r="M212" s="48">
        <v>15.152756689854662</v>
      </c>
      <c r="N212" s="48">
        <v>10.722985180722571</v>
      </c>
      <c r="O212" s="48">
        <v>2507.0533539370185</v>
      </c>
      <c r="P212" s="48">
        <v>2156.0034168938264</v>
      </c>
      <c r="Q212" s="48">
        <v>15.141347276698106</v>
      </c>
      <c r="R212" s="48">
        <v>10.716269356452058</v>
      </c>
      <c r="U212" s="48">
        <v>1316.7901816846543</v>
      </c>
      <c r="V212" s="48">
        <v>4.2655345013088208E-2</v>
      </c>
      <c r="W212" s="48">
        <v>30870.461398931722</v>
      </c>
      <c r="X212" s="48">
        <v>687.52615618914842</v>
      </c>
      <c r="Y212" s="48">
        <v>2.0933087375990311E-2</v>
      </c>
      <c r="Z212" s="48">
        <v>32843.992089658139</v>
      </c>
      <c r="AA212" s="48">
        <v>585.81337575533507</v>
      </c>
      <c r="AB212" s="48">
        <v>1.4217263105477329E-2</v>
      </c>
      <c r="AC212" s="48">
        <v>41204.370448039692</v>
      </c>
      <c r="AD212" s="48">
        <v>-1316.7901816846543</v>
      </c>
      <c r="AE212" s="48">
        <v>-4.2655345013088208E-2</v>
      </c>
      <c r="AF212" s="48">
        <v>30870.461398931722</v>
      </c>
      <c r="AG212" s="48">
        <v>-629.26402549550585</v>
      </c>
      <c r="AH212" s="48">
        <v>-2.1722257637097897E-2</v>
      </c>
      <c r="AI212" s="48">
        <v>28968.629136449916</v>
      </c>
      <c r="AJ212" s="48">
        <v>-730.9768059293192</v>
      </c>
      <c r="AK212" s="48">
        <v>-2.8438081907610879E-2</v>
      </c>
      <c r="AL212" s="48">
        <v>25704.152913832349</v>
      </c>
      <c r="AM212" s="48">
        <v>-687.52615618914842</v>
      </c>
      <c r="AN212" s="48">
        <v>-2.0933087375990311E-2</v>
      </c>
      <c r="AO212" s="48">
        <v>32843.992089658139</v>
      </c>
      <c r="AP212" s="48">
        <v>629.26402549550585</v>
      </c>
      <c r="AQ212" s="48">
        <v>2.1722257637097897E-2</v>
      </c>
      <c r="AR212" s="48">
        <v>28968.629136449916</v>
      </c>
      <c r="AS212" s="48">
        <v>-101.71278043381335</v>
      </c>
      <c r="AT212" s="48">
        <v>-6.7158242705129823E-3</v>
      </c>
      <c r="AU212" s="48">
        <v>15145.24149781604</v>
      </c>
      <c r="AV212" s="48">
        <v>-585.81337575533507</v>
      </c>
      <c r="AW212" s="48">
        <v>-1.4217263105477329E-2</v>
      </c>
      <c r="AX212" s="48">
        <v>41204.370448039692</v>
      </c>
      <c r="AY212" s="48">
        <v>730.9768059293192</v>
      </c>
      <c r="AZ212" s="48">
        <v>2.8438081907610879E-2</v>
      </c>
      <c r="BA212" s="48">
        <v>25704.152913832349</v>
      </c>
      <c r="BB212" s="48">
        <v>101.71278043381335</v>
      </c>
      <c r="BC212" s="48">
        <v>6.7158242705129823E-3</v>
      </c>
      <c r="BD212" s="48">
        <v>15145.24149781604</v>
      </c>
      <c r="BF212" s="8">
        <f t="shared" si="25"/>
        <v>319491.3727592589</v>
      </c>
      <c r="BG212" s="8">
        <f t="shared" si="26"/>
        <v>319454.24292796687</v>
      </c>
      <c r="BH212" s="8">
        <f t="shared" si="27"/>
        <v>319431.83922434947</v>
      </c>
      <c r="BI212" s="8">
        <f t="shared" si="28"/>
        <v>319332.07727666793</v>
      </c>
      <c r="BJ212" s="19">
        <f t="shared" si="29"/>
        <v>1</v>
      </c>
      <c r="BK212" s="19">
        <f t="shared" si="30"/>
        <v>0</v>
      </c>
      <c r="BL212" s="19">
        <f t="shared" si="31"/>
        <v>0</v>
      </c>
      <c r="BM212" s="19">
        <f t="shared" si="32"/>
        <v>0</v>
      </c>
    </row>
    <row r="213" spans="2:65" x14ac:dyDescent="0.25">
      <c r="B213" s="6">
        <v>188</v>
      </c>
      <c r="C213" s="48">
        <v>1974.3439691456376</v>
      </c>
      <c r="D213" s="48">
        <v>1569.7771725993168</v>
      </c>
      <c r="E213" s="48">
        <v>15.075957545068931</v>
      </c>
      <c r="F213" s="48">
        <v>10.673394979180447</v>
      </c>
      <c r="G213" s="48">
        <v>3195.4500498947527</v>
      </c>
      <c r="H213" s="48">
        <v>2925.4499099491318</v>
      </c>
      <c r="I213" s="48">
        <v>15.14123791026396</v>
      </c>
      <c r="J213" s="48">
        <v>10.711861556807488</v>
      </c>
      <c r="K213" s="48">
        <v>2581.9465100519492</v>
      </c>
      <c r="L213" s="48">
        <v>2254.0358824313462</v>
      </c>
      <c r="M213" s="48">
        <v>15.113274758130668</v>
      </c>
      <c r="N213" s="48">
        <v>10.695396846831034</v>
      </c>
      <c r="O213" s="48">
        <v>2541.6006730698732</v>
      </c>
      <c r="P213" s="48">
        <v>2177.2954231435274</v>
      </c>
      <c r="Q213" s="48">
        <v>15.095601010295399</v>
      </c>
      <c r="R213" s="48">
        <v>10.684980805822788</v>
      </c>
      <c r="U213" s="48">
        <v>1355.672737349815</v>
      </c>
      <c r="V213" s="48">
        <v>3.8466577627040976E-2</v>
      </c>
      <c r="W213" s="48">
        <v>35242.873709586609</v>
      </c>
      <c r="X213" s="48">
        <v>684.25870983202935</v>
      </c>
      <c r="Y213" s="48">
        <v>2.2001867650587315E-2</v>
      </c>
      <c r="Z213" s="48">
        <v>31100.02844752881</v>
      </c>
      <c r="AA213" s="48">
        <v>607.51825054421056</v>
      </c>
      <c r="AB213" s="48">
        <v>1.1585826642340535E-2</v>
      </c>
      <c r="AC213" s="48">
        <v>52436.331847399495</v>
      </c>
      <c r="AD213" s="48">
        <v>-1355.672737349815</v>
      </c>
      <c r="AE213" s="48">
        <v>-3.8466577627040976E-2</v>
      </c>
      <c r="AF213" s="48">
        <v>35242.873709586609</v>
      </c>
      <c r="AG213" s="48">
        <v>-671.4140275177856</v>
      </c>
      <c r="AH213" s="48">
        <v>-1.6464709976453662E-2</v>
      </c>
      <c r="AI213" s="48">
        <v>40778.976883162912</v>
      </c>
      <c r="AJ213" s="48">
        <v>-748.15448680560439</v>
      </c>
      <c r="AK213" s="48">
        <v>-2.6880750984700441E-2</v>
      </c>
      <c r="AL213" s="48">
        <v>27832.350637503656</v>
      </c>
      <c r="AM213" s="48">
        <v>-684.25870983202935</v>
      </c>
      <c r="AN213" s="48">
        <v>-2.2001867650587315E-2</v>
      </c>
      <c r="AO213" s="48">
        <v>31100.02844752881</v>
      </c>
      <c r="AP213" s="48">
        <v>671.4140275177856</v>
      </c>
      <c r="AQ213" s="48">
        <v>1.6464709976453662E-2</v>
      </c>
      <c r="AR213" s="48">
        <v>40778.976883162912</v>
      </c>
      <c r="AS213" s="48">
        <v>-76.740459287818794</v>
      </c>
      <c r="AT213" s="48">
        <v>-1.0416041008246779E-2</v>
      </c>
      <c r="AU213" s="48">
        <v>7367.5266089160395</v>
      </c>
      <c r="AV213" s="48">
        <v>-607.51825054421056</v>
      </c>
      <c r="AW213" s="48">
        <v>-1.1585826642340535E-2</v>
      </c>
      <c r="AX213" s="48">
        <v>52436.331847399495</v>
      </c>
      <c r="AY213" s="48">
        <v>748.15448680560439</v>
      </c>
      <c r="AZ213" s="48">
        <v>2.6880750984700441E-2</v>
      </c>
      <c r="BA213" s="48">
        <v>27832.350637503656</v>
      </c>
      <c r="BB213" s="48">
        <v>76.740459287818794</v>
      </c>
      <c r="BC213" s="48">
        <v>1.0416041008246779E-2</v>
      </c>
      <c r="BD213" s="48">
        <v>7367.5266089160395</v>
      </c>
      <c r="BF213" s="8">
        <f t="shared" si="25"/>
        <v>318632.07220281404</v>
      </c>
      <c r="BG213" s="8">
        <f t="shared" si="26"/>
        <v>318430.3967942755</v>
      </c>
      <c r="BH213" s="8">
        <f t="shared" si="27"/>
        <v>318607.86952249968</v>
      </c>
      <c r="BI213" s="8">
        <f t="shared" si="28"/>
        <v>318372.12875154009</v>
      </c>
      <c r="BJ213" s="19">
        <f t="shared" si="29"/>
        <v>1</v>
      </c>
      <c r="BK213" s="19">
        <f t="shared" si="30"/>
        <v>0</v>
      </c>
      <c r="BL213" s="19">
        <f t="shared" si="31"/>
        <v>0</v>
      </c>
      <c r="BM213" s="19">
        <f t="shared" si="32"/>
        <v>0</v>
      </c>
    </row>
    <row r="214" spans="2:65" x14ac:dyDescent="0.25">
      <c r="B214" s="6">
        <v>189</v>
      </c>
      <c r="C214" s="48">
        <v>2034.3270352425998</v>
      </c>
      <c r="D214" s="48">
        <v>1612.0195490182205</v>
      </c>
      <c r="E214" s="48">
        <v>15.095274100356365</v>
      </c>
      <c r="F214" s="48">
        <v>10.689887381851422</v>
      </c>
      <c r="G214" s="48">
        <v>3158.5222728573171</v>
      </c>
      <c r="H214" s="48">
        <v>2901.8244936564033</v>
      </c>
      <c r="I214" s="48">
        <v>15.183001327681854</v>
      </c>
      <c r="J214" s="48">
        <v>10.741726335710492</v>
      </c>
      <c r="K214" s="48">
        <v>2519.2665777157467</v>
      </c>
      <c r="L214" s="48">
        <v>2213.3305406470781</v>
      </c>
      <c r="M214" s="48">
        <v>15.157109331541738</v>
      </c>
      <c r="N214" s="48">
        <v>10.726445157098912</v>
      </c>
      <c r="O214" s="48">
        <v>2461.376399486001</v>
      </c>
      <c r="P214" s="48">
        <v>2124.9123563198859</v>
      </c>
      <c r="Q214" s="48">
        <v>15.140976329371469</v>
      </c>
      <c r="R214" s="48">
        <v>10.716915772516032</v>
      </c>
      <c r="U214" s="48">
        <v>1289.8049446381829</v>
      </c>
      <c r="V214" s="48">
        <v>5.1838953859070003E-2</v>
      </c>
      <c r="W214" s="48">
        <v>24880.998720473064</v>
      </c>
      <c r="X214" s="48">
        <v>601.31099162885766</v>
      </c>
      <c r="Y214" s="48">
        <v>3.6557775247489488E-2</v>
      </c>
      <c r="Z214" s="48">
        <v>16448.238098683294</v>
      </c>
      <c r="AA214" s="48">
        <v>512.89280730166547</v>
      </c>
      <c r="AB214" s="48">
        <v>2.7028390664609603E-2</v>
      </c>
      <c r="AC214" s="48">
        <v>18976.076439994496</v>
      </c>
      <c r="AD214" s="48">
        <v>-1289.8049446381829</v>
      </c>
      <c r="AE214" s="48">
        <v>-5.1838953859070003E-2</v>
      </c>
      <c r="AF214" s="48">
        <v>24880.998720473064</v>
      </c>
      <c r="AG214" s="48">
        <v>-688.4939530093252</v>
      </c>
      <c r="AH214" s="48">
        <v>-1.5281178611580515E-2</v>
      </c>
      <c r="AI214" s="48">
        <v>45055.029491479458</v>
      </c>
      <c r="AJ214" s="48">
        <v>-776.91213733651739</v>
      </c>
      <c r="AK214" s="48">
        <v>-2.48105631944604E-2</v>
      </c>
      <c r="AL214" s="48">
        <v>31313.764675442075</v>
      </c>
      <c r="AM214" s="48">
        <v>-601.31099162885766</v>
      </c>
      <c r="AN214" s="48">
        <v>-3.6557775247489488E-2</v>
      </c>
      <c r="AO214" s="48">
        <v>16448.238098683294</v>
      </c>
      <c r="AP214" s="48">
        <v>688.4939530093252</v>
      </c>
      <c r="AQ214" s="48">
        <v>1.5281178611580515E-2</v>
      </c>
      <c r="AR214" s="48">
        <v>45055.029491479458</v>
      </c>
      <c r="AS214" s="48">
        <v>-88.418184327192193</v>
      </c>
      <c r="AT214" s="48">
        <v>-9.5293845828798851E-3</v>
      </c>
      <c r="AU214" s="48">
        <v>9278.4779078011816</v>
      </c>
      <c r="AV214" s="48">
        <v>-512.89280730166547</v>
      </c>
      <c r="AW214" s="48">
        <v>-2.7028390664609603E-2</v>
      </c>
      <c r="AX214" s="48">
        <v>18976.076439994496</v>
      </c>
      <c r="AY214" s="48">
        <v>776.91213733651739</v>
      </c>
      <c r="AZ214" s="48">
        <v>2.48105631944604E-2</v>
      </c>
      <c r="BA214" s="48">
        <v>31313.764675442075</v>
      </c>
      <c r="BB214" s="48">
        <v>88.418184327192193</v>
      </c>
      <c r="BC214" s="48">
        <v>9.5293845828798851E-3</v>
      </c>
      <c r="BD214" s="48">
        <v>9278.4779078011816</v>
      </c>
      <c r="BF214" s="8">
        <f t="shared" si="25"/>
        <v>319084.60190652445</v>
      </c>
      <c r="BG214" s="8">
        <f t="shared" si="26"/>
        <v>319349.96557765838</v>
      </c>
      <c r="BH214" s="8">
        <f t="shared" si="27"/>
        <v>319580.02417232026</v>
      </c>
      <c r="BI214" s="8">
        <f t="shared" si="28"/>
        <v>319382.56081916107</v>
      </c>
      <c r="BJ214" s="19">
        <f t="shared" si="29"/>
        <v>0</v>
      </c>
      <c r="BK214" s="19">
        <f t="shared" si="30"/>
        <v>0</v>
      </c>
      <c r="BL214" s="19">
        <f t="shared" si="31"/>
        <v>1</v>
      </c>
      <c r="BM214" s="19">
        <f t="shared" si="32"/>
        <v>0</v>
      </c>
    </row>
    <row r="215" spans="2:65" x14ac:dyDescent="0.25">
      <c r="B215" s="6">
        <v>190</v>
      </c>
      <c r="C215" s="48">
        <v>1991.7906842311356</v>
      </c>
      <c r="D215" s="48">
        <v>1577.8850218161308</v>
      </c>
      <c r="E215" s="48">
        <v>15.000228778281832</v>
      </c>
      <c r="F215" s="48">
        <v>10.617821337591606</v>
      </c>
      <c r="G215" s="48">
        <v>3208.9395137628298</v>
      </c>
      <c r="H215" s="48">
        <v>2932.1258024049007</v>
      </c>
      <c r="I215" s="48">
        <v>15.060643755862534</v>
      </c>
      <c r="J215" s="48">
        <v>10.653582484712748</v>
      </c>
      <c r="K215" s="48">
        <v>2565.6534112565687</v>
      </c>
      <c r="L215" s="48">
        <v>2240.313877776196</v>
      </c>
      <c r="M215" s="48">
        <v>15.039364061401496</v>
      </c>
      <c r="N215" s="48">
        <v>10.640997573197714</v>
      </c>
      <c r="O215" s="48">
        <v>2565.3305634529956</v>
      </c>
      <c r="P215" s="48">
        <v>2189.9722084432992</v>
      </c>
      <c r="Q215" s="48">
        <v>15.017309813602054</v>
      </c>
      <c r="R215" s="48">
        <v>10.627941910942045</v>
      </c>
      <c r="U215" s="48">
        <v>1354.2407805887699</v>
      </c>
      <c r="V215" s="48">
        <v>3.5761147121142756E-2</v>
      </c>
      <c r="W215" s="48">
        <v>37869.053137507261</v>
      </c>
      <c r="X215" s="48">
        <v>662.42885596006522</v>
      </c>
      <c r="Y215" s="48">
        <v>2.3176235606108264E-2</v>
      </c>
      <c r="Z215" s="48">
        <v>28582.245504333641</v>
      </c>
      <c r="AA215" s="48">
        <v>612.08718662716842</v>
      </c>
      <c r="AB215" s="48">
        <v>1.0120573350439699E-2</v>
      </c>
      <c r="AC215" s="48">
        <v>60479.497102856891</v>
      </c>
      <c r="AD215" s="48">
        <v>-1354.2407805887699</v>
      </c>
      <c r="AE215" s="48">
        <v>-3.5761147121142756E-2</v>
      </c>
      <c r="AF215" s="48">
        <v>37869.053137507261</v>
      </c>
      <c r="AG215" s="48">
        <v>-691.81192462870467</v>
      </c>
      <c r="AH215" s="48">
        <v>-1.2584911515034491E-2</v>
      </c>
      <c r="AI215" s="48">
        <v>54971.536653415133</v>
      </c>
      <c r="AJ215" s="48">
        <v>-742.15359396160147</v>
      </c>
      <c r="AK215" s="48">
        <v>-2.5640573770703057E-2</v>
      </c>
      <c r="AL215" s="48">
        <v>28944.500251768422</v>
      </c>
      <c r="AM215" s="48">
        <v>-662.42885596006522</v>
      </c>
      <c r="AN215" s="48">
        <v>-2.3176235606108264E-2</v>
      </c>
      <c r="AO215" s="48">
        <v>28582.245504333641</v>
      </c>
      <c r="AP215" s="48">
        <v>691.81192462870467</v>
      </c>
      <c r="AQ215" s="48">
        <v>1.2584911515034491E-2</v>
      </c>
      <c r="AR215" s="48">
        <v>54971.536653415133</v>
      </c>
      <c r="AS215" s="48">
        <v>-50.341669332896799</v>
      </c>
      <c r="AT215" s="48">
        <v>-1.3055662255668565E-2</v>
      </c>
      <c r="AU215" s="48">
        <v>3855.9261374151456</v>
      </c>
      <c r="AV215" s="48">
        <v>-612.08718662716842</v>
      </c>
      <c r="AW215" s="48">
        <v>-1.0120573350439699E-2</v>
      </c>
      <c r="AX215" s="48">
        <v>60479.497102856891</v>
      </c>
      <c r="AY215" s="48">
        <v>742.15359396160147</v>
      </c>
      <c r="AZ215" s="48">
        <v>2.5640573770703057E-2</v>
      </c>
      <c r="BA215" s="48">
        <v>28944.500251768422</v>
      </c>
      <c r="BB215" s="48">
        <v>50.341669332896799</v>
      </c>
      <c r="BC215" s="48">
        <v>1.3055662255668565E-2</v>
      </c>
      <c r="BD215" s="48">
        <v>3855.9261374151456</v>
      </c>
      <c r="BF215" s="8">
        <f t="shared" si="25"/>
        <v>316956.75510593207</v>
      </c>
      <c r="BG215" s="8">
        <f t="shared" si="26"/>
        <v>316675.34873897757</v>
      </c>
      <c r="BH215" s="8">
        <f t="shared" si="27"/>
        <v>316989.61331815523</v>
      </c>
      <c r="BI215" s="8">
        <f t="shared" si="28"/>
        <v>316648.28511981806</v>
      </c>
      <c r="BJ215" s="19">
        <f t="shared" si="29"/>
        <v>0</v>
      </c>
      <c r="BK215" s="19">
        <f t="shared" si="30"/>
        <v>0</v>
      </c>
      <c r="BL215" s="19">
        <f t="shared" si="31"/>
        <v>1</v>
      </c>
      <c r="BM215" s="19">
        <f t="shared" si="32"/>
        <v>0</v>
      </c>
    </row>
    <row r="216" spans="2:65" x14ac:dyDescent="0.25">
      <c r="B216" s="6">
        <v>191</v>
      </c>
      <c r="C216" s="48">
        <v>1970.7107261386805</v>
      </c>
      <c r="D216" s="48">
        <v>1567.1312065590562</v>
      </c>
      <c r="E216" s="48">
        <v>15.063648754053977</v>
      </c>
      <c r="F216" s="48">
        <v>10.663540655537551</v>
      </c>
      <c r="G216" s="48">
        <v>3200.1535552786345</v>
      </c>
      <c r="H216" s="48">
        <v>2928.46058845891</v>
      </c>
      <c r="I216" s="48">
        <v>15.124544420415258</v>
      </c>
      <c r="J216" s="48">
        <v>10.699423500078336</v>
      </c>
      <c r="K216" s="48">
        <v>2629.0689537536114</v>
      </c>
      <c r="L216" s="48">
        <v>2285.4748139281623</v>
      </c>
      <c r="M216" s="48">
        <v>15.091466406300373</v>
      </c>
      <c r="N216" s="48">
        <v>10.67994399636372</v>
      </c>
      <c r="O216" s="48">
        <v>2500.3385761463019</v>
      </c>
      <c r="P216" s="48">
        <v>2149.4167407740697</v>
      </c>
      <c r="Q216" s="48">
        <v>15.088079201283261</v>
      </c>
      <c r="R216" s="48">
        <v>10.677947713388047</v>
      </c>
      <c r="U216" s="48">
        <v>1361.3293818998538</v>
      </c>
      <c r="V216" s="48">
        <v>3.5882844540784831E-2</v>
      </c>
      <c r="W216" s="48">
        <v>37938.167927365736</v>
      </c>
      <c r="X216" s="48">
        <v>718.34360736910617</v>
      </c>
      <c r="Y216" s="48">
        <v>1.6403340826169455E-2</v>
      </c>
      <c r="Z216" s="48">
        <v>43792.518547385167</v>
      </c>
      <c r="AA216" s="48">
        <v>582.28553421501351</v>
      </c>
      <c r="AB216" s="48">
        <v>1.440705785049623E-2</v>
      </c>
      <c r="AC216" s="48">
        <v>40416.68606161372</v>
      </c>
      <c r="AD216" s="48">
        <v>-1361.3293818998538</v>
      </c>
      <c r="AE216" s="48">
        <v>-3.5882844540784831E-2</v>
      </c>
      <c r="AF216" s="48">
        <v>37938.167927365736</v>
      </c>
      <c r="AG216" s="48">
        <v>-642.98577453074768</v>
      </c>
      <c r="AH216" s="48">
        <v>-1.9479503714615376E-2</v>
      </c>
      <c r="AI216" s="48">
        <v>33008.324234067557</v>
      </c>
      <c r="AJ216" s="48">
        <v>-779.04384768484033</v>
      </c>
      <c r="AK216" s="48">
        <v>-2.1475786690288601E-2</v>
      </c>
      <c r="AL216" s="48">
        <v>36275.450996033862</v>
      </c>
      <c r="AM216" s="48">
        <v>-718.34360736910617</v>
      </c>
      <c r="AN216" s="48">
        <v>-1.6403340826169455E-2</v>
      </c>
      <c r="AO216" s="48">
        <v>43792.518547385167</v>
      </c>
      <c r="AP216" s="48">
        <v>642.98577453074768</v>
      </c>
      <c r="AQ216" s="48">
        <v>1.9479503714615376E-2</v>
      </c>
      <c r="AR216" s="48">
        <v>33008.324234067557</v>
      </c>
      <c r="AS216" s="48">
        <v>-136.05807315409265</v>
      </c>
      <c r="AT216" s="48">
        <v>-1.9962829756732248E-3</v>
      </c>
      <c r="AU216" s="48">
        <v>68155.704783390509</v>
      </c>
      <c r="AV216" s="48">
        <v>-582.28553421501351</v>
      </c>
      <c r="AW216" s="48">
        <v>-1.440705785049623E-2</v>
      </c>
      <c r="AX216" s="48">
        <v>40416.68606161372</v>
      </c>
      <c r="AY216" s="48">
        <v>779.04384768484033</v>
      </c>
      <c r="AZ216" s="48">
        <v>2.1475786690288601E-2</v>
      </c>
      <c r="BA216" s="48">
        <v>36275.450996033862</v>
      </c>
      <c r="BB216" s="48">
        <v>136.05807315409265</v>
      </c>
      <c r="BC216" s="48">
        <v>1.9962829756732248E-3</v>
      </c>
      <c r="BD216" s="48">
        <v>68155.704783390509</v>
      </c>
      <c r="BF216" s="8">
        <f t="shared" si="25"/>
        <v>318339.08845956746</v>
      </c>
      <c r="BG216" s="8">
        <f t="shared" si="26"/>
        <v>318054.24441389117</v>
      </c>
      <c r="BH216" s="8">
        <f t="shared" si="27"/>
        <v>318112.84507698345</v>
      </c>
      <c r="BI216" s="8">
        <f t="shared" si="28"/>
        <v>318189.01466086734</v>
      </c>
      <c r="BJ216" s="19">
        <f t="shared" si="29"/>
        <v>1</v>
      </c>
      <c r="BK216" s="19">
        <f t="shared" si="30"/>
        <v>0</v>
      </c>
      <c r="BL216" s="19">
        <f t="shared" si="31"/>
        <v>0</v>
      </c>
      <c r="BM216" s="19">
        <f t="shared" si="32"/>
        <v>0</v>
      </c>
    </row>
    <row r="217" spans="2:65" x14ac:dyDescent="0.25">
      <c r="B217" s="6">
        <v>192</v>
      </c>
      <c r="C217" s="48">
        <v>1915.485491643102</v>
      </c>
      <c r="D217" s="48">
        <v>1533.0274210732373</v>
      </c>
      <c r="E217" s="48">
        <v>15.092192988994078</v>
      </c>
      <c r="F217" s="48">
        <v>10.684939059877308</v>
      </c>
      <c r="G217" s="48">
        <v>3139.8474684039161</v>
      </c>
      <c r="H217" s="48">
        <v>2890.0135778990266</v>
      </c>
      <c r="I217" s="48">
        <v>15.160995038642257</v>
      </c>
      <c r="J217" s="48">
        <v>10.725542431294658</v>
      </c>
      <c r="K217" s="48">
        <v>2556.7562055722824</v>
      </c>
      <c r="L217" s="48">
        <v>2239.4367297089202</v>
      </c>
      <c r="M217" s="48">
        <v>15.126131523617868</v>
      </c>
      <c r="N217" s="48">
        <v>10.704981876519726</v>
      </c>
      <c r="O217" s="48">
        <v>2465.1515915661957</v>
      </c>
      <c r="P217" s="48">
        <v>2128.427839392944</v>
      </c>
      <c r="Q217" s="48">
        <v>15.116051483405112</v>
      </c>
      <c r="R217" s="48">
        <v>10.699031863150267</v>
      </c>
      <c r="U217" s="48">
        <v>1356.9861568257893</v>
      </c>
      <c r="V217" s="48">
        <v>4.0603371417349265E-2</v>
      </c>
      <c r="W217" s="48">
        <v>33420.529120051535</v>
      </c>
      <c r="X217" s="48">
        <v>706.40930863568292</v>
      </c>
      <c r="Y217" s="48">
        <v>2.0042816642417804E-2</v>
      </c>
      <c r="Z217" s="48">
        <v>35245.011778467648</v>
      </c>
      <c r="AA217" s="48">
        <v>595.40041831970666</v>
      </c>
      <c r="AB217" s="48">
        <v>1.4092803272959031E-2</v>
      </c>
      <c r="AC217" s="48">
        <v>42248.543940306627</v>
      </c>
      <c r="AD217" s="48">
        <v>-1356.9861568257893</v>
      </c>
      <c r="AE217" s="48">
        <v>-4.0603371417349265E-2</v>
      </c>
      <c r="AF217" s="48">
        <v>33420.529120051535</v>
      </c>
      <c r="AG217" s="48">
        <v>-650.57684819010638</v>
      </c>
      <c r="AH217" s="48">
        <v>-2.0560554774931461E-2</v>
      </c>
      <c r="AI217" s="48">
        <v>31641.9890081626</v>
      </c>
      <c r="AJ217" s="48">
        <v>-761.58573850608263</v>
      </c>
      <c r="AK217" s="48">
        <v>-2.6510568144390234E-2</v>
      </c>
      <c r="AL217" s="48">
        <v>28727.627954183921</v>
      </c>
      <c r="AM217" s="48">
        <v>-706.40930863568292</v>
      </c>
      <c r="AN217" s="48">
        <v>-2.0042816642417804E-2</v>
      </c>
      <c r="AO217" s="48">
        <v>35245.011778467648</v>
      </c>
      <c r="AP217" s="48">
        <v>650.57684819010638</v>
      </c>
      <c r="AQ217" s="48">
        <v>2.0560554774931461E-2</v>
      </c>
      <c r="AR217" s="48">
        <v>31641.9890081626</v>
      </c>
      <c r="AS217" s="48">
        <v>-111.00889031597626</v>
      </c>
      <c r="AT217" s="48">
        <v>-5.9500133694587731E-3</v>
      </c>
      <c r="AU217" s="48">
        <v>18656.914434139144</v>
      </c>
      <c r="AV217" s="48">
        <v>-595.40041831970666</v>
      </c>
      <c r="AW217" s="48">
        <v>-1.4092803272959031E-2</v>
      </c>
      <c r="AX217" s="48">
        <v>42248.543940306627</v>
      </c>
      <c r="AY217" s="48">
        <v>761.58573850608263</v>
      </c>
      <c r="AZ217" s="48">
        <v>2.6510568144390234E-2</v>
      </c>
      <c r="BA217" s="48">
        <v>28727.627954183921</v>
      </c>
      <c r="BB217" s="48">
        <v>111.00889031597626</v>
      </c>
      <c r="BC217" s="48">
        <v>5.9500133694587731E-3</v>
      </c>
      <c r="BD217" s="48">
        <v>18656.914434139144</v>
      </c>
      <c r="BF217" s="8">
        <f t="shared" si="25"/>
        <v>319015.14437524602</v>
      </c>
      <c r="BG217" s="8">
        <f t="shared" si="26"/>
        <v>318876.25936094072</v>
      </c>
      <c r="BH217" s="8">
        <f t="shared" si="27"/>
        <v>318910.01956588286</v>
      </c>
      <c r="BI217" s="8">
        <f t="shared" si="28"/>
        <v>318842.52805511508</v>
      </c>
      <c r="BJ217" s="19">
        <f t="shared" si="29"/>
        <v>1</v>
      </c>
      <c r="BK217" s="19">
        <f t="shared" si="30"/>
        <v>0</v>
      </c>
      <c r="BL217" s="19">
        <f t="shared" si="31"/>
        <v>0</v>
      </c>
      <c r="BM217" s="19">
        <f t="shared" si="32"/>
        <v>0</v>
      </c>
    </row>
    <row r="218" spans="2:65" x14ac:dyDescent="0.25">
      <c r="B218" s="6">
        <v>193</v>
      </c>
      <c r="C218" s="48">
        <v>1992.042939320593</v>
      </c>
      <c r="D218" s="48">
        <v>1580.747727469238</v>
      </c>
      <c r="E218" s="48">
        <v>15.08586511402833</v>
      </c>
      <c r="F218" s="48">
        <v>10.679970070999149</v>
      </c>
      <c r="G218" s="48">
        <v>3211.1930661374354</v>
      </c>
      <c r="H218" s="48">
        <v>2935.3752889824996</v>
      </c>
      <c r="I218" s="48">
        <v>15.150035816806023</v>
      </c>
      <c r="J218" s="48">
        <v>10.717871261943797</v>
      </c>
      <c r="K218" s="48">
        <v>2632.592185559155</v>
      </c>
      <c r="L218" s="48">
        <v>2287.2368910699906</v>
      </c>
      <c r="M218" s="48">
        <v>15.117227651186157</v>
      </c>
      <c r="N218" s="48">
        <v>10.698506708478948</v>
      </c>
      <c r="O218" s="48">
        <v>2528.4652884188758</v>
      </c>
      <c r="P218" s="48">
        <v>2167.6634108989115</v>
      </c>
      <c r="Q218" s="48">
        <v>15.10990318794493</v>
      </c>
      <c r="R218" s="48">
        <v>10.69417985949147</v>
      </c>
      <c r="U218" s="48">
        <v>1354.6275615132615</v>
      </c>
      <c r="V218" s="48">
        <v>3.7901190944648278E-2</v>
      </c>
      <c r="W218" s="48">
        <v>35741.028916257252</v>
      </c>
      <c r="X218" s="48">
        <v>706.48916360075259</v>
      </c>
      <c r="Y218" s="48">
        <v>1.8536637479799722E-2</v>
      </c>
      <c r="Z218" s="48">
        <v>38113.124042623604</v>
      </c>
      <c r="AA218" s="48">
        <v>586.91568342967344</v>
      </c>
      <c r="AB218" s="48">
        <v>1.4209788492321351E-2</v>
      </c>
      <c r="AC218" s="48">
        <v>41303.618540615818</v>
      </c>
      <c r="AD218" s="48">
        <v>-1354.6275615132615</v>
      </c>
      <c r="AE218" s="48">
        <v>-3.7901190944648278E-2</v>
      </c>
      <c r="AF218" s="48">
        <v>35741.028916257252</v>
      </c>
      <c r="AG218" s="48">
        <v>-648.13839791250894</v>
      </c>
      <c r="AH218" s="48">
        <v>-1.9364553464848555E-2</v>
      </c>
      <c r="AI218" s="48">
        <v>33470.350818522107</v>
      </c>
      <c r="AJ218" s="48">
        <v>-767.71187808358809</v>
      </c>
      <c r="AK218" s="48">
        <v>-2.3691402452326926E-2</v>
      </c>
      <c r="AL218" s="48">
        <v>32404.661548779895</v>
      </c>
      <c r="AM218" s="48">
        <v>-706.48916360075259</v>
      </c>
      <c r="AN218" s="48">
        <v>-1.8536637479799722E-2</v>
      </c>
      <c r="AO218" s="48">
        <v>38113.124042623604</v>
      </c>
      <c r="AP218" s="48">
        <v>648.13839791250894</v>
      </c>
      <c r="AQ218" s="48">
        <v>1.9364553464848555E-2</v>
      </c>
      <c r="AR218" s="48">
        <v>33470.350818522107</v>
      </c>
      <c r="AS218" s="48">
        <v>-119.57348017107915</v>
      </c>
      <c r="AT218" s="48">
        <v>-4.3268489874783711E-3</v>
      </c>
      <c r="AU218" s="48">
        <v>27635.233056923709</v>
      </c>
      <c r="AV218" s="48">
        <v>-586.91568342967344</v>
      </c>
      <c r="AW218" s="48">
        <v>-1.4209788492321351E-2</v>
      </c>
      <c r="AX218" s="48">
        <v>41303.618540615818</v>
      </c>
      <c r="AY218" s="48">
        <v>767.71187808358809</v>
      </c>
      <c r="AZ218" s="48">
        <v>2.3691402452326926E-2</v>
      </c>
      <c r="BA218" s="48">
        <v>32404.661548779895</v>
      </c>
      <c r="BB218" s="48">
        <v>119.57348017107915</v>
      </c>
      <c r="BC218" s="48">
        <v>4.3268489874783711E-3</v>
      </c>
      <c r="BD218" s="48">
        <v>27635.233056923709</v>
      </c>
      <c r="BF218" s="8">
        <f t="shared" ref="BF218:BF281" si="33">IF($B218&lt;&gt;"",$F218*rngWTPthreshold-$D218,"")</f>
        <v>318818.35440250521</v>
      </c>
      <c r="BG218" s="8">
        <f t="shared" ref="BG218:BG281" si="34">IF($B218&lt;&gt;"",$J218*rngWTPthreshold-$H218,"")</f>
        <v>318600.76256933139</v>
      </c>
      <c r="BH218" s="8">
        <f t="shared" ref="BH218:BH281" si="35">IF($B218&lt;&gt;"",$N218*rngWTPthreshold-$L218,"")</f>
        <v>318667.9643632985</v>
      </c>
      <c r="BI218" s="8">
        <f t="shared" ref="BI218:BI281" si="36">IF($B218&lt;&gt;"",$R218*rngWTPthreshold-$P218,"")</f>
        <v>318657.73237384518</v>
      </c>
      <c r="BJ218" s="19">
        <f t="shared" si="29"/>
        <v>1</v>
      </c>
      <c r="BK218" s="19">
        <f t="shared" si="30"/>
        <v>0</v>
      </c>
      <c r="BL218" s="19">
        <f t="shared" si="31"/>
        <v>0</v>
      </c>
      <c r="BM218" s="19">
        <f t="shared" si="32"/>
        <v>0</v>
      </c>
    </row>
    <row r="219" spans="2:65" x14ac:dyDescent="0.25">
      <c r="B219" s="6">
        <v>194</v>
      </c>
      <c r="C219" s="48">
        <v>1949.9118999915261</v>
      </c>
      <c r="D219" s="48">
        <v>1555.023671144118</v>
      </c>
      <c r="E219" s="48">
        <v>14.978563651861009</v>
      </c>
      <c r="F219" s="48">
        <v>10.604835939536795</v>
      </c>
      <c r="G219" s="48">
        <v>3190.3862260808046</v>
      </c>
      <c r="H219" s="48">
        <v>2923.1354092114498</v>
      </c>
      <c r="I219" s="48">
        <v>15.043526924540947</v>
      </c>
      <c r="J219" s="48">
        <v>10.643216994104403</v>
      </c>
      <c r="K219" s="48">
        <v>2568.0305814731705</v>
      </c>
      <c r="L219" s="48">
        <v>2246.0280077280986</v>
      </c>
      <c r="M219" s="48">
        <v>15.015788640088175</v>
      </c>
      <c r="N219" s="48">
        <v>10.626841532822791</v>
      </c>
      <c r="O219" s="48">
        <v>2481.7925823140426</v>
      </c>
      <c r="P219" s="48">
        <v>2138.5710520702364</v>
      </c>
      <c r="Q219" s="48">
        <v>15.004987241694208</v>
      </c>
      <c r="R219" s="48">
        <v>10.620459787136141</v>
      </c>
      <c r="U219" s="48">
        <v>1368.1117380673318</v>
      </c>
      <c r="V219" s="48">
        <v>3.838105456760843E-2</v>
      </c>
      <c r="W219" s="48">
        <v>35645.496286648289</v>
      </c>
      <c r="X219" s="48">
        <v>691.0043365839806</v>
      </c>
      <c r="Y219" s="48">
        <v>2.2005593285996383E-2</v>
      </c>
      <c r="Z219" s="48">
        <v>31401.304550316872</v>
      </c>
      <c r="AA219" s="48">
        <v>583.54738092611842</v>
      </c>
      <c r="AB219" s="48">
        <v>1.5623847599346874E-2</v>
      </c>
      <c r="AC219" s="48">
        <v>37349.787062087868</v>
      </c>
      <c r="AD219" s="48">
        <v>-1368.1117380673318</v>
      </c>
      <c r="AE219" s="48">
        <v>-3.838105456760843E-2</v>
      </c>
      <c r="AF219" s="48">
        <v>35645.496286648289</v>
      </c>
      <c r="AG219" s="48">
        <v>-677.10740148335117</v>
      </c>
      <c r="AH219" s="48">
        <v>-1.6375461281612047E-2</v>
      </c>
      <c r="AI219" s="48">
        <v>41348.905526323884</v>
      </c>
      <c r="AJ219" s="48">
        <v>-784.56435714121335</v>
      </c>
      <c r="AK219" s="48">
        <v>-2.2757206968261556E-2</v>
      </c>
      <c r="AL219" s="48">
        <v>34475.423905728399</v>
      </c>
      <c r="AM219" s="48">
        <v>-691.0043365839806</v>
      </c>
      <c r="AN219" s="48">
        <v>-2.2005593285996383E-2</v>
      </c>
      <c r="AO219" s="48">
        <v>31401.304550316872</v>
      </c>
      <c r="AP219" s="48">
        <v>677.10740148335117</v>
      </c>
      <c r="AQ219" s="48">
        <v>1.6375461281612047E-2</v>
      </c>
      <c r="AR219" s="48">
        <v>41348.905526323884</v>
      </c>
      <c r="AS219" s="48">
        <v>-107.45695565786218</v>
      </c>
      <c r="AT219" s="48">
        <v>-6.3817456866495093E-3</v>
      </c>
      <c r="AU219" s="48">
        <v>16838.175780438898</v>
      </c>
      <c r="AV219" s="48">
        <v>-583.54738092611842</v>
      </c>
      <c r="AW219" s="48">
        <v>-1.5623847599346874E-2</v>
      </c>
      <c r="AX219" s="48">
        <v>37349.787062087868</v>
      </c>
      <c r="AY219" s="48">
        <v>784.56435714121335</v>
      </c>
      <c r="AZ219" s="48">
        <v>2.2757206968261556E-2</v>
      </c>
      <c r="BA219" s="48">
        <v>34475.423905728399</v>
      </c>
      <c r="BB219" s="48">
        <v>107.45695565786218</v>
      </c>
      <c r="BC219" s="48">
        <v>6.3817456866495093E-3</v>
      </c>
      <c r="BD219" s="48">
        <v>16838.175780438898</v>
      </c>
      <c r="BF219" s="8">
        <f t="shared" si="33"/>
        <v>316590.05451495975</v>
      </c>
      <c r="BG219" s="8">
        <f t="shared" si="34"/>
        <v>316373.37441392062</v>
      </c>
      <c r="BH219" s="8">
        <f t="shared" si="35"/>
        <v>316559.21797695564</v>
      </c>
      <c r="BI219" s="8">
        <f t="shared" si="36"/>
        <v>316475.22256201401</v>
      </c>
      <c r="BJ219" s="19">
        <f t="shared" ref="BJ219:BJ282" si="37">IF($B219&lt;&gt;"",IF(BF219=MAX($BF219:$BI219),1,0),"")</f>
        <v>1</v>
      </c>
      <c r="BK219" s="19">
        <f t="shared" ref="BK219:BK282" si="38">IF($B219&lt;&gt;"",IF(BG219=MAX($BF219:$BI219),1,0),"")</f>
        <v>0</v>
      </c>
      <c r="BL219" s="19">
        <f t="shared" ref="BL219:BL282" si="39">IF($B219&lt;&gt;"",IF(BH219=MAX($BF219:$BI219),1,0),"")</f>
        <v>0</v>
      </c>
      <c r="BM219" s="19">
        <f t="shared" ref="BM219:BM282" si="40">IF($B219&lt;&gt;"",IF(BI219=MAX($BF219:$BI219),1,0),"")</f>
        <v>0</v>
      </c>
    </row>
    <row r="220" spans="2:65" x14ac:dyDescent="0.25">
      <c r="B220" s="6">
        <v>195</v>
      </c>
      <c r="C220" s="48">
        <v>1953.4335868917772</v>
      </c>
      <c r="D220" s="48">
        <v>1556.412659286377</v>
      </c>
      <c r="E220" s="48">
        <v>15.07527746281596</v>
      </c>
      <c r="F220" s="48">
        <v>10.673302456215987</v>
      </c>
      <c r="G220" s="48">
        <v>3203.2644134006437</v>
      </c>
      <c r="H220" s="48">
        <v>2931.1329914928747</v>
      </c>
      <c r="I220" s="48">
        <v>15.139524980862351</v>
      </c>
      <c r="J220" s="48">
        <v>10.711338333775068</v>
      </c>
      <c r="K220" s="48">
        <v>2562.5657038064414</v>
      </c>
      <c r="L220" s="48">
        <v>2241.5833950223901</v>
      </c>
      <c r="M220" s="48">
        <v>15.114510720192127</v>
      </c>
      <c r="N220" s="48">
        <v>10.696541132615851</v>
      </c>
      <c r="O220" s="48">
        <v>2471.7743139895897</v>
      </c>
      <c r="P220" s="48">
        <v>2131.0071646347969</v>
      </c>
      <c r="Q220" s="48">
        <v>15.104337698963429</v>
      </c>
      <c r="R220" s="48">
        <v>10.690519001835932</v>
      </c>
      <c r="U220" s="48">
        <v>1374.7203322064977</v>
      </c>
      <c r="V220" s="48">
        <v>3.8035877559080333E-2</v>
      </c>
      <c r="W220" s="48">
        <v>36142.726826038743</v>
      </c>
      <c r="X220" s="48">
        <v>685.17073573601306</v>
      </c>
      <c r="Y220" s="48">
        <v>2.3238676399863323E-2</v>
      </c>
      <c r="Z220" s="48">
        <v>29484.068883546348</v>
      </c>
      <c r="AA220" s="48">
        <v>574.59450534841994</v>
      </c>
      <c r="AB220" s="48">
        <v>1.7216545619945123E-2</v>
      </c>
      <c r="AC220" s="48">
        <v>33374.552481814957</v>
      </c>
      <c r="AD220" s="48">
        <v>-1374.7203322064977</v>
      </c>
      <c r="AE220" s="48">
        <v>-3.8035877559080333E-2</v>
      </c>
      <c r="AF220" s="48">
        <v>36142.726826038743</v>
      </c>
      <c r="AG220" s="48">
        <v>-689.54959647048463</v>
      </c>
      <c r="AH220" s="48">
        <v>-1.4797201159217011E-2</v>
      </c>
      <c r="AI220" s="48">
        <v>46600.001517244491</v>
      </c>
      <c r="AJ220" s="48">
        <v>-800.12582685807774</v>
      </c>
      <c r="AK220" s="48">
        <v>-2.0819331939135211E-2</v>
      </c>
      <c r="AL220" s="48">
        <v>38431.868476722753</v>
      </c>
      <c r="AM220" s="48">
        <v>-685.17073573601306</v>
      </c>
      <c r="AN220" s="48">
        <v>-2.3238676399863323E-2</v>
      </c>
      <c r="AO220" s="48">
        <v>29484.068883546348</v>
      </c>
      <c r="AP220" s="48">
        <v>689.54959647048463</v>
      </c>
      <c r="AQ220" s="48">
        <v>1.4797201159217011E-2</v>
      </c>
      <c r="AR220" s="48">
        <v>46600.001517244491</v>
      </c>
      <c r="AS220" s="48">
        <v>-110.57623038759311</v>
      </c>
      <c r="AT220" s="48">
        <v>-6.0221307799182E-3</v>
      </c>
      <c r="AU220" s="48">
        <v>18361.645475440022</v>
      </c>
      <c r="AV220" s="48">
        <v>-574.59450534841994</v>
      </c>
      <c r="AW220" s="48">
        <v>-1.7216545619945123E-2</v>
      </c>
      <c r="AX220" s="48">
        <v>33374.552481814957</v>
      </c>
      <c r="AY220" s="48">
        <v>800.12582685807774</v>
      </c>
      <c r="AZ220" s="48">
        <v>2.0819331939135211E-2</v>
      </c>
      <c r="BA220" s="48">
        <v>38431.868476722753</v>
      </c>
      <c r="BB220" s="48">
        <v>110.57623038759311</v>
      </c>
      <c r="BC220" s="48">
        <v>6.0221307799182E-3</v>
      </c>
      <c r="BD220" s="48">
        <v>18361.645475440022</v>
      </c>
      <c r="BF220" s="8">
        <f t="shared" si="33"/>
        <v>318642.66102719319</v>
      </c>
      <c r="BG220" s="8">
        <f t="shared" si="34"/>
        <v>318409.01702175918</v>
      </c>
      <c r="BH220" s="8">
        <f t="shared" si="35"/>
        <v>318654.65058345313</v>
      </c>
      <c r="BI220" s="8">
        <f t="shared" si="36"/>
        <v>318584.56289044314</v>
      </c>
      <c r="BJ220" s="19">
        <f t="shared" si="37"/>
        <v>0</v>
      </c>
      <c r="BK220" s="19">
        <f t="shared" si="38"/>
        <v>0</v>
      </c>
      <c r="BL220" s="19">
        <f t="shared" si="39"/>
        <v>1</v>
      </c>
      <c r="BM220" s="19">
        <f t="shared" si="40"/>
        <v>0</v>
      </c>
    </row>
    <row r="221" spans="2:65" x14ac:dyDescent="0.25">
      <c r="B221" s="6">
        <v>196</v>
      </c>
      <c r="C221" s="48">
        <v>1968.4543761981756</v>
      </c>
      <c r="D221" s="48">
        <v>1570.1205087765657</v>
      </c>
      <c r="E221" s="48">
        <v>14.937705770972547</v>
      </c>
      <c r="F221" s="48">
        <v>10.575929332993663</v>
      </c>
      <c r="G221" s="48">
        <v>3159.9600112115245</v>
      </c>
      <c r="H221" s="48">
        <v>2904.3437704030202</v>
      </c>
      <c r="I221" s="48">
        <v>15.010045378958448</v>
      </c>
      <c r="J221" s="48">
        <v>10.61872080445341</v>
      </c>
      <c r="K221" s="48">
        <v>2531.6415367372974</v>
      </c>
      <c r="L221" s="48">
        <v>2223.5455959095184</v>
      </c>
      <c r="M221" s="48">
        <v>14.983603424762261</v>
      </c>
      <c r="N221" s="48">
        <v>10.603094791843111</v>
      </c>
      <c r="O221" s="48">
        <v>2459.5467930022965</v>
      </c>
      <c r="P221" s="48">
        <v>2125.7565448605942</v>
      </c>
      <c r="Q221" s="48">
        <v>14.970590855213715</v>
      </c>
      <c r="R221" s="48">
        <v>10.595398482864759</v>
      </c>
      <c r="U221" s="48">
        <v>1334.2232616264546</v>
      </c>
      <c r="V221" s="48">
        <v>4.2791471459747044E-2</v>
      </c>
      <c r="W221" s="48">
        <v>31179.653704629622</v>
      </c>
      <c r="X221" s="48">
        <v>653.42508713295274</v>
      </c>
      <c r="Y221" s="48">
        <v>2.7165458849447432E-2</v>
      </c>
      <c r="Z221" s="48">
        <v>24053.526603554645</v>
      </c>
      <c r="AA221" s="48">
        <v>555.63603608402855</v>
      </c>
      <c r="AB221" s="48">
        <v>1.9469149871095937E-2</v>
      </c>
      <c r="AC221" s="48">
        <v>28539.306531762359</v>
      </c>
      <c r="AD221" s="48">
        <v>-1334.2232616264546</v>
      </c>
      <c r="AE221" s="48">
        <v>-4.2791471459747044E-2</v>
      </c>
      <c r="AF221" s="48">
        <v>31179.653704629622</v>
      </c>
      <c r="AG221" s="48">
        <v>-680.79817449350185</v>
      </c>
      <c r="AH221" s="48">
        <v>-1.5626012610299611E-2</v>
      </c>
      <c r="AI221" s="48">
        <v>43568.259636803683</v>
      </c>
      <c r="AJ221" s="48">
        <v>-778.58722554242604</v>
      </c>
      <c r="AK221" s="48">
        <v>-2.3322321588651107E-2</v>
      </c>
      <c r="AL221" s="48">
        <v>33383.778822486311</v>
      </c>
      <c r="AM221" s="48">
        <v>-653.42508713295274</v>
      </c>
      <c r="AN221" s="48">
        <v>-2.7165458849447432E-2</v>
      </c>
      <c r="AO221" s="48">
        <v>24053.526603554645</v>
      </c>
      <c r="AP221" s="48">
        <v>680.79817449350185</v>
      </c>
      <c r="AQ221" s="48">
        <v>1.5626012610299611E-2</v>
      </c>
      <c r="AR221" s="48">
        <v>43568.259636803683</v>
      </c>
      <c r="AS221" s="48">
        <v>-97.789051048924193</v>
      </c>
      <c r="AT221" s="48">
        <v>-7.696308978351496E-3</v>
      </c>
      <c r="AU221" s="48">
        <v>12705.967409051453</v>
      </c>
      <c r="AV221" s="48">
        <v>-555.63603608402855</v>
      </c>
      <c r="AW221" s="48">
        <v>-1.9469149871095937E-2</v>
      </c>
      <c r="AX221" s="48">
        <v>28539.306531762359</v>
      </c>
      <c r="AY221" s="48">
        <v>778.58722554242604</v>
      </c>
      <c r="AZ221" s="48">
        <v>2.3322321588651107E-2</v>
      </c>
      <c r="BA221" s="48">
        <v>33383.778822486311</v>
      </c>
      <c r="BB221" s="48">
        <v>97.789051048924193</v>
      </c>
      <c r="BC221" s="48">
        <v>7.696308978351496E-3</v>
      </c>
      <c r="BD221" s="48">
        <v>12705.967409051453</v>
      </c>
      <c r="BF221" s="8">
        <f t="shared" si="33"/>
        <v>315707.75948103331</v>
      </c>
      <c r="BG221" s="8">
        <f t="shared" si="34"/>
        <v>315657.2803631993</v>
      </c>
      <c r="BH221" s="8">
        <f t="shared" si="35"/>
        <v>315869.29815938382</v>
      </c>
      <c r="BI221" s="8">
        <f t="shared" si="36"/>
        <v>315736.19794108218</v>
      </c>
      <c r="BJ221" s="19">
        <f t="shared" si="37"/>
        <v>0</v>
      </c>
      <c r="BK221" s="19">
        <f t="shared" si="38"/>
        <v>0</v>
      </c>
      <c r="BL221" s="19">
        <f t="shared" si="39"/>
        <v>1</v>
      </c>
      <c r="BM221" s="19">
        <f t="shared" si="40"/>
        <v>0</v>
      </c>
    </row>
    <row r="222" spans="2:65" x14ac:dyDescent="0.25">
      <c r="B222" s="6">
        <v>197</v>
      </c>
      <c r="C222" s="48">
        <v>2008.3034691052485</v>
      </c>
      <c r="D222" s="48">
        <v>1591.7198846985143</v>
      </c>
      <c r="E222" s="48">
        <v>15.037671066608958</v>
      </c>
      <c r="F222" s="48">
        <v>10.64556857134612</v>
      </c>
      <c r="G222" s="48">
        <v>3178.4394788466675</v>
      </c>
      <c r="H222" s="48">
        <v>2913.5005250220393</v>
      </c>
      <c r="I222" s="48">
        <v>15.107276825041655</v>
      </c>
      <c r="J222" s="48">
        <v>10.686657239229817</v>
      </c>
      <c r="K222" s="48">
        <v>2604.8384757474387</v>
      </c>
      <c r="L222" s="48">
        <v>2268.6710248566774</v>
      </c>
      <c r="M222" s="48">
        <v>15.074739669186053</v>
      </c>
      <c r="N222" s="48">
        <v>10.667466055034554</v>
      </c>
      <c r="O222" s="48">
        <v>2479.5856323046723</v>
      </c>
      <c r="P222" s="48">
        <v>2134.9273165094423</v>
      </c>
      <c r="Q222" s="48">
        <v>15.070842695514585</v>
      </c>
      <c r="R222" s="48">
        <v>10.665165691299997</v>
      </c>
      <c r="U222" s="48">
        <v>1321.7806403235249</v>
      </c>
      <c r="V222" s="48">
        <v>4.1088667883697028E-2</v>
      </c>
      <c r="W222" s="48">
        <v>32168.982554140555</v>
      </c>
      <c r="X222" s="48">
        <v>676.95114015816307</v>
      </c>
      <c r="Y222" s="48">
        <v>2.1897483688434249E-2</v>
      </c>
      <c r="Z222" s="48">
        <v>30914.563051631052</v>
      </c>
      <c r="AA222" s="48">
        <v>543.20743181092803</v>
      </c>
      <c r="AB222" s="48">
        <v>1.959711995387714E-2</v>
      </c>
      <c r="AC222" s="48">
        <v>27718.737910947908</v>
      </c>
      <c r="AD222" s="48">
        <v>-1321.7806403235249</v>
      </c>
      <c r="AE222" s="48">
        <v>-4.1088667883697028E-2</v>
      </c>
      <c r="AF222" s="48">
        <v>32168.982554140555</v>
      </c>
      <c r="AG222" s="48">
        <v>-644.82950016536188</v>
      </c>
      <c r="AH222" s="48">
        <v>-1.9191184195262778E-2</v>
      </c>
      <c r="AI222" s="48">
        <v>33600.297595212178</v>
      </c>
      <c r="AJ222" s="48">
        <v>-778.57320851259692</v>
      </c>
      <c r="AK222" s="48">
        <v>-2.1491547929819887E-2</v>
      </c>
      <c r="AL222" s="48">
        <v>36226.948894281988</v>
      </c>
      <c r="AM222" s="48">
        <v>-676.95114015816307</v>
      </c>
      <c r="AN222" s="48">
        <v>-2.1897483688434249E-2</v>
      </c>
      <c r="AO222" s="48">
        <v>30914.563051631052</v>
      </c>
      <c r="AP222" s="48">
        <v>644.82950016536188</v>
      </c>
      <c r="AQ222" s="48">
        <v>1.9191184195262778E-2</v>
      </c>
      <c r="AR222" s="48">
        <v>33600.297595212178</v>
      </c>
      <c r="AS222" s="48">
        <v>-133.74370834723504</v>
      </c>
      <c r="AT222" s="48">
        <v>-2.3003637345571093E-3</v>
      </c>
      <c r="AU222" s="48">
        <v>58140.243796264163</v>
      </c>
      <c r="AV222" s="48">
        <v>-543.20743181092803</v>
      </c>
      <c r="AW222" s="48">
        <v>-1.959711995387714E-2</v>
      </c>
      <c r="AX222" s="48">
        <v>27718.737910947908</v>
      </c>
      <c r="AY222" s="48">
        <v>778.57320851259692</v>
      </c>
      <c r="AZ222" s="48">
        <v>2.1491547929819887E-2</v>
      </c>
      <c r="BA222" s="48">
        <v>36226.948894281988</v>
      </c>
      <c r="BB222" s="48">
        <v>133.74370834723504</v>
      </c>
      <c r="BC222" s="48">
        <v>2.3003637345571093E-3</v>
      </c>
      <c r="BD222" s="48">
        <v>58140.243796264163</v>
      </c>
      <c r="BF222" s="8">
        <f t="shared" si="33"/>
        <v>317775.33725568507</v>
      </c>
      <c r="BG222" s="8">
        <f t="shared" si="34"/>
        <v>317686.21665187244</v>
      </c>
      <c r="BH222" s="8">
        <f t="shared" si="35"/>
        <v>317755.31062617991</v>
      </c>
      <c r="BI222" s="8">
        <f t="shared" si="36"/>
        <v>317820.04342249047</v>
      </c>
      <c r="BJ222" s="19">
        <f t="shared" si="37"/>
        <v>0</v>
      </c>
      <c r="BK222" s="19">
        <f t="shared" si="38"/>
        <v>0</v>
      </c>
      <c r="BL222" s="19">
        <f t="shared" si="39"/>
        <v>0</v>
      </c>
      <c r="BM222" s="19">
        <f t="shared" si="40"/>
        <v>1</v>
      </c>
    </row>
    <row r="223" spans="2:65" x14ac:dyDescent="0.25">
      <c r="B223" s="6">
        <v>198</v>
      </c>
      <c r="C223" s="48">
        <v>1967.2043159438313</v>
      </c>
      <c r="D223" s="48">
        <v>1566.5008718145982</v>
      </c>
      <c r="E223" s="48">
        <v>14.963113862111738</v>
      </c>
      <c r="F223" s="48">
        <v>10.590744815726737</v>
      </c>
      <c r="G223" s="48">
        <v>3194.1203220404695</v>
      </c>
      <c r="H223" s="48">
        <v>2925.5357369225876</v>
      </c>
      <c r="I223" s="48">
        <v>15.019631170121986</v>
      </c>
      <c r="J223" s="48">
        <v>10.624055036639351</v>
      </c>
      <c r="K223" s="48">
        <v>2537.6353101278996</v>
      </c>
      <c r="L223" s="48">
        <v>2225.4762471558402</v>
      </c>
      <c r="M223" s="48">
        <v>15.001094915581644</v>
      </c>
      <c r="N223" s="48">
        <v>10.613140083430627</v>
      </c>
      <c r="O223" s="48">
        <v>2469.779695362397</v>
      </c>
      <c r="P223" s="48">
        <v>2130.3501217467779</v>
      </c>
      <c r="Q223" s="48">
        <v>14.989442781208261</v>
      </c>
      <c r="R223" s="48">
        <v>10.606273844974861</v>
      </c>
      <c r="U223" s="48">
        <v>1359.0348651079894</v>
      </c>
      <c r="V223" s="48">
        <v>3.3310220912614597E-2</v>
      </c>
      <c r="W223" s="48">
        <v>40799.33509517261</v>
      </c>
      <c r="X223" s="48">
        <v>658.97537534124194</v>
      </c>
      <c r="Y223" s="48">
        <v>2.2395267703890553E-2</v>
      </c>
      <c r="Z223" s="48">
        <v>29424.759911521993</v>
      </c>
      <c r="AA223" s="48">
        <v>563.84924993217965</v>
      </c>
      <c r="AB223" s="48">
        <v>1.5529029248124715E-2</v>
      </c>
      <c r="AC223" s="48">
        <v>36309.368790729146</v>
      </c>
      <c r="AD223" s="48">
        <v>-1359.0348651079894</v>
      </c>
      <c r="AE223" s="48">
        <v>-3.3310220912614597E-2</v>
      </c>
      <c r="AF223" s="48">
        <v>40799.33509517261</v>
      </c>
      <c r="AG223" s="48">
        <v>-700.05948976674745</v>
      </c>
      <c r="AH223" s="48">
        <v>-1.0914953208724043E-2</v>
      </c>
      <c r="AI223" s="48">
        <v>64137.653765405776</v>
      </c>
      <c r="AJ223" s="48">
        <v>-795.18561517580974</v>
      </c>
      <c r="AK223" s="48">
        <v>-1.7781191664489882E-2</v>
      </c>
      <c r="AL223" s="48">
        <v>44720.603105799913</v>
      </c>
      <c r="AM223" s="48">
        <v>-658.97537534124194</v>
      </c>
      <c r="AN223" s="48">
        <v>-2.2395267703890553E-2</v>
      </c>
      <c r="AO223" s="48">
        <v>29424.759911521993</v>
      </c>
      <c r="AP223" s="48">
        <v>700.05948976674745</v>
      </c>
      <c r="AQ223" s="48">
        <v>1.0914953208724043E-2</v>
      </c>
      <c r="AR223" s="48">
        <v>64137.653765405776</v>
      </c>
      <c r="AS223" s="48">
        <v>-95.126125409062297</v>
      </c>
      <c r="AT223" s="48">
        <v>-6.8662384557658385E-3</v>
      </c>
      <c r="AU223" s="48">
        <v>13854.183192426315</v>
      </c>
      <c r="AV223" s="48">
        <v>-563.84924993217965</v>
      </c>
      <c r="AW223" s="48">
        <v>-1.5529029248124715E-2</v>
      </c>
      <c r="AX223" s="48">
        <v>36309.368790729146</v>
      </c>
      <c r="AY223" s="48">
        <v>795.18561517580974</v>
      </c>
      <c r="AZ223" s="48">
        <v>1.7781191664489882E-2</v>
      </c>
      <c r="BA223" s="48">
        <v>44720.603105799913</v>
      </c>
      <c r="BB223" s="48">
        <v>95.126125409062297</v>
      </c>
      <c r="BC223" s="48">
        <v>6.8662384557658385E-3</v>
      </c>
      <c r="BD223" s="48">
        <v>13854.183192426315</v>
      </c>
      <c r="BF223" s="8">
        <f t="shared" si="33"/>
        <v>316155.84359998751</v>
      </c>
      <c r="BG223" s="8">
        <f t="shared" si="34"/>
        <v>315796.11536225793</v>
      </c>
      <c r="BH223" s="8">
        <f t="shared" si="35"/>
        <v>316168.72625576297</v>
      </c>
      <c r="BI223" s="8">
        <f t="shared" si="36"/>
        <v>316057.86522749905</v>
      </c>
      <c r="BJ223" s="19">
        <f t="shared" si="37"/>
        <v>0</v>
      </c>
      <c r="BK223" s="19">
        <f t="shared" si="38"/>
        <v>0</v>
      </c>
      <c r="BL223" s="19">
        <f t="shared" si="39"/>
        <v>1</v>
      </c>
      <c r="BM223" s="19">
        <f t="shared" si="40"/>
        <v>0</v>
      </c>
    </row>
    <row r="224" spans="2:65" x14ac:dyDescent="0.25">
      <c r="B224" s="6">
        <v>199</v>
      </c>
      <c r="C224" s="48">
        <v>1958.5071043635469</v>
      </c>
      <c r="D224" s="48">
        <v>1557.3764263905823</v>
      </c>
      <c r="E224" s="48">
        <v>14.877928195065259</v>
      </c>
      <c r="F224" s="48">
        <v>10.531916972525465</v>
      </c>
      <c r="G224" s="48">
        <v>3183.9459434755381</v>
      </c>
      <c r="H224" s="48">
        <v>2916.6078432348827</v>
      </c>
      <c r="I224" s="48">
        <v>14.939050127212326</v>
      </c>
      <c r="J224" s="48">
        <v>10.567956452254538</v>
      </c>
      <c r="K224" s="48">
        <v>2630.2423697049817</v>
      </c>
      <c r="L224" s="48">
        <v>2284.9414083934244</v>
      </c>
      <c r="M224" s="48">
        <v>14.903550355556382</v>
      </c>
      <c r="N224" s="48">
        <v>10.547036294086167</v>
      </c>
      <c r="O224" s="48">
        <v>2476.5792402034053</v>
      </c>
      <c r="P224" s="48">
        <v>2132.1583895709505</v>
      </c>
      <c r="Q224" s="48">
        <v>14.903952911647872</v>
      </c>
      <c r="R224" s="48">
        <v>10.547273702439663</v>
      </c>
      <c r="U224" s="48">
        <v>1359.2314168443004</v>
      </c>
      <c r="V224" s="48">
        <v>3.6039479729073065E-2</v>
      </c>
      <c r="W224" s="48">
        <v>37715.067671962192</v>
      </c>
      <c r="X224" s="48">
        <v>727.56498200284204</v>
      </c>
      <c r="Y224" s="48">
        <v>1.5119321560701948E-2</v>
      </c>
      <c r="Z224" s="48">
        <v>48121.536345514651</v>
      </c>
      <c r="AA224" s="48">
        <v>574.78196318036817</v>
      </c>
      <c r="AB224" s="48">
        <v>1.5356729914197231E-2</v>
      </c>
      <c r="AC224" s="48">
        <v>37428.669149737711</v>
      </c>
      <c r="AD224" s="48">
        <v>-1359.2314168443004</v>
      </c>
      <c r="AE224" s="48">
        <v>-3.6039479729073065E-2</v>
      </c>
      <c r="AF224" s="48">
        <v>37715.067671962192</v>
      </c>
      <c r="AG224" s="48">
        <v>-631.66643484145834</v>
      </c>
      <c r="AH224" s="48">
        <v>-2.0920158168371117E-2</v>
      </c>
      <c r="AI224" s="48">
        <v>30194.151963748805</v>
      </c>
      <c r="AJ224" s="48">
        <v>-784.44945366393222</v>
      </c>
      <c r="AK224" s="48">
        <v>-2.0682749814875834E-2</v>
      </c>
      <c r="AL224" s="48">
        <v>37927.715641550036</v>
      </c>
      <c r="AM224" s="48">
        <v>-727.56498200284204</v>
      </c>
      <c r="AN224" s="48">
        <v>-1.5119321560701948E-2</v>
      </c>
      <c r="AO224" s="48">
        <v>48121.536345514651</v>
      </c>
      <c r="AP224" s="48">
        <v>631.66643484145834</v>
      </c>
      <c r="AQ224" s="48">
        <v>2.0920158168371117E-2</v>
      </c>
      <c r="AR224" s="48">
        <v>30194.151963748805</v>
      </c>
      <c r="AS224" s="48">
        <v>-152.78301882247388</v>
      </c>
      <c r="AT224" s="48">
        <v>2.3740835349528311E-4</v>
      </c>
      <c r="AU224" s="48">
        <v>-643545.25261264411</v>
      </c>
      <c r="AV224" s="48">
        <v>-574.78196318036817</v>
      </c>
      <c r="AW224" s="48">
        <v>-1.5356729914197231E-2</v>
      </c>
      <c r="AX224" s="48">
        <v>37428.669149737711</v>
      </c>
      <c r="AY224" s="48">
        <v>784.44945366393222</v>
      </c>
      <c r="AZ224" s="48">
        <v>2.0682749814875834E-2</v>
      </c>
      <c r="BA224" s="48">
        <v>37927.715641550036</v>
      </c>
      <c r="BB224" s="48">
        <v>152.78301882247388</v>
      </c>
      <c r="BC224" s="48">
        <v>-2.3740835349528311E-4</v>
      </c>
      <c r="BD224" s="48">
        <v>-643545.25261264411</v>
      </c>
      <c r="BF224" s="8">
        <f t="shared" si="33"/>
        <v>314400.13274937333</v>
      </c>
      <c r="BG224" s="8">
        <f t="shared" si="34"/>
        <v>314122.08572440123</v>
      </c>
      <c r="BH224" s="8">
        <f t="shared" si="35"/>
        <v>314126.14741419157</v>
      </c>
      <c r="BI224" s="8">
        <f t="shared" si="36"/>
        <v>314286.05268361891</v>
      </c>
      <c r="BJ224" s="19">
        <f t="shared" si="37"/>
        <v>1</v>
      </c>
      <c r="BK224" s="19">
        <f t="shared" si="38"/>
        <v>0</v>
      </c>
      <c r="BL224" s="19">
        <f t="shared" si="39"/>
        <v>0</v>
      </c>
      <c r="BM224" s="19">
        <f t="shared" si="40"/>
        <v>0</v>
      </c>
    </row>
    <row r="225" spans="2:65" x14ac:dyDescent="0.25">
      <c r="B225" s="6">
        <v>200</v>
      </c>
      <c r="C225" s="48">
        <v>2024.0387814117173</v>
      </c>
      <c r="D225" s="48">
        <v>1603.0407313077208</v>
      </c>
      <c r="E225" s="48">
        <v>15.012846127487505</v>
      </c>
      <c r="F225" s="48">
        <v>10.628066389029042</v>
      </c>
      <c r="G225" s="48">
        <v>3151.3180493190885</v>
      </c>
      <c r="H225" s="48">
        <v>2895.8136995492368</v>
      </c>
      <c r="I225" s="48">
        <v>15.087372094389343</v>
      </c>
      <c r="J225" s="48">
        <v>10.6719673456276</v>
      </c>
      <c r="K225" s="48">
        <v>2598.5440756876942</v>
      </c>
      <c r="L225" s="48">
        <v>2265.0362880975904</v>
      </c>
      <c r="M225" s="48">
        <v>15.052431793385052</v>
      </c>
      <c r="N225" s="48">
        <v>10.651403185113823</v>
      </c>
      <c r="O225" s="48">
        <v>2555.789851048391</v>
      </c>
      <c r="P225" s="48">
        <v>2186.67925415013</v>
      </c>
      <c r="Q225" s="48">
        <v>15.036374489254033</v>
      </c>
      <c r="R225" s="48">
        <v>10.641941962608369</v>
      </c>
      <c r="U225" s="48">
        <v>1292.7729682415161</v>
      </c>
      <c r="V225" s="48">
        <v>4.3900956598557528E-2</v>
      </c>
      <c r="W225" s="48">
        <v>29447.489722444756</v>
      </c>
      <c r="X225" s="48">
        <v>661.99555678986962</v>
      </c>
      <c r="Y225" s="48">
        <v>2.3336796084780786E-2</v>
      </c>
      <c r="Z225" s="48">
        <v>28367.028378055438</v>
      </c>
      <c r="AA225" s="48">
        <v>583.6385228424092</v>
      </c>
      <c r="AB225" s="48">
        <v>1.3875573579326783E-2</v>
      </c>
      <c r="AC225" s="48">
        <v>42062.298866835474</v>
      </c>
      <c r="AD225" s="48">
        <v>-1292.7729682415161</v>
      </c>
      <c r="AE225" s="48">
        <v>-4.3900956598557528E-2</v>
      </c>
      <c r="AF225" s="48">
        <v>29447.489722444756</v>
      </c>
      <c r="AG225" s="48">
        <v>-630.77741145164646</v>
      </c>
      <c r="AH225" s="48">
        <v>-2.0564160513776741E-2</v>
      </c>
      <c r="AI225" s="48">
        <v>30673.628083629468</v>
      </c>
      <c r="AJ225" s="48">
        <v>-709.13444539910688</v>
      </c>
      <c r="AK225" s="48">
        <v>-3.0025383019230745E-2</v>
      </c>
      <c r="AL225" s="48">
        <v>23617.831784024816</v>
      </c>
      <c r="AM225" s="48">
        <v>-661.99555678986962</v>
      </c>
      <c r="AN225" s="48">
        <v>-2.3336796084780786E-2</v>
      </c>
      <c r="AO225" s="48">
        <v>28367.028378055438</v>
      </c>
      <c r="AP225" s="48">
        <v>630.77741145164646</v>
      </c>
      <c r="AQ225" s="48">
        <v>2.0564160513776741E-2</v>
      </c>
      <c r="AR225" s="48">
        <v>30673.628083629468</v>
      </c>
      <c r="AS225" s="48">
        <v>-78.357033947460422</v>
      </c>
      <c r="AT225" s="48">
        <v>-9.4612225054540033E-3</v>
      </c>
      <c r="AU225" s="48">
        <v>8281.9142983151323</v>
      </c>
      <c r="AV225" s="48">
        <v>-583.6385228424092</v>
      </c>
      <c r="AW225" s="48">
        <v>-1.3875573579326783E-2</v>
      </c>
      <c r="AX225" s="48">
        <v>42062.298866835474</v>
      </c>
      <c r="AY225" s="48">
        <v>709.13444539910688</v>
      </c>
      <c r="AZ225" s="48">
        <v>3.0025383019230745E-2</v>
      </c>
      <c r="BA225" s="48">
        <v>23617.831784024816</v>
      </c>
      <c r="BB225" s="48">
        <v>78.357033947460422</v>
      </c>
      <c r="BC225" s="48">
        <v>9.4612225054540033E-3</v>
      </c>
      <c r="BD225" s="48">
        <v>8281.9142983151323</v>
      </c>
      <c r="BF225" s="8">
        <f t="shared" si="33"/>
        <v>317238.95093956357</v>
      </c>
      <c r="BG225" s="8">
        <f t="shared" si="34"/>
        <v>317263.20666927873</v>
      </c>
      <c r="BH225" s="8">
        <f t="shared" si="35"/>
        <v>317277.0592653171</v>
      </c>
      <c r="BI225" s="8">
        <f t="shared" si="36"/>
        <v>317071.57962410094</v>
      </c>
      <c r="BJ225" s="19">
        <f t="shared" si="37"/>
        <v>0</v>
      </c>
      <c r="BK225" s="19">
        <f t="shared" si="38"/>
        <v>0</v>
      </c>
      <c r="BL225" s="19">
        <f t="shared" si="39"/>
        <v>1</v>
      </c>
      <c r="BM225" s="19">
        <f t="shared" si="40"/>
        <v>0</v>
      </c>
    </row>
    <row r="226" spans="2:65" x14ac:dyDescent="0.25">
      <c r="B226" s="6">
        <v>201</v>
      </c>
      <c r="C226" s="48">
        <v>1965.765367486435</v>
      </c>
      <c r="D226" s="48">
        <v>1566.4637110195476</v>
      </c>
      <c r="E226" s="48">
        <v>15.141045465329134</v>
      </c>
      <c r="F226" s="48">
        <v>10.718821121089311</v>
      </c>
      <c r="G226" s="48">
        <v>3165.617410903681</v>
      </c>
      <c r="H226" s="48">
        <v>2906.99904078706</v>
      </c>
      <c r="I226" s="48">
        <v>15.208354654913498</v>
      </c>
      <c r="J226" s="48">
        <v>10.758460324903373</v>
      </c>
      <c r="K226" s="48">
        <v>2497.6887286776218</v>
      </c>
      <c r="L226" s="48">
        <v>2199.3242892181288</v>
      </c>
      <c r="M226" s="48">
        <v>15.189462128130005</v>
      </c>
      <c r="N226" s="48">
        <v>10.747345969549235</v>
      </c>
      <c r="O226" s="48">
        <v>2388.6450053308081</v>
      </c>
      <c r="P226" s="48">
        <v>2076.5338308046476</v>
      </c>
      <c r="Q226" s="48">
        <v>15.182905541048255</v>
      </c>
      <c r="R226" s="48">
        <v>10.743486652532724</v>
      </c>
      <c r="U226" s="48">
        <v>1340.5353297675124</v>
      </c>
      <c r="V226" s="48">
        <v>3.963920381406183E-2</v>
      </c>
      <c r="W226" s="48">
        <v>33818.42218768187</v>
      </c>
      <c r="X226" s="48">
        <v>632.86057819858115</v>
      </c>
      <c r="Y226" s="48">
        <v>2.8524848459923646E-2</v>
      </c>
      <c r="Z226" s="48">
        <v>22186.290633155397</v>
      </c>
      <c r="AA226" s="48">
        <v>510.07011978509991</v>
      </c>
      <c r="AB226" s="48">
        <v>2.4665531443412547E-2</v>
      </c>
      <c r="AC226" s="48">
        <v>20679.47009190937</v>
      </c>
      <c r="AD226" s="48">
        <v>-1340.5353297675124</v>
      </c>
      <c r="AE226" s="48">
        <v>-3.963920381406183E-2</v>
      </c>
      <c r="AF226" s="48">
        <v>33818.42218768187</v>
      </c>
      <c r="AG226" s="48">
        <v>-707.67475156893124</v>
      </c>
      <c r="AH226" s="48">
        <v>-1.1114355354138183E-2</v>
      </c>
      <c r="AI226" s="48">
        <v>63672.136531557291</v>
      </c>
      <c r="AJ226" s="48">
        <v>-830.46520998241249</v>
      </c>
      <c r="AK226" s="48">
        <v>-1.4973672370649282E-2</v>
      </c>
      <c r="AL226" s="48">
        <v>55461.692324072283</v>
      </c>
      <c r="AM226" s="48">
        <v>-632.86057819858115</v>
      </c>
      <c r="AN226" s="48">
        <v>-2.8524848459923646E-2</v>
      </c>
      <c r="AO226" s="48">
        <v>22186.290633155397</v>
      </c>
      <c r="AP226" s="48">
        <v>707.67475156893124</v>
      </c>
      <c r="AQ226" s="48">
        <v>1.1114355354138183E-2</v>
      </c>
      <c r="AR226" s="48">
        <v>63672.136531557291</v>
      </c>
      <c r="AS226" s="48">
        <v>-122.79045841348125</v>
      </c>
      <c r="AT226" s="48">
        <v>-3.859317016511099E-3</v>
      </c>
      <c r="AU226" s="48">
        <v>31816.629182871926</v>
      </c>
      <c r="AV226" s="48">
        <v>-510.07011978509991</v>
      </c>
      <c r="AW226" s="48">
        <v>-2.4665531443412547E-2</v>
      </c>
      <c r="AX226" s="48">
        <v>20679.47009190937</v>
      </c>
      <c r="AY226" s="48">
        <v>830.46520998241249</v>
      </c>
      <c r="AZ226" s="48">
        <v>1.4973672370649282E-2</v>
      </c>
      <c r="BA226" s="48">
        <v>55461.692324072283</v>
      </c>
      <c r="BB226" s="48">
        <v>122.79045841348125</v>
      </c>
      <c r="BC226" s="48">
        <v>3.859317016511099E-3</v>
      </c>
      <c r="BD226" s="48">
        <v>31816.629182871926</v>
      </c>
      <c r="BF226" s="8">
        <f t="shared" si="33"/>
        <v>319998.16992165981</v>
      </c>
      <c r="BG226" s="8">
        <f t="shared" si="34"/>
        <v>319846.81070631417</v>
      </c>
      <c r="BH226" s="8">
        <f t="shared" si="35"/>
        <v>320221.05479725893</v>
      </c>
      <c r="BI226" s="8">
        <f t="shared" si="36"/>
        <v>320228.0657451771</v>
      </c>
      <c r="BJ226" s="19">
        <f t="shared" si="37"/>
        <v>0</v>
      </c>
      <c r="BK226" s="19">
        <f t="shared" si="38"/>
        <v>0</v>
      </c>
      <c r="BL226" s="19">
        <f t="shared" si="39"/>
        <v>0</v>
      </c>
      <c r="BM226" s="19">
        <f t="shared" si="40"/>
        <v>1</v>
      </c>
    </row>
    <row r="227" spans="2:65" x14ac:dyDescent="0.25">
      <c r="B227" s="6">
        <v>202</v>
      </c>
      <c r="C227" s="48">
        <v>1961.3185250054996</v>
      </c>
      <c r="D227" s="48">
        <v>1560.2298660666795</v>
      </c>
      <c r="E227" s="48">
        <v>15.124704084319461</v>
      </c>
      <c r="F227" s="48">
        <v>10.707696042118185</v>
      </c>
      <c r="G227" s="48">
        <v>3167.6692417011327</v>
      </c>
      <c r="H227" s="48">
        <v>2906.3473714979946</v>
      </c>
      <c r="I227" s="48">
        <v>15.193253355773789</v>
      </c>
      <c r="J227" s="48">
        <v>10.748159641831306</v>
      </c>
      <c r="K227" s="48">
        <v>2564.0956088945272</v>
      </c>
      <c r="L227" s="48">
        <v>2241.4331098750877</v>
      </c>
      <c r="M227" s="48">
        <v>15.163309211407602</v>
      </c>
      <c r="N227" s="48">
        <v>10.730498117997486</v>
      </c>
      <c r="O227" s="48">
        <v>2489.8531819852237</v>
      </c>
      <c r="P227" s="48">
        <v>2141.8739995901906</v>
      </c>
      <c r="Q227" s="48">
        <v>15.15088699520112</v>
      </c>
      <c r="R227" s="48">
        <v>10.723164927588327</v>
      </c>
      <c r="U227" s="48">
        <v>1346.1175054313151</v>
      </c>
      <c r="V227" s="48">
        <v>4.0463599713120857E-2</v>
      </c>
      <c r="W227" s="48">
        <v>33267.369066890475</v>
      </c>
      <c r="X227" s="48">
        <v>681.20324380840816</v>
      </c>
      <c r="Y227" s="48">
        <v>2.2802075879301498E-2</v>
      </c>
      <c r="Z227" s="48">
        <v>29874.61525056883</v>
      </c>
      <c r="AA227" s="48">
        <v>581.64413352351107</v>
      </c>
      <c r="AB227" s="48">
        <v>1.5468885470141913E-2</v>
      </c>
      <c r="AC227" s="48">
        <v>37600.907618470781</v>
      </c>
      <c r="AD227" s="48">
        <v>-1346.1175054313151</v>
      </c>
      <c r="AE227" s="48">
        <v>-4.0463599713120857E-2</v>
      </c>
      <c r="AF227" s="48">
        <v>33267.369066890475</v>
      </c>
      <c r="AG227" s="48">
        <v>-664.91426162290691</v>
      </c>
      <c r="AH227" s="48">
        <v>-1.7661523833819359E-2</v>
      </c>
      <c r="AI227" s="48">
        <v>37647.615680233022</v>
      </c>
      <c r="AJ227" s="48">
        <v>-764.47337190780399</v>
      </c>
      <c r="AK227" s="48">
        <v>-2.4994714242978944E-2</v>
      </c>
      <c r="AL227" s="48">
        <v>30585.401556352892</v>
      </c>
      <c r="AM227" s="48">
        <v>-681.20324380840816</v>
      </c>
      <c r="AN227" s="48">
        <v>-2.2802075879301498E-2</v>
      </c>
      <c r="AO227" s="48">
        <v>29874.61525056883</v>
      </c>
      <c r="AP227" s="48">
        <v>664.91426162290691</v>
      </c>
      <c r="AQ227" s="48">
        <v>1.7661523833819359E-2</v>
      </c>
      <c r="AR227" s="48">
        <v>37647.615680233022</v>
      </c>
      <c r="AS227" s="48">
        <v>-99.559110284897088</v>
      </c>
      <c r="AT227" s="48">
        <v>-7.3331904091595845E-3</v>
      </c>
      <c r="AU227" s="48">
        <v>13576.506913081368</v>
      </c>
      <c r="AV227" s="48">
        <v>-581.64413352351107</v>
      </c>
      <c r="AW227" s="48">
        <v>-1.5468885470141913E-2</v>
      </c>
      <c r="AX227" s="48">
        <v>37600.907618470781</v>
      </c>
      <c r="AY227" s="48">
        <v>764.47337190780399</v>
      </c>
      <c r="AZ227" s="48">
        <v>2.4994714242978944E-2</v>
      </c>
      <c r="BA227" s="48">
        <v>30585.401556352892</v>
      </c>
      <c r="BB227" s="48">
        <v>99.559110284897088</v>
      </c>
      <c r="BC227" s="48">
        <v>7.3331904091595845E-3</v>
      </c>
      <c r="BD227" s="48">
        <v>13576.506913081368</v>
      </c>
      <c r="BF227" s="8">
        <f t="shared" si="33"/>
        <v>319670.65139747888</v>
      </c>
      <c r="BG227" s="8">
        <f t="shared" si="34"/>
        <v>319538.44188344118</v>
      </c>
      <c r="BH227" s="8">
        <f t="shared" si="35"/>
        <v>319673.5104300495</v>
      </c>
      <c r="BI227" s="8">
        <f t="shared" si="36"/>
        <v>319553.07382805966</v>
      </c>
      <c r="BJ227" s="19">
        <f t="shared" si="37"/>
        <v>0</v>
      </c>
      <c r="BK227" s="19">
        <f t="shared" si="38"/>
        <v>0</v>
      </c>
      <c r="BL227" s="19">
        <f t="shared" si="39"/>
        <v>1</v>
      </c>
      <c r="BM227" s="19">
        <f t="shared" si="40"/>
        <v>0</v>
      </c>
    </row>
    <row r="228" spans="2:65" x14ac:dyDescent="0.25">
      <c r="B228" s="6">
        <v>203</v>
      </c>
      <c r="C228" s="48">
        <v>2027.4236464193659</v>
      </c>
      <c r="D228" s="48">
        <v>1602.0639958379822</v>
      </c>
      <c r="E228" s="48">
        <v>14.980535943782554</v>
      </c>
      <c r="F228" s="48">
        <v>10.604461501023167</v>
      </c>
      <c r="G228" s="48">
        <v>3241.8487962387208</v>
      </c>
      <c r="H228" s="48">
        <v>2954.2621208469932</v>
      </c>
      <c r="I228" s="48">
        <v>15.039124210206786</v>
      </c>
      <c r="J228" s="48">
        <v>10.638894396940849</v>
      </c>
      <c r="K228" s="48">
        <v>2593.8980828660779</v>
      </c>
      <c r="L228" s="48">
        <v>2259.4088175875036</v>
      </c>
      <c r="M228" s="48">
        <v>15.019283901954042</v>
      </c>
      <c r="N228" s="48">
        <v>10.627244311767122</v>
      </c>
      <c r="O228" s="48">
        <v>2515.0526760697035</v>
      </c>
      <c r="P228" s="48">
        <v>2156.6259248292745</v>
      </c>
      <c r="Q228" s="48">
        <v>15.009116703509978</v>
      </c>
      <c r="R228" s="48">
        <v>10.621270154387711</v>
      </c>
      <c r="U228" s="48">
        <v>1352.1981250090109</v>
      </c>
      <c r="V228" s="48">
        <v>3.443289591768206E-2</v>
      </c>
      <c r="W228" s="48">
        <v>39270.531535938193</v>
      </c>
      <c r="X228" s="48">
        <v>657.34482174952132</v>
      </c>
      <c r="Y228" s="48">
        <v>2.278281074395494E-2</v>
      </c>
      <c r="Z228" s="48">
        <v>28852.665684541906</v>
      </c>
      <c r="AA228" s="48">
        <v>554.56192899129223</v>
      </c>
      <c r="AB228" s="48">
        <v>1.6808653364543957E-2</v>
      </c>
      <c r="AC228" s="48">
        <v>32992.644738636875</v>
      </c>
      <c r="AD228" s="48">
        <v>-1352.1981250090109</v>
      </c>
      <c r="AE228" s="48">
        <v>-3.443289591768206E-2</v>
      </c>
      <c r="AF228" s="48">
        <v>39270.531535938193</v>
      </c>
      <c r="AG228" s="48">
        <v>-694.85330325948962</v>
      </c>
      <c r="AH228" s="48">
        <v>-1.165008517372712E-2</v>
      </c>
      <c r="AI228" s="48">
        <v>59643.624308129467</v>
      </c>
      <c r="AJ228" s="48">
        <v>-797.6361960177187</v>
      </c>
      <c r="AK228" s="48">
        <v>-1.7624242553138103E-2</v>
      </c>
      <c r="AL228" s="48">
        <v>45257.899374273802</v>
      </c>
      <c r="AM228" s="48">
        <v>-657.34482174952132</v>
      </c>
      <c r="AN228" s="48">
        <v>-2.278281074395494E-2</v>
      </c>
      <c r="AO228" s="48">
        <v>28852.665684541906</v>
      </c>
      <c r="AP228" s="48">
        <v>694.85330325948962</v>
      </c>
      <c r="AQ228" s="48">
        <v>1.165008517372712E-2</v>
      </c>
      <c r="AR228" s="48">
        <v>59643.624308129467</v>
      </c>
      <c r="AS228" s="48">
        <v>-102.78289275822908</v>
      </c>
      <c r="AT228" s="48">
        <v>-5.9741573794109826E-3</v>
      </c>
      <c r="AU228" s="48">
        <v>17204.584049368128</v>
      </c>
      <c r="AV228" s="48">
        <v>-554.56192899129223</v>
      </c>
      <c r="AW228" s="48">
        <v>-1.6808653364543957E-2</v>
      </c>
      <c r="AX228" s="48">
        <v>32992.644738636875</v>
      </c>
      <c r="AY228" s="48">
        <v>797.6361960177187</v>
      </c>
      <c r="AZ228" s="48">
        <v>1.7624242553138103E-2</v>
      </c>
      <c r="BA228" s="48">
        <v>45257.899374273802</v>
      </c>
      <c r="BB228" s="48">
        <v>102.78289275822908</v>
      </c>
      <c r="BC228" s="48">
        <v>5.9741573794109826E-3</v>
      </c>
      <c r="BD228" s="48">
        <v>17204.584049368128</v>
      </c>
      <c r="BF228" s="8">
        <f t="shared" si="33"/>
        <v>316531.78103485703</v>
      </c>
      <c r="BG228" s="8">
        <f t="shared" si="34"/>
        <v>316212.56978737848</v>
      </c>
      <c r="BH228" s="8">
        <f t="shared" si="35"/>
        <v>316557.92053542618</v>
      </c>
      <c r="BI228" s="8">
        <f t="shared" si="36"/>
        <v>316481.47870680207</v>
      </c>
      <c r="BJ228" s="19">
        <f t="shared" si="37"/>
        <v>0</v>
      </c>
      <c r="BK228" s="19">
        <f t="shared" si="38"/>
        <v>0</v>
      </c>
      <c r="BL228" s="19">
        <f t="shared" si="39"/>
        <v>1</v>
      </c>
      <c r="BM228" s="19">
        <f t="shared" si="40"/>
        <v>0</v>
      </c>
    </row>
    <row r="229" spans="2:65" x14ac:dyDescent="0.25">
      <c r="B229" s="6">
        <v>204</v>
      </c>
      <c r="C229" s="48">
        <v>1896.94694422817</v>
      </c>
      <c r="D229" s="48">
        <v>1519.2215282671139</v>
      </c>
      <c r="E229" s="48">
        <v>15.021194013152625</v>
      </c>
      <c r="F229" s="48">
        <v>10.631945119771073</v>
      </c>
      <c r="G229" s="48">
        <v>3165.1063640440084</v>
      </c>
      <c r="H229" s="48">
        <v>2906.1070538881031</v>
      </c>
      <c r="I229" s="48">
        <v>15.076183673222996</v>
      </c>
      <c r="J229" s="48">
        <v>10.664436001294812</v>
      </c>
      <c r="K229" s="48">
        <v>2608.0627726980083</v>
      </c>
      <c r="L229" s="48">
        <v>2272.8368249467435</v>
      </c>
      <c r="M229" s="48">
        <v>15.040972043153069</v>
      </c>
      <c r="N229" s="48">
        <v>10.64364032213804</v>
      </c>
      <c r="O229" s="48">
        <v>2469.2269562667625</v>
      </c>
      <c r="P229" s="48">
        <v>2130.0151165701436</v>
      </c>
      <c r="Q229" s="48">
        <v>15.039121630038473</v>
      </c>
      <c r="R229" s="48">
        <v>10.642546574451675</v>
      </c>
      <c r="U229" s="48">
        <v>1386.8855256209893</v>
      </c>
      <c r="V229" s="48">
        <v>3.249088152373858E-2</v>
      </c>
      <c r="W229" s="48">
        <v>42685.376960538881</v>
      </c>
      <c r="X229" s="48">
        <v>753.61529667962964</v>
      </c>
      <c r="Y229" s="48">
        <v>1.1695202366967195E-2</v>
      </c>
      <c r="Z229" s="48">
        <v>64437.986879833486</v>
      </c>
      <c r="AA229" s="48">
        <v>610.79358830302976</v>
      </c>
      <c r="AB229" s="48">
        <v>1.0601454680601918E-2</v>
      </c>
      <c r="AC229" s="48">
        <v>57614.130013745504</v>
      </c>
      <c r="AD229" s="48">
        <v>-1386.8855256209893</v>
      </c>
      <c r="AE229" s="48">
        <v>-3.249088152373858E-2</v>
      </c>
      <c r="AF229" s="48">
        <v>42685.376960538881</v>
      </c>
      <c r="AG229" s="48">
        <v>-633.27022894135962</v>
      </c>
      <c r="AH229" s="48">
        <v>-2.0795679156771385E-2</v>
      </c>
      <c r="AI229" s="48">
        <v>30452.009966462545</v>
      </c>
      <c r="AJ229" s="48">
        <v>-776.09193731795949</v>
      </c>
      <c r="AK229" s="48">
        <v>-2.1889426843136661E-2</v>
      </c>
      <c r="AL229" s="48">
        <v>35455.105466194509</v>
      </c>
      <c r="AM229" s="48">
        <v>-753.61529667962964</v>
      </c>
      <c r="AN229" s="48">
        <v>-1.1695202366967195E-2</v>
      </c>
      <c r="AO229" s="48">
        <v>64437.986879833486</v>
      </c>
      <c r="AP229" s="48">
        <v>633.27022894135962</v>
      </c>
      <c r="AQ229" s="48">
        <v>2.0795679156771385E-2</v>
      </c>
      <c r="AR229" s="48">
        <v>30452.009966462545</v>
      </c>
      <c r="AS229" s="48">
        <v>-142.82170837659987</v>
      </c>
      <c r="AT229" s="48">
        <v>-1.0937476863652762E-3</v>
      </c>
      <c r="AU229" s="48">
        <v>130580.12387776797</v>
      </c>
      <c r="AV229" s="48">
        <v>-610.79358830302976</v>
      </c>
      <c r="AW229" s="48">
        <v>-1.0601454680601918E-2</v>
      </c>
      <c r="AX229" s="48">
        <v>57614.130013745504</v>
      </c>
      <c r="AY229" s="48">
        <v>776.09193731795949</v>
      </c>
      <c r="AZ229" s="48">
        <v>2.1889426843136661E-2</v>
      </c>
      <c r="BA229" s="48">
        <v>35455.105466194509</v>
      </c>
      <c r="BB229" s="48">
        <v>142.82170837659987</v>
      </c>
      <c r="BC229" s="48">
        <v>1.0937476863652762E-3</v>
      </c>
      <c r="BD229" s="48">
        <v>130580.12387776797</v>
      </c>
      <c r="BF229" s="8">
        <f t="shared" si="33"/>
        <v>317439.13206486503</v>
      </c>
      <c r="BG229" s="8">
        <f t="shared" si="34"/>
        <v>317026.97298495629</v>
      </c>
      <c r="BH229" s="8">
        <f t="shared" si="35"/>
        <v>317036.37283919449</v>
      </c>
      <c r="BI229" s="8">
        <f t="shared" si="36"/>
        <v>317146.38211698009</v>
      </c>
      <c r="BJ229" s="19">
        <f t="shared" si="37"/>
        <v>1</v>
      </c>
      <c r="BK229" s="19">
        <f t="shared" si="38"/>
        <v>0</v>
      </c>
      <c r="BL229" s="19">
        <f t="shared" si="39"/>
        <v>0</v>
      </c>
      <c r="BM229" s="19">
        <f t="shared" si="40"/>
        <v>0</v>
      </c>
    </row>
    <row r="230" spans="2:65" x14ac:dyDescent="0.25">
      <c r="B230" s="6">
        <v>205</v>
      </c>
      <c r="C230" s="48">
        <v>1992.6360784955561</v>
      </c>
      <c r="D230" s="48">
        <v>1583.4902427666532</v>
      </c>
      <c r="E230" s="48">
        <v>15.008276255884835</v>
      </c>
      <c r="F230" s="48">
        <v>10.624970045071727</v>
      </c>
      <c r="G230" s="48">
        <v>3183.6926818248239</v>
      </c>
      <c r="H230" s="48">
        <v>2918.4402969305479</v>
      </c>
      <c r="I230" s="48">
        <v>15.076297948687014</v>
      </c>
      <c r="J230" s="48">
        <v>10.665152229667884</v>
      </c>
      <c r="K230" s="48">
        <v>2530.4043348791438</v>
      </c>
      <c r="L230" s="48">
        <v>2220.5017481445402</v>
      </c>
      <c r="M230" s="48">
        <v>15.055322265487858</v>
      </c>
      <c r="N230" s="48">
        <v>10.652774267715465</v>
      </c>
      <c r="O230" s="48">
        <v>2432.0206870931352</v>
      </c>
      <c r="P230" s="48">
        <v>2104.8454681858962</v>
      </c>
      <c r="Q230" s="48">
        <v>15.047176674749787</v>
      </c>
      <c r="R230" s="48">
        <v>10.6479643855749</v>
      </c>
      <c r="U230" s="48">
        <v>1334.9500541638947</v>
      </c>
      <c r="V230" s="48">
        <v>4.0182184596156745E-2</v>
      </c>
      <c r="W230" s="48">
        <v>33222.435952165157</v>
      </c>
      <c r="X230" s="48">
        <v>637.01150537788703</v>
      </c>
      <c r="Y230" s="48">
        <v>2.780422264373783E-2</v>
      </c>
      <c r="Z230" s="48">
        <v>22910.602951935329</v>
      </c>
      <c r="AA230" s="48">
        <v>521.35522541924297</v>
      </c>
      <c r="AB230" s="48">
        <v>2.299434050317295E-2</v>
      </c>
      <c r="AC230" s="48">
        <v>22673.197578652107</v>
      </c>
      <c r="AD230" s="48">
        <v>-1334.9500541638947</v>
      </c>
      <c r="AE230" s="48">
        <v>-4.0182184596156745E-2</v>
      </c>
      <c r="AF230" s="48">
        <v>33222.435952165157</v>
      </c>
      <c r="AG230" s="48">
        <v>-697.93854878600769</v>
      </c>
      <c r="AH230" s="48">
        <v>-1.2377961952418914E-2</v>
      </c>
      <c r="AI230" s="48">
        <v>56385.578778549709</v>
      </c>
      <c r="AJ230" s="48">
        <v>-813.59482874465175</v>
      </c>
      <c r="AK230" s="48">
        <v>-1.7187844092983795E-2</v>
      </c>
      <c r="AL230" s="48">
        <v>47335.47874551452</v>
      </c>
      <c r="AM230" s="48">
        <v>-637.01150537788703</v>
      </c>
      <c r="AN230" s="48">
        <v>-2.780422264373783E-2</v>
      </c>
      <c r="AO230" s="48">
        <v>22910.602951935329</v>
      </c>
      <c r="AP230" s="48">
        <v>697.93854878600769</v>
      </c>
      <c r="AQ230" s="48">
        <v>1.2377961952418914E-2</v>
      </c>
      <c r="AR230" s="48">
        <v>56385.578778549709</v>
      </c>
      <c r="AS230" s="48">
        <v>-115.65627995864406</v>
      </c>
      <c r="AT230" s="48">
        <v>-4.8098821405648806E-3</v>
      </c>
      <c r="AU230" s="48">
        <v>24045.553836597999</v>
      </c>
      <c r="AV230" s="48">
        <v>-521.35522541924297</v>
      </c>
      <c r="AW230" s="48">
        <v>-2.299434050317295E-2</v>
      </c>
      <c r="AX230" s="48">
        <v>22673.197578652107</v>
      </c>
      <c r="AY230" s="48">
        <v>813.59482874465175</v>
      </c>
      <c r="AZ230" s="48">
        <v>1.7187844092983795E-2</v>
      </c>
      <c r="BA230" s="48">
        <v>47335.47874551452</v>
      </c>
      <c r="BB230" s="48">
        <v>115.65627995864406</v>
      </c>
      <c r="BC230" s="48">
        <v>4.8098821405648806E-3</v>
      </c>
      <c r="BD230" s="48">
        <v>24045.553836597999</v>
      </c>
      <c r="BF230" s="8">
        <f t="shared" si="33"/>
        <v>317165.61110938515</v>
      </c>
      <c r="BG230" s="8">
        <f t="shared" si="34"/>
        <v>317036.12659310596</v>
      </c>
      <c r="BH230" s="8">
        <f t="shared" si="35"/>
        <v>317362.72628331935</v>
      </c>
      <c r="BI230" s="8">
        <f t="shared" si="36"/>
        <v>317334.08609906113</v>
      </c>
      <c r="BJ230" s="19">
        <f t="shared" si="37"/>
        <v>0</v>
      </c>
      <c r="BK230" s="19">
        <f t="shared" si="38"/>
        <v>0</v>
      </c>
      <c r="BL230" s="19">
        <f t="shared" si="39"/>
        <v>1</v>
      </c>
      <c r="BM230" s="19">
        <f t="shared" si="40"/>
        <v>0</v>
      </c>
    </row>
    <row r="231" spans="2:65" x14ac:dyDescent="0.25">
      <c r="B231" s="6">
        <v>206</v>
      </c>
      <c r="C231" s="48">
        <v>1977.6130310396816</v>
      </c>
      <c r="D231" s="48">
        <v>1572.0635513014113</v>
      </c>
      <c r="E231" s="48">
        <v>15.065156813712367</v>
      </c>
      <c r="F231" s="48">
        <v>10.665740726582579</v>
      </c>
      <c r="G231" s="48">
        <v>3168.1423202310502</v>
      </c>
      <c r="H231" s="48">
        <v>2907.2133971631806</v>
      </c>
      <c r="I231" s="48">
        <v>15.136031140154783</v>
      </c>
      <c r="J231" s="48">
        <v>10.707621304237469</v>
      </c>
      <c r="K231" s="48">
        <v>2569.7666921423333</v>
      </c>
      <c r="L231" s="48">
        <v>2245.925839400657</v>
      </c>
      <c r="M231" s="48">
        <v>15.105352689060899</v>
      </c>
      <c r="N231" s="48">
        <v>10.689508287309838</v>
      </c>
      <c r="O231" s="48">
        <v>2528.3850788622581</v>
      </c>
      <c r="P231" s="48">
        <v>2168.4920954556637</v>
      </c>
      <c r="Q231" s="48">
        <v>15.087666904871769</v>
      </c>
      <c r="R231" s="48">
        <v>10.679055767639122</v>
      </c>
      <c r="U231" s="48">
        <v>1335.1498458617693</v>
      </c>
      <c r="V231" s="48">
        <v>4.1880577654890061E-2</v>
      </c>
      <c r="W231" s="48">
        <v>31879.929089418245</v>
      </c>
      <c r="X231" s="48">
        <v>673.86228809924569</v>
      </c>
      <c r="Y231" s="48">
        <v>2.3767560727259607E-2</v>
      </c>
      <c r="Z231" s="48">
        <v>28352.185393866534</v>
      </c>
      <c r="AA231" s="48">
        <v>596.42854415425245</v>
      </c>
      <c r="AB231" s="48">
        <v>1.3315041056543464E-2</v>
      </c>
      <c r="AC231" s="48">
        <v>44793.594073158878</v>
      </c>
      <c r="AD231" s="48">
        <v>-1335.1498458617693</v>
      </c>
      <c r="AE231" s="48">
        <v>-4.1880577654890061E-2</v>
      </c>
      <c r="AF231" s="48">
        <v>31879.929089418245</v>
      </c>
      <c r="AG231" s="48">
        <v>-661.28755776252365</v>
      </c>
      <c r="AH231" s="48">
        <v>-1.8113016927630454E-2</v>
      </c>
      <c r="AI231" s="48">
        <v>36508.968130746034</v>
      </c>
      <c r="AJ231" s="48">
        <v>-738.72130170751689</v>
      </c>
      <c r="AK231" s="48">
        <v>-2.8565536598346597E-2</v>
      </c>
      <c r="AL231" s="48">
        <v>25860.578503898116</v>
      </c>
      <c r="AM231" s="48">
        <v>-673.86228809924569</v>
      </c>
      <c r="AN231" s="48">
        <v>-2.3767560727259607E-2</v>
      </c>
      <c r="AO231" s="48">
        <v>28352.185393866534</v>
      </c>
      <c r="AP231" s="48">
        <v>661.28755776252365</v>
      </c>
      <c r="AQ231" s="48">
        <v>1.8113016927630454E-2</v>
      </c>
      <c r="AR231" s="48">
        <v>36508.968130746034</v>
      </c>
      <c r="AS231" s="48">
        <v>-77.433743944993239</v>
      </c>
      <c r="AT231" s="48">
        <v>-1.0452519670716143E-2</v>
      </c>
      <c r="AU231" s="48">
        <v>7408.1414227740888</v>
      </c>
      <c r="AV231" s="48">
        <v>-596.42854415425245</v>
      </c>
      <c r="AW231" s="48">
        <v>-1.3315041056543464E-2</v>
      </c>
      <c r="AX231" s="48">
        <v>44793.594073158878</v>
      </c>
      <c r="AY231" s="48">
        <v>738.72130170751689</v>
      </c>
      <c r="AZ231" s="48">
        <v>2.8565536598346597E-2</v>
      </c>
      <c r="BA231" s="48">
        <v>25860.578503898116</v>
      </c>
      <c r="BB231" s="48">
        <v>77.433743944993239</v>
      </c>
      <c r="BC231" s="48">
        <v>1.0452519670716143E-2</v>
      </c>
      <c r="BD231" s="48">
        <v>7408.1414227740888</v>
      </c>
      <c r="BF231" s="8">
        <f t="shared" si="33"/>
        <v>318400.15824617591</v>
      </c>
      <c r="BG231" s="8">
        <f t="shared" si="34"/>
        <v>318321.42572996084</v>
      </c>
      <c r="BH231" s="8">
        <f t="shared" si="35"/>
        <v>318439.32277989446</v>
      </c>
      <c r="BI231" s="8">
        <f t="shared" si="36"/>
        <v>318203.18093371799</v>
      </c>
      <c r="BJ231" s="19">
        <f t="shared" si="37"/>
        <v>0</v>
      </c>
      <c r="BK231" s="19">
        <f t="shared" si="38"/>
        <v>0</v>
      </c>
      <c r="BL231" s="19">
        <f t="shared" si="39"/>
        <v>1</v>
      </c>
      <c r="BM231" s="19">
        <f t="shared" si="40"/>
        <v>0</v>
      </c>
    </row>
    <row r="232" spans="2:65" x14ac:dyDescent="0.25">
      <c r="B232" s="6">
        <v>207</v>
      </c>
      <c r="C232" s="48">
        <v>1920.285492213317</v>
      </c>
      <c r="D232" s="48">
        <v>1535.6113956630954</v>
      </c>
      <c r="E232" s="48">
        <v>14.945289961187603</v>
      </c>
      <c r="F232" s="48">
        <v>10.579560514254348</v>
      </c>
      <c r="G232" s="48">
        <v>3236.7700011100733</v>
      </c>
      <c r="H232" s="48">
        <v>2954.6597897377842</v>
      </c>
      <c r="I232" s="48">
        <v>14.994042549644801</v>
      </c>
      <c r="J232" s="48">
        <v>10.608272351634939</v>
      </c>
      <c r="K232" s="48">
        <v>2562.4628771731518</v>
      </c>
      <c r="L232" s="48">
        <v>2242.7418506743747</v>
      </c>
      <c r="M232" s="48">
        <v>14.976239059145284</v>
      </c>
      <c r="N232" s="48">
        <v>10.59779437791488</v>
      </c>
      <c r="O232" s="48">
        <v>2533.6855339024255</v>
      </c>
      <c r="P232" s="48">
        <v>2173.9985052945221</v>
      </c>
      <c r="Q232" s="48">
        <v>14.957226719677545</v>
      </c>
      <c r="R232" s="48">
        <v>10.586596044173321</v>
      </c>
      <c r="U232" s="48">
        <v>1419.0483940746888</v>
      </c>
      <c r="V232" s="48">
        <v>2.8711837380591021E-2</v>
      </c>
      <c r="W232" s="48">
        <v>49423.809952126379</v>
      </c>
      <c r="X232" s="48">
        <v>707.13045501127931</v>
      </c>
      <c r="Y232" s="48">
        <v>1.8233863660531924E-2</v>
      </c>
      <c r="Z232" s="48">
        <v>38781.163892428202</v>
      </c>
      <c r="AA232" s="48">
        <v>638.38710963142671</v>
      </c>
      <c r="AB232" s="48">
        <v>7.0355299189728271E-3</v>
      </c>
      <c r="AC232" s="48">
        <v>90737.601429265182</v>
      </c>
      <c r="AD232" s="48">
        <v>-1419.0483940746888</v>
      </c>
      <c r="AE232" s="48">
        <v>-2.8711837380591021E-2</v>
      </c>
      <c r="AF232" s="48">
        <v>49423.809952126379</v>
      </c>
      <c r="AG232" s="48">
        <v>-711.91793906340945</v>
      </c>
      <c r="AH232" s="48">
        <v>-1.0477973720059097E-2</v>
      </c>
      <c r="AI232" s="48">
        <v>67944.237892151737</v>
      </c>
      <c r="AJ232" s="48">
        <v>-780.66128444326205</v>
      </c>
      <c r="AK232" s="48">
        <v>-2.1676307461618194E-2</v>
      </c>
      <c r="AL232" s="48">
        <v>36014.495818790332</v>
      </c>
      <c r="AM232" s="48">
        <v>-707.13045501127931</v>
      </c>
      <c r="AN232" s="48">
        <v>-1.8233863660531924E-2</v>
      </c>
      <c r="AO232" s="48">
        <v>38781.163892428202</v>
      </c>
      <c r="AP232" s="48">
        <v>711.91793906340945</v>
      </c>
      <c r="AQ232" s="48">
        <v>1.0477973720059097E-2</v>
      </c>
      <c r="AR232" s="48">
        <v>67944.237892151737</v>
      </c>
      <c r="AS232" s="48">
        <v>-68.743345379852599</v>
      </c>
      <c r="AT232" s="48">
        <v>-1.1198333741559097E-2</v>
      </c>
      <c r="AU232" s="48">
        <v>6138.7119696864611</v>
      </c>
      <c r="AV232" s="48">
        <v>-638.38710963142671</v>
      </c>
      <c r="AW232" s="48">
        <v>-7.0355299189728271E-3</v>
      </c>
      <c r="AX232" s="48">
        <v>90737.601429265182</v>
      </c>
      <c r="AY232" s="48">
        <v>780.66128444326205</v>
      </c>
      <c r="AZ232" s="48">
        <v>2.1676307461618194E-2</v>
      </c>
      <c r="BA232" s="48">
        <v>36014.495818790332</v>
      </c>
      <c r="BB232" s="48">
        <v>68.743345379852599</v>
      </c>
      <c r="BC232" s="48">
        <v>1.1198333741559097E-2</v>
      </c>
      <c r="BD232" s="48">
        <v>6138.7119696864611</v>
      </c>
      <c r="BF232" s="8">
        <f t="shared" si="33"/>
        <v>315851.20403196733</v>
      </c>
      <c r="BG232" s="8">
        <f t="shared" si="34"/>
        <v>315293.51075931039</v>
      </c>
      <c r="BH232" s="8">
        <f t="shared" si="35"/>
        <v>315691.08948677202</v>
      </c>
      <c r="BI232" s="8">
        <f t="shared" si="36"/>
        <v>315423.88281990512</v>
      </c>
      <c r="BJ232" s="19">
        <f t="shared" si="37"/>
        <v>1</v>
      </c>
      <c r="BK232" s="19">
        <f t="shared" si="38"/>
        <v>0</v>
      </c>
      <c r="BL232" s="19">
        <f t="shared" si="39"/>
        <v>0</v>
      </c>
      <c r="BM232" s="19">
        <f t="shared" si="40"/>
        <v>0</v>
      </c>
    </row>
    <row r="233" spans="2:65" x14ac:dyDescent="0.25">
      <c r="B233" s="6">
        <v>208</v>
      </c>
      <c r="C233" s="48">
        <v>2069.7256551183923</v>
      </c>
      <c r="D233" s="48">
        <v>1632.1703222396648</v>
      </c>
      <c r="E233" s="48">
        <v>15.08420290596777</v>
      </c>
      <c r="F233" s="48">
        <v>10.679980434800109</v>
      </c>
      <c r="G233" s="48">
        <v>3217.224557750681</v>
      </c>
      <c r="H233" s="48">
        <v>2938.9426884567188</v>
      </c>
      <c r="I233" s="48">
        <v>15.158817575105589</v>
      </c>
      <c r="J233" s="48">
        <v>10.724047000967008</v>
      </c>
      <c r="K233" s="48">
        <v>2590.7916371746514</v>
      </c>
      <c r="L233" s="48">
        <v>2258.6550980397565</v>
      </c>
      <c r="M233" s="48">
        <v>15.133742447094042</v>
      </c>
      <c r="N233" s="48">
        <v>10.709253392281324</v>
      </c>
      <c r="O233" s="48">
        <v>2586.3655100597057</v>
      </c>
      <c r="P233" s="48">
        <v>2205.8382374047733</v>
      </c>
      <c r="Q233" s="48">
        <v>15.111078296014934</v>
      </c>
      <c r="R233" s="48">
        <v>10.695868766909481</v>
      </c>
      <c r="U233" s="48">
        <v>1306.772366217054</v>
      </c>
      <c r="V233" s="48">
        <v>4.4066566166899079E-2</v>
      </c>
      <c r="W233" s="48">
        <v>29654.508619249882</v>
      </c>
      <c r="X233" s="48">
        <v>626.48477580009171</v>
      </c>
      <c r="Y233" s="48">
        <v>2.9272957481214945E-2</v>
      </c>
      <c r="Z233" s="48">
        <v>21401.485524724307</v>
      </c>
      <c r="AA233" s="48">
        <v>573.66791516510852</v>
      </c>
      <c r="AB233" s="48">
        <v>1.5888332109371461E-2</v>
      </c>
      <c r="AC233" s="48">
        <v>36106.238918982584</v>
      </c>
      <c r="AD233" s="48">
        <v>-1306.772366217054</v>
      </c>
      <c r="AE233" s="48">
        <v>-4.4066566166899079E-2</v>
      </c>
      <c r="AF233" s="48">
        <v>29654.508619249882</v>
      </c>
      <c r="AG233" s="48">
        <v>-680.2875904169623</v>
      </c>
      <c r="AH233" s="48">
        <v>-1.4793608685684134E-2</v>
      </c>
      <c r="AI233" s="48">
        <v>45985.236251062983</v>
      </c>
      <c r="AJ233" s="48">
        <v>-733.10445105194549</v>
      </c>
      <c r="AK233" s="48">
        <v>-2.8178234057527618E-2</v>
      </c>
      <c r="AL233" s="48">
        <v>26016.692513635422</v>
      </c>
      <c r="AM233" s="48">
        <v>-626.48477580009171</v>
      </c>
      <c r="AN233" s="48">
        <v>-2.9272957481214945E-2</v>
      </c>
      <c r="AO233" s="48">
        <v>21401.485524724307</v>
      </c>
      <c r="AP233" s="48">
        <v>680.2875904169623</v>
      </c>
      <c r="AQ233" s="48">
        <v>1.4793608685684134E-2</v>
      </c>
      <c r="AR233" s="48">
        <v>45985.236251062983</v>
      </c>
      <c r="AS233" s="48">
        <v>-52.816860634983186</v>
      </c>
      <c r="AT233" s="48">
        <v>-1.3384625371843484E-2</v>
      </c>
      <c r="AU233" s="48">
        <v>3946.0843443620897</v>
      </c>
      <c r="AV233" s="48">
        <v>-573.66791516510852</v>
      </c>
      <c r="AW233" s="48">
        <v>-1.5888332109371461E-2</v>
      </c>
      <c r="AX233" s="48">
        <v>36106.238918982584</v>
      </c>
      <c r="AY233" s="48">
        <v>733.10445105194549</v>
      </c>
      <c r="AZ233" s="48">
        <v>2.8178234057527618E-2</v>
      </c>
      <c r="BA233" s="48">
        <v>26016.692513635422</v>
      </c>
      <c r="BB233" s="48">
        <v>52.816860634983186</v>
      </c>
      <c r="BC233" s="48">
        <v>1.3384625371843484E-2</v>
      </c>
      <c r="BD233" s="48">
        <v>3946.0843443620897</v>
      </c>
      <c r="BF233" s="8">
        <f t="shared" si="33"/>
        <v>318767.24272176361</v>
      </c>
      <c r="BG233" s="8">
        <f t="shared" si="34"/>
        <v>318782.46734055353</v>
      </c>
      <c r="BH233" s="8">
        <f t="shared" si="35"/>
        <v>319018.94667039998</v>
      </c>
      <c r="BI233" s="8">
        <f t="shared" si="36"/>
        <v>318670.22476987966</v>
      </c>
      <c r="BJ233" s="19">
        <f t="shared" si="37"/>
        <v>0</v>
      </c>
      <c r="BK233" s="19">
        <f t="shared" si="38"/>
        <v>0</v>
      </c>
      <c r="BL233" s="19">
        <f t="shared" si="39"/>
        <v>1</v>
      </c>
      <c r="BM233" s="19">
        <f t="shared" si="40"/>
        <v>0</v>
      </c>
    </row>
    <row r="234" spans="2:65" x14ac:dyDescent="0.25">
      <c r="B234" s="6">
        <v>209</v>
      </c>
      <c r="C234" s="48">
        <v>1999.7138729661156</v>
      </c>
      <c r="D234" s="48">
        <v>1585.1448806247388</v>
      </c>
      <c r="E234" s="48">
        <v>15.090705314442969</v>
      </c>
      <c r="F234" s="48">
        <v>10.683975163382526</v>
      </c>
      <c r="G234" s="48">
        <v>3192.6601428485205</v>
      </c>
      <c r="H234" s="48">
        <v>2922.5053360602265</v>
      </c>
      <c r="I234" s="48">
        <v>15.160321224984033</v>
      </c>
      <c r="J234" s="48">
        <v>10.725092433369561</v>
      </c>
      <c r="K234" s="48">
        <v>2557.9267567857614</v>
      </c>
      <c r="L234" s="48">
        <v>2236.6362449345738</v>
      </c>
      <c r="M234" s="48">
        <v>15.135805143124239</v>
      </c>
      <c r="N234" s="48">
        <v>10.710626060721415</v>
      </c>
      <c r="O234" s="48">
        <v>2505.5454216024518</v>
      </c>
      <c r="P234" s="48">
        <v>2151.6571839294329</v>
      </c>
      <c r="Q234" s="48">
        <v>15.120100685478267</v>
      </c>
      <c r="R234" s="48">
        <v>10.70135150489295</v>
      </c>
      <c r="U234" s="48">
        <v>1337.3604554354877</v>
      </c>
      <c r="V234" s="48">
        <v>4.1117269987035243E-2</v>
      </c>
      <c r="W234" s="48">
        <v>32525.51679275334</v>
      </c>
      <c r="X234" s="48">
        <v>651.49136430983503</v>
      </c>
      <c r="Y234" s="48">
        <v>2.6650897338889479E-2</v>
      </c>
      <c r="Z234" s="48">
        <v>24445.381933131641</v>
      </c>
      <c r="AA234" s="48">
        <v>566.51230330469411</v>
      </c>
      <c r="AB234" s="48">
        <v>1.7376341510423998E-2</v>
      </c>
      <c r="AC234" s="48">
        <v>32602.507436035696</v>
      </c>
      <c r="AD234" s="48">
        <v>-1337.3604554354877</v>
      </c>
      <c r="AE234" s="48">
        <v>-4.1117269987035243E-2</v>
      </c>
      <c r="AF234" s="48">
        <v>32525.51679275334</v>
      </c>
      <c r="AG234" s="48">
        <v>-685.86909112565263</v>
      </c>
      <c r="AH234" s="48">
        <v>-1.4466372648145764E-2</v>
      </c>
      <c r="AI234" s="48">
        <v>47411.269418223113</v>
      </c>
      <c r="AJ234" s="48">
        <v>-770.84815213079355</v>
      </c>
      <c r="AK234" s="48">
        <v>-2.3740928476611245E-2</v>
      </c>
      <c r="AL234" s="48">
        <v>32469.166186579725</v>
      </c>
      <c r="AM234" s="48">
        <v>-651.49136430983503</v>
      </c>
      <c r="AN234" s="48">
        <v>-2.6650897338889479E-2</v>
      </c>
      <c r="AO234" s="48">
        <v>24445.381933131641</v>
      </c>
      <c r="AP234" s="48">
        <v>685.86909112565263</v>
      </c>
      <c r="AQ234" s="48">
        <v>1.4466372648145764E-2</v>
      </c>
      <c r="AR234" s="48">
        <v>47411.269418223113</v>
      </c>
      <c r="AS234" s="48">
        <v>-84.97906100514092</v>
      </c>
      <c r="AT234" s="48">
        <v>-9.2745558284654805E-3</v>
      </c>
      <c r="AU234" s="48">
        <v>9162.6017004850037</v>
      </c>
      <c r="AV234" s="48">
        <v>-566.51230330469411</v>
      </c>
      <c r="AW234" s="48">
        <v>-1.7376341510423998E-2</v>
      </c>
      <c r="AX234" s="48">
        <v>32602.507436035696</v>
      </c>
      <c r="AY234" s="48">
        <v>770.84815213079355</v>
      </c>
      <c r="AZ234" s="48">
        <v>2.3740928476611245E-2</v>
      </c>
      <c r="BA234" s="48">
        <v>32469.166186579725</v>
      </c>
      <c r="BB234" s="48">
        <v>84.97906100514092</v>
      </c>
      <c r="BC234" s="48">
        <v>9.2745558284654805E-3</v>
      </c>
      <c r="BD234" s="48">
        <v>9162.6017004850037</v>
      </c>
      <c r="BF234" s="8">
        <f t="shared" si="33"/>
        <v>318934.11002085102</v>
      </c>
      <c r="BG234" s="8">
        <f t="shared" si="34"/>
        <v>318830.26766502659</v>
      </c>
      <c r="BH234" s="8">
        <f t="shared" si="35"/>
        <v>319082.1455767079</v>
      </c>
      <c r="BI234" s="8">
        <f t="shared" si="36"/>
        <v>318888.88796285907</v>
      </c>
      <c r="BJ234" s="19">
        <f t="shared" si="37"/>
        <v>0</v>
      </c>
      <c r="BK234" s="19">
        <f t="shared" si="38"/>
        <v>0</v>
      </c>
      <c r="BL234" s="19">
        <f t="shared" si="39"/>
        <v>1</v>
      </c>
      <c r="BM234" s="19">
        <f t="shared" si="40"/>
        <v>0</v>
      </c>
    </row>
    <row r="235" spans="2:65" x14ac:dyDescent="0.25">
      <c r="B235" s="6">
        <v>210</v>
      </c>
      <c r="C235" s="48">
        <v>1986.3053112746622</v>
      </c>
      <c r="D235" s="48">
        <v>1576.0669702137468</v>
      </c>
      <c r="E235" s="48">
        <v>15.058019404959474</v>
      </c>
      <c r="F235" s="48">
        <v>10.65869797128151</v>
      </c>
      <c r="G235" s="48">
        <v>3198.2449930281882</v>
      </c>
      <c r="H235" s="48">
        <v>2926.191129253159</v>
      </c>
      <c r="I235" s="48">
        <v>15.118301541631098</v>
      </c>
      <c r="J235" s="48">
        <v>10.694222462330604</v>
      </c>
      <c r="K235" s="48">
        <v>2680.2286932938164</v>
      </c>
      <c r="L235" s="48">
        <v>2318.4570704709477</v>
      </c>
      <c r="M235" s="48">
        <v>15.079274228385986</v>
      </c>
      <c r="N235" s="48">
        <v>10.671234555630416</v>
      </c>
      <c r="O235" s="48">
        <v>2569.6247142000352</v>
      </c>
      <c r="P235" s="48">
        <v>2194.5251202956547</v>
      </c>
      <c r="Q235" s="48">
        <v>15.073441528096701</v>
      </c>
      <c r="R235" s="48">
        <v>10.667795499992495</v>
      </c>
      <c r="U235" s="48">
        <v>1350.1241590394122</v>
      </c>
      <c r="V235" s="48">
        <v>3.5524491049093498E-2</v>
      </c>
      <c r="W235" s="48">
        <v>38005.446923182993</v>
      </c>
      <c r="X235" s="48">
        <v>742.39010025720086</v>
      </c>
      <c r="Y235" s="48">
        <v>1.2536584348906032E-2</v>
      </c>
      <c r="Z235" s="48">
        <v>59217.892178261718</v>
      </c>
      <c r="AA235" s="48">
        <v>618.45815008190789</v>
      </c>
      <c r="AB235" s="48">
        <v>9.0975287109849035E-3</v>
      </c>
      <c r="AC235" s="48">
        <v>67980.895661823452</v>
      </c>
      <c r="AD235" s="48">
        <v>-1350.1241590394122</v>
      </c>
      <c r="AE235" s="48">
        <v>-3.5524491049093498E-2</v>
      </c>
      <c r="AF235" s="48">
        <v>38005.446923182993</v>
      </c>
      <c r="AG235" s="48">
        <v>-607.73405878221138</v>
      </c>
      <c r="AH235" s="48">
        <v>-2.2987906700187466E-2</v>
      </c>
      <c r="AI235" s="48">
        <v>26437.120469836227</v>
      </c>
      <c r="AJ235" s="48">
        <v>-731.66600895750435</v>
      </c>
      <c r="AK235" s="48">
        <v>-2.6426962338108595E-2</v>
      </c>
      <c r="AL235" s="48">
        <v>27686.34546780341</v>
      </c>
      <c r="AM235" s="48">
        <v>-742.39010025720086</v>
      </c>
      <c r="AN235" s="48">
        <v>-1.2536584348906032E-2</v>
      </c>
      <c r="AO235" s="48">
        <v>59217.892178261718</v>
      </c>
      <c r="AP235" s="48">
        <v>607.73405878221138</v>
      </c>
      <c r="AQ235" s="48">
        <v>2.2987906700187466E-2</v>
      </c>
      <c r="AR235" s="48">
        <v>26437.120469836227</v>
      </c>
      <c r="AS235" s="48">
        <v>-123.93195017529297</v>
      </c>
      <c r="AT235" s="48">
        <v>-3.439055637921129E-3</v>
      </c>
      <c r="AU235" s="48">
        <v>36036.622614866581</v>
      </c>
      <c r="AV235" s="48">
        <v>-618.45815008190789</v>
      </c>
      <c r="AW235" s="48">
        <v>-9.0975287109849035E-3</v>
      </c>
      <c r="AX235" s="48">
        <v>67980.895661823452</v>
      </c>
      <c r="AY235" s="48">
        <v>731.66600895750435</v>
      </c>
      <c r="AZ235" s="48">
        <v>2.6426962338108595E-2</v>
      </c>
      <c r="BA235" s="48">
        <v>27686.34546780341</v>
      </c>
      <c r="BB235" s="48">
        <v>123.93195017529297</v>
      </c>
      <c r="BC235" s="48">
        <v>3.439055637921129E-3</v>
      </c>
      <c r="BD235" s="48">
        <v>36036.622614866581</v>
      </c>
      <c r="BF235" s="8">
        <f t="shared" si="33"/>
        <v>318184.87216823158</v>
      </c>
      <c r="BG235" s="8">
        <f t="shared" si="34"/>
        <v>317900.48274066491</v>
      </c>
      <c r="BH235" s="8">
        <f t="shared" si="35"/>
        <v>317818.57959844155</v>
      </c>
      <c r="BI235" s="8">
        <f t="shared" si="36"/>
        <v>317839.3398794792</v>
      </c>
      <c r="BJ235" s="19">
        <f t="shared" si="37"/>
        <v>1</v>
      </c>
      <c r="BK235" s="19">
        <f t="shared" si="38"/>
        <v>0</v>
      </c>
      <c r="BL235" s="19">
        <f t="shared" si="39"/>
        <v>0</v>
      </c>
      <c r="BM235" s="19">
        <f t="shared" si="40"/>
        <v>0</v>
      </c>
    </row>
    <row r="236" spans="2:65" x14ac:dyDescent="0.25">
      <c r="B236" s="6">
        <v>211</v>
      </c>
      <c r="C236" s="48">
        <v>1941.1136340763699</v>
      </c>
      <c r="D236" s="48">
        <v>1546.6363137227872</v>
      </c>
      <c r="E236" s="48">
        <v>15.053626647046025</v>
      </c>
      <c r="F236" s="48">
        <v>10.655610559468062</v>
      </c>
      <c r="G236" s="48">
        <v>3194.877937613795</v>
      </c>
      <c r="H236" s="48">
        <v>2924.5232592319899</v>
      </c>
      <c r="I236" s="48">
        <v>15.110577917528405</v>
      </c>
      <c r="J236" s="48">
        <v>10.689244176017411</v>
      </c>
      <c r="K236" s="48">
        <v>2618.8317297523636</v>
      </c>
      <c r="L236" s="48">
        <v>2278.0910149601395</v>
      </c>
      <c r="M236" s="48">
        <v>15.078386249096411</v>
      </c>
      <c r="N236" s="48">
        <v>10.670243201535234</v>
      </c>
      <c r="O236" s="48">
        <v>2510.597362639739</v>
      </c>
      <c r="P236" s="48">
        <v>2155.7627335589591</v>
      </c>
      <c r="Q236" s="48">
        <v>15.071907874606771</v>
      </c>
      <c r="R236" s="48">
        <v>10.666416111550264</v>
      </c>
      <c r="U236" s="48">
        <v>1377.8869455092026</v>
      </c>
      <c r="V236" s="48">
        <v>3.3633616549348488E-2</v>
      </c>
      <c r="W236" s="48">
        <v>40967.552314438617</v>
      </c>
      <c r="X236" s="48">
        <v>731.45470123735231</v>
      </c>
      <c r="Y236" s="48">
        <v>1.4632642067171631E-2</v>
      </c>
      <c r="Z236" s="48">
        <v>49987.876275493189</v>
      </c>
      <c r="AA236" s="48">
        <v>609.12641983617186</v>
      </c>
      <c r="AB236" s="48">
        <v>1.0805552082201686E-2</v>
      </c>
      <c r="AC236" s="48">
        <v>56371.614814525914</v>
      </c>
      <c r="AD236" s="48">
        <v>-1377.8869455092026</v>
      </c>
      <c r="AE236" s="48">
        <v>-3.3633616549348488E-2</v>
      </c>
      <c r="AF236" s="48">
        <v>40967.552314438617</v>
      </c>
      <c r="AG236" s="48">
        <v>-646.43224427185032</v>
      </c>
      <c r="AH236" s="48">
        <v>-1.9000974482176858E-2</v>
      </c>
      <c r="AI236" s="48">
        <v>34021.004811001221</v>
      </c>
      <c r="AJ236" s="48">
        <v>-768.76052567303077</v>
      </c>
      <c r="AK236" s="48">
        <v>-2.2828064467146802E-2</v>
      </c>
      <c r="AL236" s="48">
        <v>33676.115063517485</v>
      </c>
      <c r="AM236" s="48">
        <v>-731.45470123735231</v>
      </c>
      <c r="AN236" s="48">
        <v>-1.4632642067171631E-2</v>
      </c>
      <c r="AO236" s="48">
        <v>49987.876275493189</v>
      </c>
      <c r="AP236" s="48">
        <v>646.43224427185032</v>
      </c>
      <c r="AQ236" s="48">
        <v>1.9000974482176858E-2</v>
      </c>
      <c r="AR236" s="48">
        <v>34021.004811001221</v>
      </c>
      <c r="AS236" s="48">
        <v>-122.32828140118045</v>
      </c>
      <c r="AT236" s="48">
        <v>-3.8270899849699447E-3</v>
      </c>
      <c r="AU236" s="48">
        <v>31963.784985876449</v>
      </c>
      <c r="AV236" s="48">
        <v>-609.12641983617186</v>
      </c>
      <c r="AW236" s="48">
        <v>-1.0805552082201686E-2</v>
      </c>
      <c r="AX236" s="48">
        <v>56371.614814525914</v>
      </c>
      <c r="AY236" s="48">
        <v>768.76052567303077</v>
      </c>
      <c r="AZ236" s="48">
        <v>2.2828064467146802E-2</v>
      </c>
      <c r="BA236" s="48">
        <v>33676.115063517485</v>
      </c>
      <c r="BB236" s="48">
        <v>122.32828140118045</v>
      </c>
      <c r="BC236" s="48">
        <v>3.8270899849699447E-3</v>
      </c>
      <c r="BD236" s="48">
        <v>31963.784985876449</v>
      </c>
      <c r="BF236" s="8">
        <f t="shared" si="33"/>
        <v>318121.68047031912</v>
      </c>
      <c r="BG236" s="8">
        <f t="shared" si="34"/>
        <v>317752.80202129035</v>
      </c>
      <c r="BH236" s="8">
        <f t="shared" si="35"/>
        <v>317829.20503109688</v>
      </c>
      <c r="BI236" s="8">
        <f t="shared" si="36"/>
        <v>317836.72061294899</v>
      </c>
      <c r="BJ236" s="19">
        <f t="shared" si="37"/>
        <v>1</v>
      </c>
      <c r="BK236" s="19">
        <f t="shared" si="38"/>
        <v>0</v>
      </c>
      <c r="BL236" s="19">
        <f t="shared" si="39"/>
        <v>0</v>
      </c>
      <c r="BM236" s="19">
        <f t="shared" si="40"/>
        <v>0</v>
      </c>
    </row>
    <row r="237" spans="2:65" x14ac:dyDescent="0.25">
      <c r="B237" s="6">
        <v>212</v>
      </c>
      <c r="C237" s="48">
        <v>1989.8130077140213</v>
      </c>
      <c r="D237" s="48">
        <v>1578.0356800047412</v>
      </c>
      <c r="E237" s="48">
        <v>15.048275117160506</v>
      </c>
      <c r="F237" s="48">
        <v>10.652908625518224</v>
      </c>
      <c r="G237" s="48">
        <v>3207.4613851141398</v>
      </c>
      <c r="H237" s="48">
        <v>2932.0958129375922</v>
      </c>
      <c r="I237" s="48">
        <v>15.111475103445764</v>
      </c>
      <c r="J237" s="48">
        <v>10.690251787026124</v>
      </c>
      <c r="K237" s="48">
        <v>2531.3120140557476</v>
      </c>
      <c r="L237" s="48">
        <v>2218.4897637330168</v>
      </c>
      <c r="M237" s="48">
        <v>15.094220036717354</v>
      </c>
      <c r="N237" s="48">
        <v>10.680066294464496</v>
      </c>
      <c r="O237" s="48">
        <v>2533.7995137192224</v>
      </c>
      <c r="P237" s="48">
        <v>2170.1820359922699</v>
      </c>
      <c r="Q237" s="48">
        <v>15.070701855995434</v>
      </c>
      <c r="R237" s="48">
        <v>10.666171622323544</v>
      </c>
      <c r="U237" s="48">
        <v>1354.060132932851</v>
      </c>
      <c r="V237" s="48">
        <v>3.7343161507900291E-2</v>
      </c>
      <c r="W237" s="48">
        <v>36259.922252334931</v>
      </c>
      <c r="X237" s="48">
        <v>640.45408372827569</v>
      </c>
      <c r="Y237" s="48">
        <v>2.7157668946271585E-2</v>
      </c>
      <c r="Z237" s="48">
        <v>23582.807677468289</v>
      </c>
      <c r="AA237" s="48">
        <v>592.14635598752875</v>
      </c>
      <c r="AB237" s="48">
        <v>1.3262996805320171E-2</v>
      </c>
      <c r="AC237" s="48">
        <v>44646.49767162741</v>
      </c>
      <c r="AD237" s="48">
        <v>-1354.060132932851</v>
      </c>
      <c r="AE237" s="48">
        <v>-3.7343161507900291E-2</v>
      </c>
      <c r="AF237" s="48">
        <v>36259.922252334931</v>
      </c>
      <c r="AG237" s="48">
        <v>-713.60604920457536</v>
      </c>
      <c r="AH237" s="48">
        <v>-1.0185492561628706E-2</v>
      </c>
      <c r="AI237" s="48">
        <v>70061.025020322297</v>
      </c>
      <c r="AJ237" s="48">
        <v>-761.9137769453223</v>
      </c>
      <c r="AK237" s="48">
        <v>-2.408016470258012E-2</v>
      </c>
      <c r="AL237" s="48">
        <v>31640.721164323491</v>
      </c>
      <c r="AM237" s="48">
        <v>-640.45408372827569</v>
      </c>
      <c r="AN237" s="48">
        <v>-2.7157668946271585E-2</v>
      </c>
      <c r="AO237" s="48">
        <v>23582.807677468289</v>
      </c>
      <c r="AP237" s="48">
        <v>713.60604920457536</v>
      </c>
      <c r="AQ237" s="48">
        <v>1.0185492561628706E-2</v>
      </c>
      <c r="AR237" s="48">
        <v>70061.025020322297</v>
      </c>
      <c r="AS237" s="48">
        <v>-48.307727740746941</v>
      </c>
      <c r="AT237" s="48">
        <v>-1.3894672140951414E-2</v>
      </c>
      <c r="AU237" s="48">
        <v>3476.7087161683221</v>
      </c>
      <c r="AV237" s="48">
        <v>-592.14635598752875</v>
      </c>
      <c r="AW237" s="48">
        <v>-1.3262996805320171E-2</v>
      </c>
      <c r="AX237" s="48">
        <v>44646.49767162741</v>
      </c>
      <c r="AY237" s="48">
        <v>761.9137769453223</v>
      </c>
      <c r="AZ237" s="48">
        <v>2.408016470258012E-2</v>
      </c>
      <c r="BA237" s="48">
        <v>31640.721164323491</v>
      </c>
      <c r="BB237" s="48">
        <v>48.307727740746941</v>
      </c>
      <c r="BC237" s="48">
        <v>1.3894672140951414E-2</v>
      </c>
      <c r="BD237" s="48">
        <v>3476.7087161683221</v>
      </c>
      <c r="BF237" s="8">
        <f t="shared" si="33"/>
        <v>318009.22308554198</v>
      </c>
      <c r="BG237" s="8">
        <f t="shared" si="34"/>
        <v>317775.45779784612</v>
      </c>
      <c r="BH237" s="8">
        <f t="shared" si="35"/>
        <v>318183.49907020188</v>
      </c>
      <c r="BI237" s="8">
        <f t="shared" si="36"/>
        <v>317814.96663371404</v>
      </c>
      <c r="BJ237" s="19">
        <f t="shared" si="37"/>
        <v>0</v>
      </c>
      <c r="BK237" s="19">
        <f t="shared" si="38"/>
        <v>0</v>
      </c>
      <c r="BL237" s="19">
        <f t="shared" si="39"/>
        <v>1</v>
      </c>
      <c r="BM237" s="19">
        <f t="shared" si="40"/>
        <v>0</v>
      </c>
    </row>
    <row r="238" spans="2:65" x14ac:dyDescent="0.25">
      <c r="B238" s="6">
        <v>213</v>
      </c>
      <c r="C238" s="48">
        <v>1988.5347160509054</v>
      </c>
      <c r="D238" s="48">
        <v>1580.2766368074781</v>
      </c>
      <c r="E238" s="48">
        <v>14.810492364789162</v>
      </c>
      <c r="F238" s="48">
        <v>10.484785682018076</v>
      </c>
      <c r="G238" s="48">
        <v>3191.082321216983</v>
      </c>
      <c r="H238" s="48">
        <v>2923.1237949977813</v>
      </c>
      <c r="I238" s="48">
        <v>14.874926070105445</v>
      </c>
      <c r="J238" s="48">
        <v>10.522768529959102</v>
      </c>
      <c r="K238" s="48">
        <v>2561.4535406483415</v>
      </c>
      <c r="L238" s="48">
        <v>2241.0208632440635</v>
      </c>
      <c r="M238" s="48">
        <v>14.850958089376901</v>
      </c>
      <c r="N238" s="48">
        <v>10.508652376439052</v>
      </c>
      <c r="O238" s="48">
        <v>2490.7028890304878</v>
      </c>
      <c r="P238" s="48">
        <v>2143.9212795321705</v>
      </c>
      <c r="Q238" s="48">
        <v>14.838864498608103</v>
      </c>
      <c r="R238" s="48">
        <v>10.501524079525122</v>
      </c>
      <c r="U238" s="48">
        <v>1342.8471581903032</v>
      </c>
      <c r="V238" s="48">
        <v>3.7982847941025355E-2</v>
      </c>
      <c r="W238" s="48">
        <v>35354.040862741393</v>
      </c>
      <c r="X238" s="48">
        <v>660.74422643658545</v>
      </c>
      <c r="Y238" s="48">
        <v>2.3866694420975776E-2</v>
      </c>
      <c r="Z238" s="48">
        <v>27684.78176248302</v>
      </c>
      <c r="AA238" s="48">
        <v>563.6446427246924</v>
      </c>
      <c r="AB238" s="48">
        <v>1.6738397507046088E-2</v>
      </c>
      <c r="AC238" s="48">
        <v>33673.75177267861</v>
      </c>
      <c r="AD238" s="48">
        <v>-1342.8471581903032</v>
      </c>
      <c r="AE238" s="48">
        <v>-3.7982847941025355E-2</v>
      </c>
      <c r="AF238" s="48">
        <v>35354.040862741393</v>
      </c>
      <c r="AG238" s="48">
        <v>-682.10293175371771</v>
      </c>
      <c r="AH238" s="48">
        <v>-1.4116153520049579E-2</v>
      </c>
      <c r="AI238" s="48">
        <v>48320.736295826428</v>
      </c>
      <c r="AJ238" s="48">
        <v>-779.20251546561076</v>
      </c>
      <c r="AK238" s="48">
        <v>-2.1244450433979267E-2</v>
      </c>
      <c r="AL238" s="48">
        <v>36677.932332828037</v>
      </c>
      <c r="AM238" s="48">
        <v>-660.74422643658545</v>
      </c>
      <c r="AN238" s="48">
        <v>-2.3866694420975776E-2</v>
      </c>
      <c r="AO238" s="48">
        <v>27684.78176248302</v>
      </c>
      <c r="AP238" s="48">
        <v>682.10293175371771</v>
      </c>
      <c r="AQ238" s="48">
        <v>1.4116153520049579E-2</v>
      </c>
      <c r="AR238" s="48">
        <v>48320.736295826428</v>
      </c>
      <c r="AS238" s="48">
        <v>-97.099583711893047</v>
      </c>
      <c r="AT238" s="48">
        <v>-7.1282969139296881E-3</v>
      </c>
      <c r="AU238" s="48">
        <v>13621.708647145</v>
      </c>
      <c r="AV238" s="48">
        <v>-563.6446427246924</v>
      </c>
      <c r="AW238" s="48">
        <v>-1.6738397507046088E-2</v>
      </c>
      <c r="AX238" s="48">
        <v>33673.75177267861</v>
      </c>
      <c r="AY238" s="48">
        <v>779.20251546561076</v>
      </c>
      <c r="AZ238" s="48">
        <v>2.1244450433979267E-2</v>
      </c>
      <c r="BA238" s="48">
        <v>36677.932332828037</v>
      </c>
      <c r="BB238" s="48">
        <v>97.099583711893047</v>
      </c>
      <c r="BC238" s="48">
        <v>7.1282969139296881E-3</v>
      </c>
      <c r="BD238" s="48">
        <v>13621.708647145</v>
      </c>
      <c r="BF238" s="8">
        <f t="shared" si="33"/>
        <v>312963.2938237348</v>
      </c>
      <c r="BG238" s="8">
        <f t="shared" si="34"/>
        <v>312759.93210377527</v>
      </c>
      <c r="BH238" s="8">
        <f t="shared" si="35"/>
        <v>313018.55042992748</v>
      </c>
      <c r="BI238" s="8">
        <f t="shared" si="36"/>
        <v>312901.80110622145</v>
      </c>
      <c r="BJ238" s="19">
        <f t="shared" si="37"/>
        <v>0</v>
      </c>
      <c r="BK238" s="19">
        <f t="shared" si="38"/>
        <v>0</v>
      </c>
      <c r="BL238" s="19">
        <f t="shared" si="39"/>
        <v>1</v>
      </c>
      <c r="BM238" s="19">
        <f t="shared" si="40"/>
        <v>0</v>
      </c>
    </row>
    <row r="239" spans="2:65" x14ac:dyDescent="0.25">
      <c r="B239" s="6">
        <v>214</v>
      </c>
      <c r="C239" s="48">
        <v>1896.3010971731494</v>
      </c>
      <c r="D239" s="48">
        <v>1518.4529142504944</v>
      </c>
      <c r="E239" s="48">
        <v>14.995478587422063</v>
      </c>
      <c r="F239" s="48">
        <v>10.615000690347925</v>
      </c>
      <c r="G239" s="48">
        <v>3179.0424476477406</v>
      </c>
      <c r="H239" s="48">
        <v>2915.2205984413454</v>
      </c>
      <c r="I239" s="48">
        <v>15.051065011288369</v>
      </c>
      <c r="J239" s="48">
        <v>10.647795104838353</v>
      </c>
      <c r="K239" s="48">
        <v>2507.972488039497</v>
      </c>
      <c r="L239" s="48">
        <v>2205.3216737232706</v>
      </c>
      <c r="M239" s="48">
        <v>15.032225110832822</v>
      </c>
      <c r="N239" s="48">
        <v>10.636688758706917</v>
      </c>
      <c r="O239" s="48">
        <v>2470.1713123142167</v>
      </c>
      <c r="P239" s="48">
        <v>2130.3507703344649</v>
      </c>
      <c r="Q239" s="48">
        <v>15.014104983815939</v>
      </c>
      <c r="R239" s="48">
        <v>10.625998372221515</v>
      </c>
      <c r="U239" s="48">
        <v>1396.767684190851</v>
      </c>
      <c r="V239" s="48">
        <v>3.2794414490428636E-2</v>
      </c>
      <c r="W239" s="48">
        <v>42591.633541696894</v>
      </c>
      <c r="X239" s="48">
        <v>686.86875947277622</v>
      </c>
      <c r="Y239" s="48">
        <v>2.1688068358992396E-2</v>
      </c>
      <c r="Z239" s="48">
        <v>31670.352015834727</v>
      </c>
      <c r="AA239" s="48">
        <v>611.89785608397051</v>
      </c>
      <c r="AB239" s="48">
        <v>1.0997681873590182E-2</v>
      </c>
      <c r="AC239" s="48">
        <v>55638.803078436118</v>
      </c>
      <c r="AD239" s="48">
        <v>-1396.767684190851</v>
      </c>
      <c r="AE239" s="48">
        <v>-3.2794414490428636E-2</v>
      </c>
      <c r="AF239" s="48">
        <v>42591.633541696894</v>
      </c>
      <c r="AG239" s="48">
        <v>-709.8989247180748</v>
      </c>
      <c r="AH239" s="48">
        <v>-1.110634613143624E-2</v>
      </c>
      <c r="AI239" s="48">
        <v>63918.314476866821</v>
      </c>
      <c r="AJ239" s="48">
        <v>-784.8698281068805</v>
      </c>
      <c r="AK239" s="48">
        <v>-2.1796732616838455E-2</v>
      </c>
      <c r="AL239" s="48">
        <v>36008.600091765649</v>
      </c>
      <c r="AM239" s="48">
        <v>-686.86875947277622</v>
      </c>
      <c r="AN239" s="48">
        <v>-2.1688068358992396E-2</v>
      </c>
      <c r="AO239" s="48">
        <v>31670.352015834727</v>
      </c>
      <c r="AP239" s="48">
        <v>709.8989247180748</v>
      </c>
      <c r="AQ239" s="48">
        <v>1.110634613143624E-2</v>
      </c>
      <c r="AR239" s="48">
        <v>63918.314476866821</v>
      </c>
      <c r="AS239" s="48">
        <v>-74.970903388805709</v>
      </c>
      <c r="AT239" s="48">
        <v>-1.0690386485402215E-2</v>
      </c>
      <c r="AU239" s="48">
        <v>7012.9273147588183</v>
      </c>
      <c r="AV239" s="48">
        <v>-611.89785608397051</v>
      </c>
      <c r="AW239" s="48">
        <v>-1.0997681873590182E-2</v>
      </c>
      <c r="AX239" s="48">
        <v>55638.803078436118</v>
      </c>
      <c r="AY239" s="48">
        <v>784.8698281068805</v>
      </c>
      <c r="AZ239" s="48">
        <v>2.1796732616838455E-2</v>
      </c>
      <c r="BA239" s="48">
        <v>36008.600091765649</v>
      </c>
      <c r="BB239" s="48">
        <v>74.970903388805709</v>
      </c>
      <c r="BC239" s="48">
        <v>1.0690386485402215E-2</v>
      </c>
      <c r="BD239" s="48">
        <v>7012.9273147588183</v>
      </c>
      <c r="BF239" s="8">
        <f t="shared" si="33"/>
        <v>316931.56779618724</v>
      </c>
      <c r="BG239" s="8">
        <f t="shared" si="34"/>
        <v>316518.63254670921</v>
      </c>
      <c r="BH239" s="8">
        <f t="shared" si="35"/>
        <v>316895.34108748421</v>
      </c>
      <c r="BI239" s="8">
        <f t="shared" si="36"/>
        <v>316649.60039631097</v>
      </c>
      <c r="BJ239" s="19">
        <f t="shared" si="37"/>
        <v>1</v>
      </c>
      <c r="BK239" s="19">
        <f t="shared" si="38"/>
        <v>0</v>
      </c>
      <c r="BL239" s="19">
        <f t="shared" si="39"/>
        <v>0</v>
      </c>
      <c r="BM239" s="19">
        <f t="shared" si="40"/>
        <v>0</v>
      </c>
    </row>
    <row r="240" spans="2:65" x14ac:dyDescent="0.25">
      <c r="B240" s="6">
        <v>215</v>
      </c>
      <c r="C240" s="48">
        <v>1932.9699117679077</v>
      </c>
      <c r="D240" s="48">
        <v>1545.8522398024568</v>
      </c>
      <c r="E240" s="48">
        <v>14.91392016135684</v>
      </c>
      <c r="F240" s="48">
        <v>10.557907278669997</v>
      </c>
      <c r="G240" s="48">
        <v>3152.1637178842602</v>
      </c>
      <c r="H240" s="48">
        <v>2898.9227697509264</v>
      </c>
      <c r="I240" s="48">
        <v>14.978718240774985</v>
      </c>
      <c r="J240" s="48">
        <v>10.596076904943851</v>
      </c>
      <c r="K240" s="48">
        <v>2532.8911799868133</v>
      </c>
      <c r="L240" s="48">
        <v>2224.1714949572865</v>
      </c>
      <c r="M240" s="48">
        <v>14.952005997362747</v>
      </c>
      <c r="N240" s="48">
        <v>10.580355017178253</v>
      </c>
      <c r="O240" s="48">
        <v>2454.5053027660333</v>
      </c>
      <c r="P240" s="48">
        <v>2122.1215148279807</v>
      </c>
      <c r="Q240" s="48">
        <v>14.940552290879355</v>
      </c>
      <c r="R240" s="48">
        <v>10.573608166443526</v>
      </c>
      <c r="U240" s="48">
        <v>1353.0705299484696</v>
      </c>
      <c r="V240" s="48">
        <v>3.8169626273854007E-2</v>
      </c>
      <c r="W240" s="48">
        <v>35448.880747237388</v>
      </c>
      <c r="X240" s="48">
        <v>678.31925515482976</v>
      </c>
      <c r="Y240" s="48">
        <v>2.24477385082551E-2</v>
      </c>
      <c r="Z240" s="48">
        <v>30217.710122798318</v>
      </c>
      <c r="AA240" s="48">
        <v>576.26927502552394</v>
      </c>
      <c r="AB240" s="48">
        <v>1.5700887773528294E-2</v>
      </c>
      <c r="AC240" s="48">
        <v>36702.973955212539</v>
      </c>
      <c r="AD240" s="48">
        <v>-1353.0705299484696</v>
      </c>
      <c r="AE240" s="48">
        <v>-3.8169626273854007E-2</v>
      </c>
      <c r="AF240" s="48">
        <v>35448.880747237388</v>
      </c>
      <c r="AG240" s="48">
        <v>-674.75127479363982</v>
      </c>
      <c r="AH240" s="48">
        <v>-1.5721887765598908E-2</v>
      </c>
      <c r="AI240" s="48">
        <v>42917.95520065118</v>
      </c>
      <c r="AJ240" s="48">
        <v>-776.80125492294565</v>
      </c>
      <c r="AK240" s="48">
        <v>-2.2468738500325713E-2</v>
      </c>
      <c r="AL240" s="48">
        <v>34572.535298841314</v>
      </c>
      <c r="AM240" s="48">
        <v>-678.31925515482976</v>
      </c>
      <c r="AN240" s="48">
        <v>-2.24477385082551E-2</v>
      </c>
      <c r="AO240" s="48">
        <v>30217.710122798318</v>
      </c>
      <c r="AP240" s="48">
        <v>674.75127479363982</v>
      </c>
      <c r="AQ240" s="48">
        <v>1.5721887765598908E-2</v>
      </c>
      <c r="AR240" s="48">
        <v>42917.95520065118</v>
      </c>
      <c r="AS240" s="48">
        <v>-102.04998012930582</v>
      </c>
      <c r="AT240" s="48">
        <v>-6.7468507347268059E-3</v>
      </c>
      <c r="AU240" s="48">
        <v>15125.572528830822</v>
      </c>
      <c r="AV240" s="48">
        <v>-576.26927502552394</v>
      </c>
      <c r="AW240" s="48">
        <v>-1.5700887773528294E-2</v>
      </c>
      <c r="AX240" s="48">
        <v>36702.973955212539</v>
      </c>
      <c r="AY240" s="48">
        <v>776.80125492294565</v>
      </c>
      <c r="AZ240" s="48">
        <v>2.2468738500325713E-2</v>
      </c>
      <c r="BA240" s="48">
        <v>34572.535298841314</v>
      </c>
      <c r="BB240" s="48">
        <v>102.04998012930582</v>
      </c>
      <c r="BC240" s="48">
        <v>6.7468507347268059E-3</v>
      </c>
      <c r="BD240" s="48">
        <v>15125.572528830822</v>
      </c>
      <c r="BF240" s="8">
        <f t="shared" si="33"/>
        <v>315191.36612029746</v>
      </c>
      <c r="BG240" s="8">
        <f t="shared" si="34"/>
        <v>314983.3843785646</v>
      </c>
      <c r="BH240" s="8">
        <f t="shared" si="35"/>
        <v>315186.47902039031</v>
      </c>
      <c r="BI240" s="8">
        <f t="shared" si="36"/>
        <v>315086.12347847776</v>
      </c>
      <c r="BJ240" s="19">
        <f t="shared" si="37"/>
        <v>1</v>
      </c>
      <c r="BK240" s="19">
        <f t="shared" si="38"/>
        <v>0</v>
      </c>
      <c r="BL240" s="19">
        <f t="shared" si="39"/>
        <v>0</v>
      </c>
      <c r="BM240" s="19">
        <f t="shared" si="40"/>
        <v>0</v>
      </c>
    </row>
    <row r="241" spans="2:65" x14ac:dyDescent="0.25">
      <c r="B241" s="6">
        <v>216</v>
      </c>
      <c r="C241" s="48">
        <v>1907.1494363834797</v>
      </c>
      <c r="D241" s="48">
        <v>1526.8988966143959</v>
      </c>
      <c r="E241" s="48">
        <v>15.092478860791168</v>
      </c>
      <c r="F241" s="48">
        <v>10.683939639325807</v>
      </c>
      <c r="G241" s="48">
        <v>3133.9954420109379</v>
      </c>
      <c r="H241" s="48">
        <v>2885.7565038497014</v>
      </c>
      <c r="I241" s="48">
        <v>15.157652858728383</v>
      </c>
      <c r="J241" s="48">
        <v>10.722389292167103</v>
      </c>
      <c r="K241" s="48">
        <v>2540.3577015864157</v>
      </c>
      <c r="L241" s="48">
        <v>2227.9869406899516</v>
      </c>
      <c r="M241" s="48">
        <v>15.126128514791004</v>
      </c>
      <c r="N241" s="48">
        <v>10.703804655603022</v>
      </c>
      <c r="O241" s="48">
        <v>2466.5072905503303</v>
      </c>
      <c r="P241" s="48">
        <v>2128.893555146451</v>
      </c>
      <c r="Q241" s="48">
        <v>15.113649480040019</v>
      </c>
      <c r="R241" s="48">
        <v>10.696441005719494</v>
      </c>
      <c r="U241" s="48">
        <v>1358.8576072353055</v>
      </c>
      <c r="V241" s="48">
        <v>3.8449652841295645E-2</v>
      </c>
      <c r="W241" s="48">
        <v>35341.219148170487</v>
      </c>
      <c r="X241" s="48">
        <v>701.08804407555567</v>
      </c>
      <c r="Y241" s="48">
        <v>1.9865016277215375E-2</v>
      </c>
      <c r="Z241" s="48">
        <v>35292.598520529995</v>
      </c>
      <c r="AA241" s="48">
        <v>601.99465853205515</v>
      </c>
      <c r="AB241" s="48">
        <v>1.2501366393687263E-2</v>
      </c>
      <c r="AC241" s="48">
        <v>48154.308863072809</v>
      </c>
      <c r="AD241" s="48">
        <v>-1358.8576072353055</v>
      </c>
      <c r="AE241" s="48">
        <v>-3.8449652841295645E-2</v>
      </c>
      <c r="AF241" s="48">
        <v>35341.219148170487</v>
      </c>
      <c r="AG241" s="48">
        <v>-657.76956315974985</v>
      </c>
      <c r="AH241" s="48">
        <v>-1.858463656408027E-2</v>
      </c>
      <c r="AI241" s="48">
        <v>35393.189470869918</v>
      </c>
      <c r="AJ241" s="48">
        <v>-756.86294870325037</v>
      </c>
      <c r="AK241" s="48">
        <v>-2.5948286447608382E-2</v>
      </c>
      <c r="AL241" s="48">
        <v>29168.12831673551</v>
      </c>
      <c r="AM241" s="48">
        <v>-701.08804407555567</v>
      </c>
      <c r="AN241" s="48">
        <v>-1.9865016277215375E-2</v>
      </c>
      <c r="AO241" s="48">
        <v>35292.598520529995</v>
      </c>
      <c r="AP241" s="48">
        <v>657.76956315974985</v>
      </c>
      <c r="AQ241" s="48">
        <v>1.858463656408027E-2</v>
      </c>
      <c r="AR241" s="48">
        <v>35393.189470869918</v>
      </c>
      <c r="AS241" s="48">
        <v>-99.093385543500517</v>
      </c>
      <c r="AT241" s="48">
        <v>-7.3636498835281117E-3</v>
      </c>
      <c r="AU241" s="48">
        <v>13457.101724127921</v>
      </c>
      <c r="AV241" s="48">
        <v>-601.99465853205515</v>
      </c>
      <c r="AW241" s="48">
        <v>-1.2501366393687263E-2</v>
      </c>
      <c r="AX241" s="48">
        <v>48154.308863072809</v>
      </c>
      <c r="AY241" s="48">
        <v>756.86294870325037</v>
      </c>
      <c r="AZ241" s="48">
        <v>2.5948286447608382E-2</v>
      </c>
      <c r="BA241" s="48">
        <v>29168.12831673551</v>
      </c>
      <c r="BB241" s="48">
        <v>99.093385543500517</v>
      </c>
      <c r="BC241" s="48">
        <v>7.3636498835281117E-3</v>
      </c>
      <c r="BD241" s="48">
        <v>13457.101724127921</v>
      </c>
      <c r="BF241" s="8">
        <f t="shared" si="33"/>
        <v>318991.29028315982</v>
      </c>
      <c r="BG241" s="8">
        <f t="shared" si="34"/>
        <v>318785.92226116336</v>
      </c>
      <c r="BH241" s="8">
        <f t="shared" si="35"/>
        <v>318886.15272740071</v>
      </c>
      <c r="BI241" s="8">
        <f t="shared" si="36"/>
        <v>318764.33661643835</v>
      </c>
      <c r="BJ241" s="19">
        <f t="shared" si="37"/>
        <v>1</v>
      </c>
      <c r="BK241" s="19">
        <f t="shared" si="38"/>
        <v>0</v>
      </c>
      <c r="BL241" s="19">
        <f t="shared" si="39"/>
        <v>0</v>
      </c>
      <c r="BM241" s="19">
        <f t="shared" si="40"/>
        <v>0</v>
      </c>
    </row>
    <row r="242" spans="2:65" x14ac:dyDescent="0.25">
      <c r="B242" s="6">
        <v>217</v>
      </c>
      <c r="C242" s="48">
        <v>2014.5020630398078</v>
      </c>
      <c r="D242" s="48">
        <v>1597.7131583104656</v>
      </c>
      <c r="E242" s="48">
        <v>15.105985624098736</v>
      </c>
      <c r="F242" s="48">
        <v>10.694888145516019</v>
      </c>
      <c r="G242" s="48">
        <v>3120.0390725971693</v>
      </c>
      <c r="H242" s="48">
        <v>2875.4976088134181</v>
      </c>
      <c r="I242" s="48">
        <v>15.188921198087341</v>
      </c>
      <c r="J242" s="48">
        <v>10.743861065531084</v>
      </c>
      <c r="K242" s="48">
        <v>2540.2807532034831</v>
      </c>
      <c r="L242" s="48">
        <v>2226.7638179672408</v>
      </c>
      <c r="M242" s="48">
        <v>15.155921715369772</v>
      </c>
      <c r="N242" s="48">
        <v>10.724395922165931</v>
      </c>
      <c r="O242" s="48">
        <v>2486.4093436289531</v>
      </c>
      <c r="P242" s="48">
        <v>2140.9886640316336</v>
      </c>
      <c r="Q242" s="48">
        <v>15.140563779976368</v>
      </c>
      <c r="R242" s="48">
        <v>10.715327515971229</v>
      </c>
      <c r="U242" s="48">
        <v>1277.7844505029525</v>
      </c>
      <c r="V242" s="48">
        <v>4.8972920015064147E-2</v>
      </c>
      <c r="W242" s="48">
        <v>26091.65330778528</v>
      </c>
      <c r="X242" s="48">
        <v>629.05065965677522</v>
      </c>
      <c r="Y242" s="48">
        <v>2.9507776649911222E-2</v>
      </c>
      <c r="Z242" s="48">
        <v>21318.131390243794</v>
      </c>
      <c r="AA242" s="48">
        <v>543.27550572116797</v>
      </c>
      <c r="AB242" s="48">
        <v>2.0439370455209271E-2</v>
      </c>
      <c r="AC242" s="48">
        <v>26579.855133586381</v>
      </c>
      <c r="AD242" s="48">
        <v>-1277.7844505029525</v>
      </c>
      <c r="AE242" s="48">
        <v>-4.8972920015064147E-2</v>
      </c>
      <c r="AF242" s="48">
        <v>26091.65330778528</v>
      </c>
      <c r="AG242" s="48">
        <v>-648.73379084617727</v>
      </c>
      <c r="AH242" s="48">
        <v>-1.9465143365152926E-2</v>
      </c>
      <c r="AI242" s="48">
        <v>33327.973941746539</v>
      </c>
      <c r="AJ242" s="48">
        <v>-734.50894478178452</v>
      </c>
      <c r="AK242" s="48">
        <v>-2.8533549559854876E-2</v>
      </c>
      <c r="AL242" s="48">
        <v>25741.940841990367</v>
      </c>
      <c r="AM242" s="48">
        <v>-629.05065965677522</v>
      </c>
      <c r="AN242" s="48">
        <v>-2.9507776649911222E-2</v>
      </c>
      <c r="AO242" s="48">
        <v>21318.131390243794</v>
      </c>
      <c r="AP242" s="48">
        <v>648.73379084617727</v>
      </c>
      <c r="AQ242" s="48">
        <v>1.9465143365152926E-2</v>
      </c>
      <c r="AR242" s="48">
        <v>33327.973941746539</v>
      </c>
      <c r="AS242" s="48">
        <v>-85.77515393560725</v>
      </c>
      <c r="AT242" s="48">
        <v>-9.0684061947019501E-3</v>
      </c>
      <c r="AU242" s="48">
        <v>9458.6801797343178</v>
      </c>
      <c r="AV242" s="48">
        <v>-543.27550572116797</v>
      </c>
      <c r="AW242" s="48">
        <v>-2.0439370455209271E-2</v>
      </c>
      <c r="AX242" s="48">
        <v>26579.855133586381</v>
      </c>
      <c r="AY242" s="48">
        <v>734.50894478178452</v>
      </c>
      <c r="AZ242" s="48">
        <v>2.8533549559854876E-2</v>
      </c>
      <c r="BA242" s="48">
        <v>25741.940841990367</v>
      </c>
      <c r="BB242" s="48">
        <v>85.77515393560725</v>
      </c>
      <c r="BC242" s="48">
        <v>9.0684061947019501E-3</v>
      </c>
      <c r="BD242" s="48">
        <v>9458.6801797343178</v>
      </c>
      <c r="BF242" s="8">
        <f t="shared" si="33"/>
        <v>319248.93120717013</v>
      </c>
      <c r="BG242" s="8">
        <f t="shared" si="34"/>
        <v>319440.33435711911</v>
      </c>
      <c r="BH242" s="8">
        <f t="shared" si="35"/>
        <v>319505.11384701065</v>
      </c>
      <c r="BI242" s="8">
        <f t="shared" si="36"/>
        <v>319318.83681510523</v>
      </c>
      <c r="BJ242" s="19">
        <f t="shared" si="37"/>
        <v>0</v>
      </c>
      <c r="BK242" s="19">
        <f t="shared" si="38"/>
        <v>0</v>
      </c>
      <c r="BL242" s="19">
        <f t="shared" si="39"/>
        <v>1</v>
      </c>
      <c r="BM242" s="19">
        <f t="shared" si="40"/>
        <v>0</v>
      </c>
    </row>
    <row r="243" spans="2:65" x14ac:dyDescent="0.25">
      <c r="B243" s="6">
        <v>218</v>
      </c>
      <c r="C243" s="48">
        <v>2003.8663424727849</v>
      </c>
      <c r="D243" s="48">
        <v>1590.0325514486096</v>
      </c>
      <c r="E243" s="48">
        <v>15.004245945980944</v>
      </c>
      <c r="F243" s="48">
        <v>10.62243297244971</v>
      </c>
      <c r="G243" s="48">
        <v>3195.0489191586871</v>
      </c>
      <c r="H243" s="48">
        <v>2925.4285504570016</v>
      </c>
      <c r="I243" s="48">
        <v>15.072667490247687</v>
      </c>
      <c r="J243" s="48">
        <v>10.662862748300981</v>
      </c>
      <c r="K243" s="48">
        <v>2549.0353603148005</v>
      </c>
      <c r="L243" s="48">
        <v>2232.2624950025893</v>
      </c>
      <c r="M243" s="48">
        <v>15.050427648404268</v>
      </c>
      <c r="N243" s="48">
        <v>10.649734446160824</v>
      </c>
      <c r="O243" s="48">
        <v>2502.3820097889989</v>
      </c>
      <c r="P243" s="48">
        <v>2151.2966358617482</v>
      </c>
      <c r="Q243" s="48">
        <v>15.034164419505849</v>
      </c>
      <c r="R243" s="48">
        <v>10.640126249469308</v>
      </c>
      <c r="U243" s="48">
        <v>1335.395999008392</v>
      </c>
      <c r="V243" s="48">
        <v>4.0429775851270833E-2</v>
      </c>
      <c r="W243" s="48">
        <v>33030.012432443807</v>
      </c>
      <c r="X243" s="48">
        <v>642.22994355397964</v>
      </c>
      <c r="Y243" s="48">
        <v>2.7301473711114355E-2</v>
      </c>
      <c r="Z243" s="48">
        <v>23523.636502176421</v>
      </c>
      <c r="AA243" s="48">
        <v>561.26408441313856</v>
      </c>
      <c r="AB243" s="48">
        <v>1.7693277019597886E-2</v>
      </c>
      <c r="AC243" s="48">
        <v>31721.884181853744</v>
      </c>
      <c r="AD243" s="48">
        <v>-1335.395999008392</v>
      </c>
      <c r="AE243" s="48">
        <v>-4.0429775851270833E-2</v>
      </c>
      <c r="AF243" s="48">
        <v>33030.012432443807</v>
      </c>
      <c r="AG243" s="48">
        <v>-693.16605545441234</v>
      </c>
      <c r="AH243" s="48">
        <v>-1.3128302140156478E-2</v>
      </c>
      <c r="AI243" s="48">
        <v>52799.367965045203</v>
      </c>
      <c r="AJ243" s="48">
        <v>-774.13191459525342</v>
      </c>
      <c r="AK243" s="48">
        <v>-2.2736498831672947E-2</v>
      </c>
      <c r="AL243" s="48">
        <v>34047.982511575334</v>
      </c>
      <c r="AM243" s="48">
        <v>-642.22994355397964</v>
      </c>
      <c r="AN243" s="48">
        <v>-2.7301473711114355E-2</v>
      </c>
      <c r="AO243" s="48">
        <v>23523.636502176421</v>
      </c>
      <c r="AP243" s="48">
        <v>693.16605545441234</v>
      </c>
      <c r="AQ243" s="48">
        <v>1.3128302140156478E-2</v>
      </c>
      <c r="AR243" s="48">
        <v>52799.367965045203</v>
      </c>
      <c r="AS243" s="48">
        <v>-80.965859140841076</v>
      </c>
      <c r="AT243" s="48">
        <v>-9.6081966915164685E-3</v>
      </c>
      <c r="AU243" s="48">
        <v>8426.7487167836262</v>
      </c>
      <c r="AV243" s="48">
        <v>-561.26408441313856</v>
      </c>
      <c r="AW243" s="48">
        <v>-1.7693277019597886E-2</v>
      </c>
      <c r="AX243" s="48">
        <v>31721.884181853744</v>
      </c>
      <c r="AY243" s="48">
        <v>774.13191459525342</v>
      </c>
      <c r="AZ243" s="48">
        <v>2.2736498831672947E-2</v>
      </c>
      <c r="BA243" s="48">
        <v>34047.982511575334</v>
      </c>
      <c r="BB243" s="48">
        <v>80.965859140841076</v>
      </c>
      <c r="BC243" s="48">
        <v>9.6081966915164685E-3</v>
      </c>
      <c r="BD243" s="48">
        <v>8426.7487167836262</v>
      </c>
      <c r="BF243" s="8">
        <f t="shared" si="33"/>
        <v>317082.95662204269</v>
      </c>
      <c r="BG243" s="8">
        <f t="shared" si="34"/>
        <v>316960.45389857242</v>
      </c>
      <c r="BH243" s="8">
        <f t="shared" si="35"/>
        <v>317259.77088982216</v>
      </c>
      <c r="BI243" s="8">
        <f t="shared" si="36"/>
        <v>317052.49084821751</v>
      </c>
      <c r="BJ243" s="19">
        <f t="shared" si="37"/>
        <v>0</v>
      </c>
      <c r="BK243" s="19">
        <f t="shared" si="38"/>
        <v>0</v>
      </c>
      <c r="BL243" s="19">
        <f t="shared" si="39"/>
        <v>1</v>
      </c>
      <c r="BM243" s="19">
        <f t="shared" si="40"/>
        <v>0</v>
      </c>
    </row>
    <row r="244" spans="2:65" x14ac:dyDescent="0.25">
      <c r="B244" s="6">
        <v>219</v>
      </c>
      <c r="C244" s="48">
        <v>1907.5768102000566</v>
      </c>
      <c r="D244" s="48">
        <v>1528.3900053940965</v>
      </c>
      <c r="E244" s="48">
        <v>15.12610976745516</v>
      </c>
      <c r="F244" s="48">
        <v>10.708942520513515</v>
      </c>
      <c r="G244" s="48">
        <v>3169.5895131905813</v>
      </c>
      <c r="H244" s="48">
        <v>2910.4375684497932</v>
      </c>
      <c r="I244" s="48">
        <v>15.188321084587324</v>
      </c>
      <c r="J244" s="48">
        <v>10.745567699021533</v>
      </c>
      <c r="K244" s="48">
        <v>2491.2116801872476</v>
      </c>
      <c r="L244" s="48">
        <v>2195.8601037492731</v>
      </c>
      <c r="M244" s="48">
        <v>15.169663865413234</v>
      </c>
      <c r="N244" s="48">
        <v>10.734593493963402</v>
      </c>
      <c r="O244" s="48">
        <v>2477.7514515308067</v>
      </c>
      <c r="P244" s="48">
        <v>2137.5296619161886</v>
      </c>
      <c r="Q244" s="48">
        <v>15.146413799447293</v>
      </c>
      <c r="R244" s="48">
        <v>10.72090615733163</v>
      </c>
      <c r="U244" s="48">
        <v>1382.0475630556966</v>
      </c>
      <c r="V244" s="48">
        <v>3.6625178508018053E-2</v>
      </c>
      <c r="W244" s="48">
        <v>37734.903128271064</v>
      </c>
      <c r="X244" s="48">
        <v>667.47009835517656</v>
      </c>
      <c r="Y244" s="48">
        <v>2.5650973449886649E-2</v>
      </c>
      <c r="Z244" s="48">
        <v>26021.238517874888</v>
      </c>
      <c r="AA244" s="48">
        <v>609.13965652209208</v>
      </c>
      <c r="AB244" s="48">
        <v>1.1963636818114409E-2</v>
      </c>
      <c r="AC244" s="48">
        <v>50915.926802440219</v>
      </c>
      <c r="AD244" s="48">
        <v>-1382.0475630556966</v>
      </c>
      <c r="AE244" s="48">
        <v>-3.6625178508018053E-2</v>
      </c>
      <c r="AF244" s="48">
        <v>37734.903128271064</v>
      </c>
      <c r="AG244" s="48">
        <v>-714.57746470052007</v>
      </c>
      <c r="AH244" s="48">
        <v>-1.0974205058131403E-2</v>
      </c>
      <c r="AI244" s="48">
        <v>65114.280343344741</v>
      </c>
      <c r="AJ244" s="48">
        <v>-772.90790653360455</v>
      </c>
      <c r="AK244" s="48">
        <v>-2.4661541689903643E-2</v>
      </c>
      <c r="AL244" s="48">
        <v>31340.615937649614</v>
      </c>
      <c r="AM244" s="48">
        <v>-667.47009835517656</v>
      </c>
      <c r="AN244" s="48">
        <v>-2.5650973449886649E-2</v>
      </c>
      <c r="AO244" s="48">
        <v>26021.238517874888</v>
      </c>
      <c r="AP244" s="48">
        <v>714.57746470052007</v>
      </c>
      <c r="AQ244" s="48">
        <v>1.0974205058131403E-2</v>
      </c>
      <c r="AR244" s="48">
        <v>65114.280343344741</v>
      </c>
      <c r="AS244" s="48">
        <v>-58.330441833084478</v>
      </c>
      <c r="AT244" s="48">
        <v>-1.368733663177224E-2</v>
      </c>
      <c r="AU244" s="48">
        <v>4261.6356565442229</v>
      </c>
      <c r="AV244" s="48">
        <v>-609.13965652209208</v>
      </c>
      <c r="AW244" s="48">
        <v>-1.1963636818114409E-2</v>
      </c>
      <c r="AX244" s="48">
        <v>50915.926802440219</v>
      </c>
      <c r="AY244" s="48">
        <v>772.90790653360455</v>
      </c>
      <c r="AZ244" s="48">
        <v>2.4661541689903643E-2</v>
      </c>
      <c r="BA244" s="48">
        <v>31340.615937649614</v>
      </c>
      <c r="BB244" s="48">
        <v>58.330441833084478</v>
      </c>
      <c r="BC244" s="48">
        <v>1.368733663177224E-2</v>
      </c>
      <c r="BD244" s="48">
        <v>4261.6356565442229</v>
      </c>
      <c r="BF244" s="8">
        <f t="shared" si="33"/>
        <v>319739.88561001135</v>
      </c>
      <c r="BG244" s="8">
        <f t="shared" si="34"/>
        <v>319456.59340219625</v>
      </c>
      <c r="BH244" s="8">
        <f t="shared" si="35"/>
        <v>319841.94471515279</v>
      </c>
      <c r="BI244" s="8">
        <f t="shared" si="36"/>
        <v>319489.65505803272</v>
      </c>
      <c r="BJ244" s="19">
        <f t="shared" si="37"/>
        <v>0</v>
      </c>
      <c r="BK244" s="19">
        <f t="shared" si="38"/>
        <v>0</v>
      </c>
      <c r="BL244" s="19">
        <f t="shared" si="39"/>
        <v>1</v>
      </c>
      <c r="BM244" s="19">
        <f t="shared" si="40"/>
        <v>0</v>
      </c>
    </row>
    <row r="245" spans="2:65" x14ac:dyDescent="0.25">
      <c r="B245" s="6">
        <v>220</v>
      </c>
      <c r="C245" s="48">
        <v>1914.6257881156992</v>
      </c>
      <c r="D245" s="48">
        <v>1530.9036263640057</v>
      </c>
      <c r="E245" s="48">
        <v>15.103049545883923</v>
      </c>
      <c r="F245" s="48">
        <v>10.690046986098816</v>
      </c>
      <c r="G245" s="48">
        <v>3169.3765728817807</v>
      </c>
      <c r="H245" s="48">
        <v>2908.8238144916368</v>
      </c>
      <c r="I245" s="48">
        <v>15.15989371753208</v>
      </c>
      <c r="J245" s="48">
        <v>10.723624468839091</v>
      </c>
      <c r="K245" s="48">
        <v>2553.5238510210397</v>
      </c>
      <c r="L245" s="48">
        <v>2236.0022066323913</v>
      </c>
      <c r="M245" s="48">
        <v>15.133710039092124</v>
      </c>
      <c r="N245" s="48">
        <v>10.708168605017775</v>
      </c>
      <c r="O245" s="48">
        <v>2484.8330823084611</v>
      </c>
      <c r="P245" s="48">
        <v>2140.3115373512851</v>
      </c>
      <c r="Q245" s="48">
        <v>15.121235936763497</v>
      </c>
      <c r="R245" s="48">
        <v>10.700798926952171</v>
      </c>
      <c r="U245" s="48">
        <v>1377.920188127631</v>
      </c>
      <c r="V245" s="48">
        <v>3.3577482740275499E-2</v>
      </c>
      <c r="W245" s="48">
        <v>41037.030643004218</v>
      </c>
      <c r="X245" s="48">
        <v>705.0985802683856</v>
      </c>
      <c r="Y245" s="48">
        <v>1.812161891895947E-2</v>
      </c>
      <c r="Z245" s="48">
        <v>38909.248860248728</v>
      </c>
      <c r="AA245" s="48">
        <v>609.40791098727937</v>
      </c>
      <c r="AB245" s="48">
        <v>1.075194085335518E-2</v>
      </c>
      <c r="AC245" s="48">
        <v>56678.874939784619</v>
      </c>
      <c r="AD245" s="48">
        <v>-1377.920188127631</v>
      </c>
      <c r="AE245" s="48">
        <v>-3.3577482740275499E-2</v>
      </c>
      <c r="AF245" s="48">
        <v>41037.030643004218</v>
      </c>
      <c r="AG245" s="48">
        <v>-672.82160785924543</v>
      </c>
      <c r="AH245" s="48">
        <v>-1.5455863821316029E-2</v>
      </c>
      <c r="AI245" s="48">
        <v>43531.802275025242</v>
      </c>
      <c r="AJ245" s="48">
        <v>-768.51227714035167</v>
      </c>
      <c r="AK245" s="48">
        <v>-2.282554188692032E-2</v>
      </c>
      <c r="AL245" s="48">
        <v>33668.960892478564</v>
      </c>
      <c r="AM245" s="48">
        <v>-705.0985802683856</v>
      </c>
      <c r="AN245" s="48">
        <v>-1.812161891895947E-2</v>
      </c>
      <c r="AO245" s="48">
        <v>38909.248860248728</v>
      </c>
      <c r="AP245" s="48">
        <v>672.82160785924543</v>
      </c>
      <c r="AQ245" s="48">
        <v>1.5455863821316029E-2</v>
      </c>
      <c r="AR245" s="48">
        <v>43531.802275025242</v>
      </c>
      <c r="AS245" s="48">
        <v>-95.690669281106238</v>
      </c>
      <c r="AT245" s="48">
        <v>-7.3696780656042904E-3</v>
      </c>
      <c r="AU245" s="48">
        <v>12984.375766387009</v>
      </c>
      <c r="AV245" s="48">
        <v>-609.40791098727937</v>
      </c>
      <c r="AW245" s="48">
        <v>-1.075194085335518E-2</v>
      </c>
      <c r="AX245" s="48">
        <v>56678.874939784619</v>
      </c>
      <c r="AY245" s="48">
        <v>768.51227714035167</v>
      </c>
      <c r="AZ245" s="48">
        <v>2.282554188692032E-2</v>
      </c>
      <c r="BA245" s="48">
        <v>33668.960892478564</v>
      </c>
      <c r="BB245" s="48">
        <v>95.690669281106238</v>
      </c>
      <c r="BC245" s="48">
        <v>7.3696780656042904E-3</v>
      </c>
      <c r="BD245" s="48">
        <v>12984.375766387009</v>
      </c>
      <c r="BF245" s="8">
        <f t="shared" si="33"/>
        <v>319170.50595660048</v>
      </c>
      <c r="BG245" s="8">
        <f t="shared" si="34"/>
        <v>318799.9102506811</v>
      </c>
      <c r="BH245" s="8">
        <f t="shared" si="35"/>
        <v>319009.05594390084</v>
      </c>
      <c r="BI245" s="8">
        <f t="shared" si="36"/>
        <v>318883.65627121384</v>
      </c>
      <c r="BJ245" s="19">
        <f t="shared" si="37"/>
        <v>1</v>
      </c>
      <c r="BK245" s="19">
        <f t="shared" si="38"/>
        <v>0</v>
      </c>
      <c r="BL245" s="19">
        <f t="shared" si="39"/>
        <v>0</v>
      </c>
      <c r="BM245" s="19">
        <f t="shared" si="40"/>
        <v>0</v>
      </c>
    </row>
    <row r="246" spans="2:65" x14ac:dyDescent="0.25">
      <c r="B246" s="6">
        <v>221</v>
      </c>
      <c r="C246" s="48">
        <v>1963.7284365124872</v>
      </c>
      <c r="D246" s="48">
        <v>1561.424727848304</v>
      </c>
      <c r="E246" s="48">
        <v>15.054542984571343</v>
      </c>
      <c r="F246" s="48">
        <v>10.657900990871781</v>
      </c>
      <c r="G246" s="48">
        <v>3217.7205776302162</v>
      </c>
      <c r="H246" s="48">
        <v>2939.5347973334215</v>
      </c>
      <c r="I246" s="48">
        <v>15.11449206358985</v>
      </c>
      <c r="J246" s="48">
        <v>10.69327153963369</v>
      </c>
      <c r="K246" s="48">
        <v>2508.6042822768636</v>
      </c>
      <c r="L246" s="48">
        <v>2203.9611559895134</v>
      </c>
      <c r="M246" s="48">
        <v>15.101786703514184</v>
      </c>
      <c r="N246" s="48">
        <v>10.685782576322961</v>
      </c>
      <c r="O246" s="48">
        <v>2536.6462513604565</v>
      </c>
      <c r="P246" s="48">
        <v>2172.8769565704738</v>
      </c>
      <c r="Q246" s="48">
        <v>15.073249945777611</v>
      </c>
      <c r="R246" s="48">
        <v>10.668947736353129</v>
      </c>
      <c r="U246" s="48">
        <v>1378.1100694851175</v>
      </c>
      <c r="V246" s="48">
        <v>3.5370548761909149E-2</v>
      </c>
      <c r="W246" s="48">
        <v>38962.077709385616</v>
      </c>
      <c r="X246" s="48">
        <v>642.5364281412094</v>
      </c>
      <c r="Y246" s="48">
        <v>2.7881585451179802E-2</v>
      </c>
      <c r="Z246" s="48">
        <v>23045.189781846522</v>
      </c>
      <c r="AA246" s="48">
        <v>611.45222872216982</v>
      </c>
      <c r="AB246" s="48">
        <v>1.1046745481348097E-2</v>
      </c>
      <c r="AC246" s="48">
        <v>55351.345765554004</v>
      </c>
      <c r="AD246" s="48">
        <v>-1378.1100694851175</v>
      </c>
      <c r="AE246" s="48">
        <v>-3.5370548761909149E-2</v>
      </c>
      <c r="AF246" s="48">
        <v>38962.077709385616</v>
      </c>
      <c r="AG246" s="48">
        <v>-735.57364134390809</v>
      </c>
      <c r="AH246" s="48">
        <v>-7.4889633107293463E-3</v>
      </c>
      <c r="AI246" s="48">
        <v>98221.023501351752</v>
      </c>
      <c r="AJ246" s="48">
        <v>-766.65784076294767</v>
      </c>
      <c r="AK246" s="48">
        <v>-2.4323803280561052E-2</v>
      </c>
      <c r="AL246" s="48">
        <v>31518.830830852861</v>
      </c>
      <c r="AM246" s="48">
        <v>-642.5364281412094</v>
      </c>
      <c r="AN246" s="48">
        <v>-2.7881585451179802E-2</v>
      </c>
      <c r="AO246" s="48">
        <v>23045.189781846522</v>
      </c>
      <c r="AP246" s="48">
        <v>735.57364134390809</v>
      </c>
      <c r="AQ246" s="48">
        <v>7.4889633107293463E-3</v>
      </c>
      <c r="AR246" s="48">
        <v>98221.023501351752</v>
      </c>
      <c r="AS246" s="48">
        <v>-31.084199419039578</v>
      </c>
      <c r="AT246" s="48">
        <v>-1.6834839969831705E-2</v>
      </c>
      <c r="AU246" s="48">
        <v>1846.4208436042722</v>
      </c>
      <c r="AV246" s="48">
        <v>-611.45222872216982</v>
      </c>
      <c r="AW246" s="48">
        <v>-1.1046745481348097E-2</v>
      </c>
      <c r="AX246" s="48">
        <v>55351.345765554004</v>
      </c>
      <c r="AY246" s="48">
        <v>766.65784076294767</v>
      </c>
      <c r="AZ246" s="48">
        <v>2.4323803280561052E-2</v>
      </c>
      <c r="BA246" s="48">
        <v>31518.830830852861</v>
      </c>
      <c r="BB246" s="48">
        <v>31.084199419039578</v>
      </c>
      <c r="BC246" s="48">
        <v>1.6834839969831705E-2</v>
      </c>
      <c r="BD246" s="48">
        <v>1846.4208436042722</v>
      </c>
      <c r="BF246" s="8">
        <f t="shared" si="33"/>
        <v>318175.60499830509</v>
      </c>
      <c r="BG246" s="8">
        <f t="shared" si="34"/>
        <v>317858.61139167729</v>
      </c>
      <c r="BH246" s="8">
        <f t="shared" si="35"/>
        <v>318369.51613369933</v>
      </c>
      <c r="BI246" s="8">
        <f t="shared" si="36"/>
        <v>317895.55513402337</v>
      </c>
      <c r="BJ246" s="19">
        <f t="shared" si="37"/>
        <v>0</v>
      </c>
      <c r="BK246" s="19">
        <f t="shared" si="38"/>
        <v>0</v>
      </c>
      <c r="BL246" s="19">
        <f t="shared" si="39"/>
        <v>1</v>
      </c>
      <c r="BM246" s="19">
        <f t="shared" si="40"/>
        <v>0</v>
      </c>
    </row>
    <row r="247" spans="2:65" x14ac:dyDescent="0.25">
      <c r="B247" s="6">
        <v>222</v>
      </c>
      <c r="C247" s="48">
        <v>1949.4828109804741</v>
      </c>
      <c r="D247" s="48">
        <v>1552.461172435105</v>
      </c>
      <c r="E247" s="48">
        <v>14.993572067809765</v>
      </c>
      <c r="F247" s="48">
        <v>10.613525506566326</v>
      </c>
      <c r="G247" s="48">
        <v>3201.8013584015657</v>
      </c>
      <c r="H247" s="48">
        <v>2929.2950606595209</v>
      </c>
      <c r="I247" s="48">
        <v>15.051482656994851</v>
      </c>
      <c r="J247" s="48">
        <v>10.647751954130028</v>
      </c>
      <c r="K247" s="48">
        <v>2593.0979855280784</v>
      </c>
      <c r="L247" s="48">
        <v>2261.0169366325017</v>
      </c>
      <c r="M247" s="48">
        <v>15.023882083521304</v>
      </c>
      <c r="N247" s="48">
        <v>10.631450181404938</v>
      </c>
      <c r="O247" s="48">
        <v>2485.1376597043241</v>
      </c>
      <c r="P247" s="48">
        <v>2138.8711622857791</v>
      </c>
      <c r="Q247" s="48">
        <v>15.017281385547454</v>
      </c>
      <c r="R247" s="48">
        <v>10.627548701457039</v>
      </c>
      <c r="U247" s="48">
        <v>1376.8338882244159</v>
      </c>
      <c r="V247" s="48">
        <v>3.4226447563701967E-2</v>
      </c>
      <c r="W247" s="48">
        <v>40227.192309744227</v>
      </c>
      <c r="X247" s="48">
        <v>708.55576419739668</v>
      </c>
      <c r="Y247" s="48">
        <v>1.7924674838612376E-2</v>
      </c>
      <c r="Z247" s="48">
        <v>39529.629997586555</v>
      </c>
      <c r="AA247" s="48">
        <v>586.40998985067404</v>
      </c>
      <c r="AB247" s="48">
        <v>1.4023194890713242E-2</v>
      </c>
      <c r="AC247" s="48">
        <v>41817.146122601473</v>
      </c>
      <c r="AD247" s="48">
        <v>-1376.8338882244159</v>
      </c>
      <c r="AE247" s="48">
        <v>-3.4226447563701967E-2</v>
      </c>
      <c r="AF247" s="48">
        <v>40227.192309744227</v>
      </c>
      <c r="AG247" s="48">
        <v>-668.2781240270192</v>
      </c>
      <c r="AH247" s="48">
        <v>-1.6301772725089592E-2</v>
      </c>
      <c r="AI247" s="48">
        <v>40994.199544844072</v>
      </c>
      <c r="AJ247" s="48">
        <v>-790.42389837374185</v>
      </c>
      <c r="AK247" s="48">
        <v>-2.0203252672988725E-2</v>
      </c>
      <c r="AL247" s="48">
        <v>39123.596144026851</v>
      </c>
      <c r="AM247" s="48">
        <v>-708.55576419739668</v>
      </c>
      <c r="AN247" s="48">
        <v>-1.7924674838612376E-2</v>
      </c>
      <c r="AO247" s="48">
        <v>39529.629997586555</v>
      </c>
      <c r="AP247" s="48">
        <v>668.2781240270192</v>
      </c>
      <c r="AQ247" s="48">
        <v>1.6301772725089592E-2</v>
      </c>
      <c r="AR247" s="48">
        <v>40994.199544844072</v>
      </c>
      <c r="AS247" s="48">
        <v>-122.14577434672265</v>
      </c>
      <c r="AT247" s="48">
        <v>-3.9014799478991335E-3</v>
      </c>
      <c r="AU247" s="48">
        <v>31307.548924478164</v>
      </c>
      <c r="AV247" s="48">
        <v>-586.40998985067404</v>
      </c>
      <c r="AW247" s="48">
        <v>-1.4023194890713242E-2</v>
      </c>
      <c r="AX247" s="48">
        <v>41817.146122601473</v>
      </c>
      <c r="AY247" s="48">
        <v>790.42389837374185</v>
      </c>
      <c r="AZ247" s="48">
        <v>2.0203252672988725E-2</v>
      </c>
      <c r="BA247" s="48">
        <v>39123.596144026851</v>
      </c>
      <c r="BB247" s="48">
        <v>122.14577434672265</v>
      </c>
      <c r="BC247" s="48">
        <v>3.9014799478991335E-3</v>
      </c>
      <c r="BD247" s="48">
        <v>31307.548924478164</v>
      </c>
      <c r="BF247" s="8">
        <f t="shared" si="33"/>
        <v>316853.30402455467</v>
      </c>
      <c r="BG247" s="8">
        <f t="shared" si="34"/>
        <v>316503.26356324129</v>
      </c>
      <c r="BH247" s="8">
        <f t="shared" si="35"/>
        <v>316682.48850551562</v>
      </c>
      <c r="BI247" s="8">
        <f t="shared" si="36"/>
        <v>316687.58988142537</v>
      </c>
      <c r="BJ247" s="19">
        <f t="shared" si="37"/>
        <v>1</v>
      </c>
      <c r="BK247" s="19">
        <f t="shared" si="38"/>
        <v>0</v>
      </c>
      <c r="BL247" s="19">
        <f t="shared" si="39"/>
        <v>0</v>
      </c>
      <c r="BM247" s="19">
        <f t="shared" si="40"/>
        <v>0</v>
      </c>
    </row>
    <row r="248" spans="2:65" x14ac:dyDescent="0.25">
      <c r="B248" s="6">
        <v>223</v>
      </c>
      <c r="C248" s="48">
        <v>1971.5972970667387</v>
      </c>
      <c r="D248" s="48">
        <v>1569.2985407786682</v>
      </c>
      <c r="E248" s="48">
        <v>14.879301525550071</v>
      </c>
      <c r="F248" s="48">
        <v>10.530883777982465</v>
      </c>
      <c r="G248" s="48">
        <v>3172.1786462608811</v>
      </c>
      <c r="H248" s="48">
        <v>2910.7243652630932</v>
      </c>
      <c r="I248" s="48">
        <v>14.937251431961521</v>
      </c>
      <c r="J248" s="48">
        <v>10.565026240117144</v>
      </c>
      <c r="K248" s="48">
        <v>2568.9626327609808</v>
      </c>
      <c r="L248" s="48">
        <v>2246.3974770888321</v>
      </c>
      <c r="M248" s="48">
        <v>14.912233146130589</v>
      </c>
      <c r="N248" s="48">
        <v>10.55029819068252</v>
      </c>
      <c r="O248" s="48">
        <v>2461.8252553868224</v>
      </c>
      <c r="P248" s="48">
        <v>2124.8710096990485</v>
      </c>
      <c r="Q248" s="48">
        <v>14.906314693388577</v>
      </c>
      <c r="R248" s="48">
        <v>10.546811388925811</v>
      </c>
      <c r="U248" s="48">
        <v>1341.425824484425</v>
      </c>
      <c r="V248" s="48">
        <v>3.4142462134678198E-2</v>
      </c>
      <c r="W248" s="48">
        <v>39289.077020662509</v>
      </c>
      <c r="X248" s="48">
        <v>677.09893631016394</v>
      </c>
      <c r="Y248" s="48">
        <v>1.9414412700054839E-2</v>
      </c>
      <c r="Z248" s="48">
        <v>34876.096782894252</v>
      </c>
      <c r="AA248" s="48">
        <v>555.57246892038029</v>
      </c>
      <c r="AB248" s="48">
        <v>1.5927610943345272E-2</v>
      </c>
      <c r="AC248" s="48">
        <v>34881.092393363891</v>
      </c>
      <c r="AD248" s="48">
        <v>-1341.425824484425</v>
      </c>
      <c r="AE248" s="48">
        <v>-3.4142462134678198E-2</v>
      </c>
      <c r="AF248" s="48">
        <v>39289.077020662509</v>
      </c>
      <c r="AG248" s="48">
        <v>-664.32688817426106</v>
      </c>
      <c r="AH248" s="48">
        <v>-1.4728049434623358E-2</v>
      </c>
      <c r="AI248" s="48">
        <v>45106.236988350385</v>
      </c>
      <c r="AJ248" s="48">
        <v>-785.8533555640447</v>
      </c>
      <c r="AK248" s="48">
        <v>-1.8214851191332926E-2</v>
      </c>
      <c r="AL248" s="48">
        <v>43143.550683410089</v>
      </c>
      <c r="AM248" s="48">
        <v>-677.09893631016394</v>
      </c>
      <c r="AN248" s="48">
        <v>-1.9414412700054839E-2</v>
      </c>
      <c r="AO248" s="48">
        <v>34876.096782894252</v>
      </c>
      <c r="AP248" s="48">
        <v>664.32688817426106</v>
      </c>
      <c r="AQ248" s="48">
        <v>1.4728049434623358E-2</v>
      </c>
      <c r="AR248" s="48">
        <v>45106.236988350385</v>
      </c>
      <c r="AS248" s="48">
        <v>-121.52646738978365</v>
      </c>
      <c r="AT248" s="48">
        <v>-3.4868017567095677E-3</v>
      </c>
      <c r="AU248" s="48">
        <v>34853.276976797788</v>
      </c>
      <c r="AV248" s="48">
        <v>-555.57246892038029</v>
      </c>
      <c r="AW248" s="48">
        <v>-1.5927610943345272E-2</v>
      </c>
      <c r="AX248" s="48">
        <v>34881.092393363891</v>
      </c>
      <c r="AY248" s="48">
        <v>785.8533555640447</v>
      </c>
      <c r="AZ248" s="48">
        <v>1.8214851191332926E-2</v>
      </c>
      <c r="BA248" s="48">
        <v>43143.550683410089</v>
      </c>
      <c r="BB248" s="48">
        <v>121.52646738978365</v>
      </c>
      <c r="BC248" s="48">
        <v>3.4868017567095677E-3</v>
      </c>
      <c r="BD248" s="48">
        <v>34853.276976797788</v>
      </c>
      <c r="BF248" s="8">
        <f t="shared" si="33"/>
        <v>314357.21479869529</v>
      </c>
      <c r="BG248" s="8">
        <f t="shared" si="34"/>
        <v>314040.06283825124</v>
      </c>
      <c r="BH248" s="8">
        <f t="shared" si="35"/>
        <v>314262.54824338679</v>
      </c>
      <c r="BI248" s="8">
        <f t="shared" si="36"/>
        <v>314279.47065807524</v>
      </c>
      <c r="BJ248" s="19">
        <f t="shared" si="37"/>
        <v>1</v>
      </c>
      <c r="BK248" s="19">
        <f t="shared" si="38"/>
        <v>0</v>
      </c>
      <c r="BL248" s="19">
        <f t="shared" si="39"/>
        <v>0</v>
      </c>
      <c r="BM248" s="19">
        <f t="shared" si="40"/>
        <v>0</v>
      </c>
    </row>
    <row r="249" spans="2:65" x14ac:dyDescent="0.25">
      <c r="B249" s="6">
        <v>224</v>
      </c>
      <c r="C249" s="48">
        <v>1985.5519327766949</v>
      </c>
      <c r="D249" s="48">
        <v>1578.3812239203287</v>
      </c>
      <c r="E249" s="48">
        <v>15.028450252151085</v>
      </c>
      <c r="F249" s="48">
        <v>10.639734251118334</v>
      </c>
      <c r="G249" s="48">
        <v>3197.6594274422728</v>
      </c>
      <c r="H249" s="48">
        <v>2927.6065199547784</v>
      </c>
      <c r="I249" s="48">
        <v>15.094342409670551</v>
      </c>
      <c r="J249" s="48">
        <v>10.678569939695929</v>
      </c>
      <c r="K249" s="48">
        <v>2588.9065741684399</v>
      </c>
      <c r="L249" s="48">
        <v>2259.5459680159547</v>
      </c>
      <c r="M249" s="48">
        <v>15.065979821858772</v>
      </c>
      <c r="N249" s="48">
        <v>10.661866788034374</v>
      </c>
      <c r="O249" s="48">
        <v>2456.7641824484517</v>
      </c>
      <c r="P249" s="48">
        <v>2121.2131539775542</v>
      </c>
      <c r="Q249" s="48">
        <v>15.063007428483621</v>
      </c>
      <c r="R249" s="48">
        <v>10.660115146586435</v>
      </c>
      <c r="U249" s="48">
        <v>1349.2252960344497</v>
      </c>
      <c r="V249" s="48">
        <v>3.8835688577595562E-2</v>
      </c>
      <c r="W249" s="48">
        <v>34741.891941445378</v>
      </c>
      <c r="X249" s="48">
        <v>681.16474409562602</v>
      </c>
      <c r="Y249" s="48">
        <v>2.2132536916039669E-2</v>
      </c>
      <c r="Z249" s="48">
        <v>30776.622972759131</v>
      </c>
      <c r="AA249" s="48">
        <v>542.83193005722546</v>
      </c>
      <c r="AB249" s="48">
        <v>2.0380895468100846E-2</v>
      </c>
      <c r="AC249" s="48">
        <v>26634.351317234257</v>
      </c>
      <c r="AD249" s="48">
        <v>-1349.2252960344497</v>
      </c>
      <c r="AE249" s="48">
        <v>-3.8835688577595562E-2</v>
      </c>
      <c r="AF249" s="48">
        <v>34741.891941445378</v>
      </c>
      <c r="AG249" s="48">
        <v>-668.06055193882366</v>
      </c>
      <c r="AH249" s="48">
        <v>-1.6703151661555893E-2</v>
      </c>
      <c r="AI249" s="48">
        <v>39996.077714868457</v>
      </c>
      <c r="AJ249" s="48">
        <v>-806.39336597722422</v>
      </c>
      <c r="AK249" s="48">
        <v>-1.8454793109494716E-2</v>
      </c>
      <c r="AL249" s="48">
        <v>43695.605861999444</v>
      </c>
      <c r="AM249" s="48">
        <v>-681.16474409562602</v>
      </c>
      <c r="AN249" s="48">
        <v>-2.2132536916039669E-2</v>
      </c>
      <c r="AO249" s="48">
        <v>30776.622972759131</v>
      </c>
      <c r="AP249" s="48">
        <v>668.06055193882366</v>
      </c>
      <c r="AQ249" s="48">
        <v>1.6703151661555893E-2</v>
      </c>
      <c r="AR249" s="48">
        <v>39996.077714868457</v>
      </c>
      <c r="AS249" s="48">
        <v>-138.33281403840056</v>
      </c>
      <c r="AT249" s="48">
        <v>-1.7516414479388231E-3</v>
      </c>
      <c r="AU249" s="48">
        <v>78973.247750661743</v>
      </c>
      <c r="AV249" s="48">
        <v>-542.83193005722546</v>
      </c>
      <c r="AW249" s="48">
        <v>-2.0380895468100846E-2</v>
      </c>
      <c r="AX249" s="48">
        <v>26634.351317234257</v>
      </c>
      <c r="AY249" s="48">
        <v>806.39336597722422</v>
      </c>
      <c r="AZ249" s="48">
        <v>1.8454793109494716E-2</v>
      </c>
      <c r="BA249" s="48">
        <v>43695.605861999444</v>
      </c>
      <c r="BB249" s="48">
        <v>138.33281403840056</v>
      </c>
      <c r="BC249" s="48">
        <v>1.7516414479388231E-3</v>
      </c>
      <c r="BD249" s="48">
        <v>78973.247750661743</v>
      </c>
      <c r="BF249" s="8">
        <f t="shared" si="33"/>
        <v>317613.64630962966</v>
      </c>
      <c r="BG249" s="8">
        <f t="shared" si="34"/>
        <v>317429.49167092307</v>
      </c>
      <c r="BH249" s="8">
        <f t="shared" si="35"/>
        <v>317596.45767301525</v>
      </c>
      <c r="BI249" s="8">
        <f t="shared" si="36"/>
        <v>317682.24124361551</v>
      </c>
      <c r="BJ249" s="19">
        <f t="shared" si="37"/>
        <v>0</v>
      </c>
      <c r="BK249" s="19">
        <f t="shared" si="38"/>
        <v>0</v>
      </c>
      <c r="BL249" s="19">
        <f t="shared" si="39"/>
        <v>0</v>
      </c>
      <c r="BM249" s="19">
        <f t="shared" si="40"/>
        <v>1</v>
      </c>
    </row>
    <row r="250" spans="2:65" x14ac:dyDescent="0.25">
      <c r="B250" s="6">
        <v>225</v>
      </c>
      <c r="C250" s="48">
        <v>2093.4226905456267</v>
      </c>
      <c r="D250" s="48">
        <v>1647.6791901850627</v>
      </c>
      <c r="E250" s="48">
        <v>15.109085438052922</v>
      </c>
      <c r="F250" s="48">
        <v>10.697660330600353</v>
      </c>
      <c r="G250" s="48">
        <v>3218.3123240744344</v>
      </c>
      <c r="H250" s="48">
        <v>2939.4053116069772</v>
      </c>
      <c r="I250" s="48">
        <v>15.186803679398734</v>
      </c>
      <c r="J250" s="48">
        <v>10.743640849013605</v>
      </c>
      <c r="K250" s="48">
        <v>2595.3310511505697</v>
      </c>
      <c r="L250" s="48">
        <v>2261.3799997212482</v>
      </c>
      <c r="M250" s="48">
        <v>15.161328400174133</v>
      </c>
      <c r="N250" s="48">
        <v>10.728585941351005</v>
      </c>
      <c r="O250" s="48">
        <v>2522.6221420350803</v>
      </c>
      <c r="P250" s="48">
        <v>2162.7836893044173</v>
      </c>
      <c r="Q250" s="48">
        <v>15.149291502968973</v>
      </c>
      <c r="R250" s="48">
        <v>10.721466847739062</v>
      </c>
      <c r="U250" s="48">
        <v>1291.7261214219145</v>
      </c>
      <c r="V250" s="48">
        <v>4.5980518413252014E-2</v>
      </c>
      <c r="W250" s="48">
        <v>28092.90034123728</v>
      </c>
      <c r="X250" s="48">
        <v>613.70080953618549</v>
      </c>
      <c r="Y250" s="48">
        <v>3.09256107506517E-2</v>
      </c>
      <c r="Z250" s="48">
        <v>19844.420033749953</v>
      </c>
      <c r="AA250" s="48">
        <v>515.10449911935461</v>
      </c>
      <c r="AB250" s="48">
        <v>2.3806517138709182E-2</v>
      </c>
      <c r="AC250" s="48">
        <v>21637.121302460466</v>
      </c>
      <c r="AD250" s="48">
        <v>-1291.7261214219145</v>
      </c>
      <c r="AE250" s="48">
        <v>-4.5980518413252014E-2</v>
      </c>
      <c r="AF250" s="48">
        <v>28092.90034123728</v>
      </c>
      <c r="AG250" s="48">
        <v>-678.02531188572902</v>
      </c>
      <c r="AH250" s="48">
        <v>-1.5054907662600314E-2</v>
      </c>
      <c r="AI250" s="48">
        <v>45036.829655893031</v>
      </c>
      <c r="AJ250" s="48">
        <v>-776.6216223025599</v>
      </c>
      <c r="AK250" s="48">
        <v>-2.2174001274542832E-2</v>
      </c>
      <c r="AL250" s="48">
        <v>35023.973016280608</v>
      </c>
      <c r="AM250" s="48">
        <v>-613.70080953618549</v>
      </c>
      <c r="AN250" s="48">
        <v>-3.09256107506517E-2</v>
      </c>
      <c r="AO250" s="48">
        <v>19844.420033749953</v>
      </c>
      <c r="AP250" s="48">
        <v>678.02531188572902</v>
      </c>
      <c r="AQ250" s="48">
        <v>1.5054907662600314E-2</v>
      </c>
      <c r="AR250" s="48">
        <v>45036.829655893031</v>
      </c>
      <c r="AS250" s="48">
        <v>-98.596310416830875</v>
      </c>
      <c r="AT250" s="48">
        <v>-7.1190936119425174E-3</v>
      </c>
      <c r="AU250" s="48">
        <v>13849.559479233743</v>
      </c>
      <c r="AV250" s="48">
        <v>-515.10449911935461</v>
      </c>
      <c r="AW250" s="48">
        <v>-2.3806517138709182E-2</v>
      </c>
      <c r="AX250" s="48">
        <v>21637.121302460466</v>
      </c>
      <c r="AY250" s="48">
        <v>776.6216223025599</v>
      </c>
      <c r="AZ250" s="48">
        <v>2.2174001274542832E-2</v>
      </c>
      <c r="BA250" s="48">
        <v>35023.973016280608</v>
      </c>
      <c r="BB250" s="48">
        <v>98.596310416830875</v>
      </c>
      <c r="BC250" s="48">
        <v>7.1190936119425174E-3</v>
      </c>
      <c r="BD250" s="48">
        <v>13849.559479233743</v>
      </c>
      <c r="BF250" s="8">
        <f t="shared" si="33"/>
        <v>319282.13072782557</v>
      </c>
      <c r="BG250" s="8">
        <f t="shared" si="34"/>
        <v>319369.82015880116</v>
      </c>
      <c r="BH250" s="8">
        <f t="shared" si="35"/>
        <v>319596.19824080891</v>
      </c>
      <c r="BI250" s="8">
        <f t="shared" si="36"/>
        <v>319481.22174286743</v>
      </c>
      <c r="BJ250" s="19">
        <f t="shared" si="37"/>
        <v>0</v>
      </c>
      <c r="BK250" s="19">
        <f t="shared" si="38"/>
        <v>0</v>
      </c>
      <c r="BL250" s="19">
        <f t="shared" si="39"/>
        <v>1</v>
      </c>
      <c r="BM250" s="19">
        <f t="shared" si="40"/>
        <v>0</v>
      </c>
    </row>
    <row r="251" spans="2:65" x14ac:dyDescent="0.25">
      <c r="B251" s="6">
        <v>226</v>
      </c>
      <c r="C251" s="48">
        <v>1948.7443446838665</v>
      </c>
      <c r="D251" s="48">
        <v>1552.2215157979551</v>
      </c>
      <c r="E251" s="48">
        <v>15.070795785537793</v>
      </c>
      <c r="F251" s="48">
        <v>10.669767284681162</v>
      </c>
      <c r="G251" s="48">
        <v>3172.3493320368325</v>
      </c>
      <c r="H251" s="48">
        <v>2909.7576992650934</v>
      </c>
      <c r="I251" s="48">
        <v>15.137531611848061</v>
      </c>
      <c r="J251" s="48">
        <v>10.709140507956858</v>
      </c>
      <c r="K251" s="48">
        <v>2609.2773259072096</v>
      </c>
      <c r="L251" s="48">
        <v>2272.0744568231939</v>
      </c>
      <c r="M251" s="48">
        <v>15.100487036902138</v>
      </c>
      <c r="N251" s="48">
        <v>10.687297887271544</v>
      </c>
      <c r="O251" s="48">
        <v>2501.4517204812882</v>
      </c>
      <c r="P251" s="48">
        <v>2150.0346461192416</v>
      </c>
      <c r="Q251" s="48">
        <v>15.093391997872917</v>
      </c>
      <c r="R251" s="48">
        <v>10.68311069595253</v>
      </c>
      <c r="U251" s="48">
        <v>1357.5361834671382</v>
      </c>
      <c r="V251" s="48">
        <v>3.9373223275696034E-2</v>
      </c>
      <c r="W251" s="48">
        <v>34478.665207608406</v>
      </c>
      <c r="X251" s="48">
        <v>719.85294102523881</v>
      </c>
      <c r="Y251" s="48">
        <v>1.7530602590381861E-2</v>
      </c>
      <c r="Z251" s="48">
        <v>41062.646723860198</v>
      </c>
      <c r="AA251" s="48">
        <v>597.81313032128651</v>
      </c>
      <c r="AB251" s="48">
        <v>1.3343411271367955E-2</v>
      </c>
      <c r="AC251" s="48">
        <v>44802.12129892622</v>
      </c>
      <c r="AD251" s="48">
        <v>-1357.5361834671382</v>
      </c>
      <c r="AE251" s="48">
        <v>-3.9373223275696034E-2</v>
      </c>
      <c r="AF251" s="48">
        <v>34478.665207608406</v>
      </c>
      <c r="AG251" s="48">
        <v>-637.68324244189944</v>
      </c>
      <c r="AH251" s="48">
        <v>-2.1842620685314174E-2</v>
      </c>
      <c r="AI251" s="48">
        <v>29194.447480866802</v>
      </c>
      <c r="AJ251" s="48">
        <v>-759.72305314585174</v>
      </c>
      <c r="AK251" s="48">
        <v>-2.6029812004328079E-2</v>
      </c>
      <c r="AL251" s="48">
        <v>29186.651560123813</v>
      </c>
      <c r="AM251" s="48">
        <v>-719.85294102523881</v>
      </c>
      <c r="AN251" s="48">
        <v>-1.7530602590381861E-2</v>
      </c>
      <c r="AO251" s="48">
        <v>41062.646723860198</v>
      </c>
      <c r="AP251" s="48">
        <v>637.68324244189944</v>
      </c>
      <c r="AQ251" s="48">
        <v>2.1842620685314174E-2</v>
      </c>
      <c r="AR251" s="48">
        <v>29194.447480866802</v>
      </c>
      <c r="AS251" s="48">
        <v>-122.0398107039523</v>
      </c>
      <c r="AT251" s="48">
        <v>-4.1871913190139054E-3</v>
      </c>
      <c r="AU251" s="48">
        <v>29145.983884178713</v>
      </c>
      <c r="AV251" s="48">
        <v>-597.81313032128651</v>
      </c>
      <c r="AW251" s="48">
        <v>-1.3343411271367955E-2</v>
      </c>
      <c r="AX251" s="48">
        <v>44802.12129892622</v>
      </c>
      <c r="AY251" s="48">
        <v>759.72305314585174</v>
      </c>
      <c r="AZ251" s="48">
        <v>2.6029812004328079E-2</v>
      </c>
      <c r="BA251" s="48">
        <v>29186.651560123813</v>
      </c>
      <c r="BB251" s="48">
        <v>122.0398107039523</v>
      </c>
      <c r="BC251" s="48">
        <v>4.1871913190139054E-3</v>
      </c>
      <c r="BD251" s="48">
        <v>29145.983884178713</v>
      </c>
      <c r="BF251" s="8">
        <f t="shared" si="33"/>
        <v>318540.79702463694</v>
      </c>
      <c r="BG251" s="8">
        <f t="shared" si="34"/>
        <v>318364.45753944066</v>
      </c>
      <c r="BH251" s="8">
        <f t="shared" si="35"/>
        <v>318346.86216132314</v>
      </c>
      <c r="BI251" s="8">
        <f t="shared" si="36"/>
        <v>318343.28623245668</v>
      </c>
      <c r="BJ251" s="19">
        <f t="shared" si="37"/>
        <v>1</v>
      </c>
      <c r="BK251" s="19">
        <f t="shared" si="38"/>
        <v>0</v>
      </c>
      <c r="BL251" s="19">
        <f t="shared" si="39"/>
        <v>0</v>
      </c>
      <c r="BM251" s="19">
        <f t="shared" si="40"/>
        <v>0</v>
      </c>
    </row>
    <row r="252" spans="2:65" x14ac:dyDescent="0.25">
      <c r="B252" s="6">
        <v>227</v>
      </c>
      <c r="C252" s="48">
        <v>1990.3753108907529</v>
      </c>
      <c r="D252" s="48">
        <v>1581.6108665736176</v>
      </c>
      <c r="E252" s="48">
        <v>15.236251178267439</v>
      </c>
      <c r="F252" s="48">
        <v>10.787256618546754</v>
      </c>
      <c r="G252" s="48">
        <v>3176.5098963041869</v>
      </c>
      <c r="H252" s="48">
        <v>2913.4127387735498</v>
      </c>
      <c r="I252" s="48">
        <v>15.308346134563628</v>
      </c>
      <c r="J252" s="48">
        <v>10.829769185400341</v>
      </c>
      <c r="K252" s="48">
        <v>2539.7061761034988</v>
      </c>
      <c r="L252" s="48">
        <v>2226.4893193369544</v>
      </c>
      <c r="M252" s="48">
        <v>15.283687876059481</v>
      </c>
      <c r="N252" s="48">
        <v>10.815243113317466</v>
      </c>
      <c r="O252" s="48">
        <v>2493.6669269329855</v>
      </c>
      <c r="P252" s="48">
        <v>2145.9894657059585</v>
      </c>
      <c r="Q252" s="48">
        <v>15.266644895936446</v>
      </c>
      <c r="R252" s="48">
        <v>10.805194531740902</v>
      </c>
      <c r="U252" s="48">
        <v>1331.8018721999322</v>
      </c>
      <c r="V252" s="48">
        <v>4.251256685358662E-2</v>
      </c>
      <c r="W252" s="48">
        <v>31327.251463941495</v>
      </c>
      <c r="X252" s="48">
        <v>644.87845276333678</v>
      </c>
      <c r="Y252" s="48">
        <v>2.7986494770711801E-2</v>
      </c>
      <c r="Z252" s="48">
        <v>23042.487387102501</v>
      </c>
      <c r="AA252" s="48">
        <v>564.37859913234092</v>
      </c>
      <c r="AB252" s="48">
        <v>1.7937913194147725E-2</v>
      </c>
      <c r="AC252" s="48">
        <v>31462.890528228803</v>
      </c>
      <c r="AD252" s="48">
        <v>-1331.8018721999322</v>
      </c>
      <c r="AE252" s="48">
        <v>-4.251256685358662E-2</v>
      </c>
      <c r="AF252" s="48">
        <v>31327.251463941495</v>
      </c>
      <c r="AG252" s="48">
        <v>-686.9234194365954</v>
      </c>
      <c r="AH252" s="48">
        <v>-1.4526072082874819E-2</v>
      </c>
      <c r="AI252" s="48">
        <v>47288.999773478208</v>
      </c>
      <c r="AJ252" s="48">
        <v>-767.42327306759125</v>
      </c>
      <c r="AK252" s="48">
        <v>-2.4574653659438894E-2</v>
      </c>
      <c r="AL252" s="48">
        <v>31228.243689726678</v>
      </c>
      <c r="AM252" s="48">
        <v>-644.87845276333678</v>
      </c>
      <c r="AN252" s="48">
        <v>-2.7986494770711801E-2</v>
      </c>
      <c r="AO252" s="48">
        <v>23042.487387102501</v>
      </c>
      <c r="AP252" s="48">
        <v>686.9234194365954</v>
      </c>
      <c r="AQ252" s="48">
        <v>1.4526072082874819E-2</v>
      </c>
      <c r="AR252" s="48">
        <v>47288.999773478208</v>
      </c>
      <c r="AS252" s="48">
        <v>-80.499853630995858</v>
      </c>
      <c r="AT252" s="48">
        <v>-1.0048581576564075E-2</v>
      </c>
      <c r="AU252" s="48">
        <v>8011.066339824778</v>
      </c>
      <c r="AV252" s="48">
        <v>-564.37859913234092</v>
      </c>
      <c r="AW252" s="48">
        <v>-1.7937913194147725E-2</v>
      </c>
      <c r="AX252" s="48">
        <v>31462.890528228803</v>
      </c>
      <c r="AY252" s="48">
        <v>767.42327306759125</v>
      </c>
      <c r="AZ252" s="48">
        <v>2.4574653659438894E-2</v>
      </c>
      <c r="BA252" s="48">
        <v>31228.243689726678</v>
      </c>
      <c r="BB252" s="48">
        <v>80.499853630995858</v>
      </c>
      <c r="BC252" s="48">
        <v>1.0048581576564075E-2</v>
      </c>
      <c r="BD252" s="48">
        <v>8011.066339824778</v>
      </c>
      <c r="BF252" s="8">
        <f t="shared" si="33"/>
        <v>322036.087689829</v>
      </c>
      <c r="BG252" s="8">
        <f t="shared" si="34"/>
        <v>321979.66282323666</v>
      </c>
      <c r="BH252" s="8">
        <f t="shared" si="35"/>
        <v>322230.80408018705</v>
      </c>
      <c r="BI252" s="8">
        <f t="shared" si="36"/>
        <v>322009.84648652113</v>
      </c>
      <c r="BJ252" s="19">
        <f t="shared" si="37"/>
        <v>0</v>
      </c>
      <c r="BK252" s="19">
        <f t="shared" si="38"/>
        <v>0</v>
      </c>
      <c r="BL252" s="19">
        <f t="shared" si="39"/>
        <v>1</v>
      </c>
      <c r="BM252" s="19">
        <f t="shared" si="40"/>
        <v>0</v>
      </c>
    </row>
    <row r="253" spans="2:65" x14ac:dyDescent="0.25">
      <c r="B253" s="6">
        <v>228</v>
      </c>
      <c r="C253" s="48">
        <v>2001.3582368902855</v>
      </c>
      <c r="D253" s="48">
        <v>1586.6842608484383</v>
      </c>
      <c r="E253" s="48">
        <v>15.128088402245238</v>
      </c>
      <c r="F253" s="48">
        <v>10.710780401264332</v>
      </c>
      <c r="G253" s="48">
        <v>3224.7917910447572</v>
      </c>
      <c r="H253" s="48">
        <v>2944.2604434947825</v>
      </c>
      <c r="I253" s="48">
        <v>15.193949450912426</v>
      </c>
      <c r="J253" s="48">
        <v>10.749691226102927</v>
      </c>
      <c r="K253" s="48">
        <v>2603.5352549417203</v>
      </c>
      <c r="L253" s="48">
        <v>2267.5089422036431</v>
      </c>
      <c r="M253" s="48">
        <v>15.166828920354071</v>
      </c>
      <c r="N253" s="48">
        <v>10.733681091083744</v>
      </c>
      <c r="O253" s="48">
        <v>2489.5809103675797</v>
      </c>
      <c r="P253" s="48">
        <v>2141.3268508436022</v>
      </c>
      <c r="Q253" s="48">
        <v>15.160829492369485</v>
      </c>
      <c r="R253" s="48">
        <v>10.730137037957411</v>
      </c>
      <c r="U253" s="48">
        <v>1357.5761826463443</v>
      </c>
      <c r="V253" s="48">
        <v>3.8910824838595204E-2</v>
      </c>
      <c r="W253" s="48">
        <v>34889.421858253183</v>
      </c>
      <c r="X253" s="48">
        <v>680.8246813552048</v>
      </c>
      <c r="Y253" s="48">
        <v>2.2900689819412179E-2</v>
      </c>
      <c r="Z253" s="48">
        <v>29729.439886919547</v>
      </c>
      <c r="AA253" s="48">
        <v>554.64258999516392</v>
      </c>
      <c r="AB253" s="48">
        <v>1.9356636693078855E-2</v>
      </c>
      <c r="AC253" s="48">
        <v>28653.871991795018</v>
      </c>
      <c r="AD253" s="48">
        <v>-1357.5761826463443</v>
      </c>
      <c r="AE253" s="48">
        <v>-3.8910824838595204E-2</v>
      </c>
      <c r="AF253" s="48">
        <v>34889.421858253183</v>
      </c>
      <c r="AG253" s="48">
        <v>-676.75150129113945</v>
      </c>
      <c r="AH253" s="48">
        <v>-1.6010135019183025E-2</v>
      </c>
      <c r="AI253" s="48">
        <v>42270.193254477199</v>
      </c>
      <c r="AJ253" s="48">
        <v>-802.93359265118033</v>
      </c>
      <c r="AK253" s="48">
        <v>-1.9554188145516349E-2</v>
      </c>
      <c r="AL253" s="48">
        <v>41061.975402711258</v>
      </c>
      <c r="AM253" s="48">
        <v>-680.8246813552048</v>
      </c>
      <c r="AN253" s="48">
        <v>-2.2900689819412179E-2</v>
      </c>
      <c r="AO253" s="48">
        <v>29729.439886919547</v>
      </c>
      <c r="AP253" s="48">
        <v>676.75150129113945</v>
      </c>
      <c r="AQ253" s="48">
        <v>1.6010135019183025E-2</v>
      </c>
      <c r="AR253" s="48">
        <v>42270.193254477199</v>
      </c>
      <c r="AS253" s="48">
        <v>-126.18209136004089</v>
      </c>
      <c r="AT253" s="48">
        <v>-3.5440531263333241E-3</v>
      </c>
      <c r="AU253" s="48">
        <v>35603.893864477373</v>
      </c>
      <c r="AV253" s="48">
        <v>-554.64258999516392</v>
      </c>
      <c r="AW253" s="48">
        <v>-1.9356636693078855E-2</v>
      </c>
      <c r="AX253" s="48">
        <v>28653.871991795018</v>
      </c>
      <c r="AY253" s="48">
        <v>802.93359265118033</v>
      </c>
      <c r="AZ253" s="48">
        <v>1.9554188145516349E-2</v>
      </c>
      <c r="BA253" s="48">
        <v>41061.975402711258</v>
      </c>
      <c r="BB253" s="48">
        <v>126.18209136004089</v>
      </c>
      <c r="BC253" s="48">
        <v>3.5440531263333241E-3</v>
      </c>
      <c r="BD253" s="48">
        <v>35603.893864477373</v>
      </c>
      <c r="BF253" s="8">
        <f t="shared" si="33"/>
        <v>319736.72777708148</v>
      </c>
      <c r="BG253" s="8">
        <f t="shared" si="34"/>
        <v>319546.47633959306</v>
      </c>
      <c r="BH253" s="8">
        <f t="shared" si="35"/>
        <v>319742.92379030865</v>
      </c>
      <c r="BI253" s="8">
        <f t="shared" si="36"/>
        <v>319762.78428787872</v>
      </c>
      <c r="BJ253" s="19">
        <f t="shared" si="37"/>
        <v>0</v>
      </c>
      <c r="BK253" s="19">
        <f t="shared" si="38"/>
        <v>0</v>
      </c>
      <c r="BL253" s="19">
        <f t="shared" si="39"/>
        <v>0</v>
      </c>
      <c r="BM253" s="19">
        <f t="shared" si="40"/>
        <v>1</v>
      </c>
    </row>
    <row r="254" spans="2:65" x14ac:dyDescent="0.25">
      <c r="B254" s="6">
        <v>229</v>
      </c>
      <c r="C254" s="48">
        <v>1968.5415303134637</v>
      </c>
      <c r="D254" s="48">
        <v>1567.6185581207374</v>
      </c>
      <c r="E254" s="48">
        <v>14.901111821437214</v>
      </c>
      <c r="F254" s="48">
        <v>10.548353733407978</v>
      </c>
      <c r="G254" s="48">
        <v>3196.2646325698647</v>
      </c>
      <c r="H254" s="48">
        <v>2927.1125153266739</v>
      </c>
      <c r="I254" s="48">
        <v>14.961448272556353</v>
      </c>
      <c r="J254" s="48">
        <v>10.583917807129316</v>
      </c>
      <c r="K254" s="48">
        <v>2529.567287519209</v>
      </c>
      <c r="L254" s="48">
        <v>2220.2190041173094</v>
      </c>
      <c r="M254" s="48">
        <v>14.943149576987174</v>
      </c>
      <c r="N254" s="48">
        <v>10.573142236549062</v>
      </c>
      <c r="O254" s="48">
        <v>2451.7704925225639</v>
      </c>
      <c r="P254" s="48">
        <v>2118.418918672668</v>
      </c>
      <c r="Q254" s="48">
        <v>14.932178296685983</v>
      </c>
      <c r="R254" s="48">
        <v>10.566677323729511</v>
      </c>
      <c r="U254" s="48">
        <v>1359.4939572059366</v>
      </c>
      <c r="V254" s="48">
        <v>3.5564073721337408E-2</v>
      </c>
      <c r="W254" s="48">
        <v>38226.609467134236</v>
      </c>
      <c r="X254" s="48">
        <v>652.60044599657203</v>
      </c>
      <c r="Y254" s="48">
        <v>2.4788503141083496E-2</v>
      </c>
      <c r="Z254" s="48">
        <v>26326.738741839461</v>
      </c>
      <c r="AA254" s="48">
        <v>550.80036055193068</v>
      </c>
      <c r="AB254" s="48">
        <v>1.8323590321532635E-2</v>
      </c>
      <c r="AC254" s="48">
        <v>30059.630830354661</v>
      </c>
      <c r="AD254" s="48">
        <v>-1359.4939572059366</v>
      </c>
      <c r="AE254" s="48">
        <v>-3.5564073721337408E-2</v>
      </c>
      <c r="AF254" s="48">
        <v>38226.609467134236</v>
      </c>
      <c r="AG254" s="48">
        <v>-706.89351120936453</v>
      </c>
      <c r="AH254" s="48">
        <v>-1.0775570580253913E-2</v>
      </c>
      <c r="AI254" s="48">
        <v>65601.492370597742</v>
      </c>
      <c r="AJ254" s="48">
        <v>-808.69359665400589</v>
      </c>
      <c r="AK254" s="48">
        <v>-1.7240483399804774E-2</v>
      </c>
      <c r="AL254" s="48">
        <v>46906.666008167922</v>
      </c>
      <c r="AM254" s="48">
        <v>-652.60044599657203</v>
      </c>
      <c r="AN254" s="48">
        <v>-2.4788503141083496E-2</v>
      </c>
      <c r="AO254" s="48">
        <v>26326.738741839461</v>
      </c>
      <c r="AP254" s="48">
        <v>706.89351120936453</v>
      </c>
      <c r="AQ254" s="48">
        <v>1.0775570580253913E-2</v>
      </c>
      <c r="AR254" s="48">
        <v>65601.492370597742</v>
      </c>
      <c r="AS254" s="48">
        <v>-101.80008544464135</v>
      </c>
      <c r="AT254" s="48">
        <v>-6.4649128195508609E-3</v>
      </c>
      <c r="AU254" s="48">
        <v>15746.551931339694</v>
      </c>
      <c r="AV254" s="48">
        <v>-550.80036055193068</v>
      </c>
      <c r="AW254" s="48">
        <v>-1.8323590321532635E-2</v>
      </c>
      <c r="AX254" s="48">
        <v>30059.630830354661</v>
      </c>
      <c r="AY254" s="48">
        <v>808.69359665400589</v>
      </c>
      <c r="AZ254" s="48">
        <v>1.7240483399804774E-2</v>
      </c>
      <c r="BA254" s="48">
        <v>46906.666008167922</v>
      </c>
      <c r="BB254" s="48">
        <v>101.80008544464135</v>
      </c>
      <c r="BC254" s="48">
        <v>6.4649128195508609E-3</v>
      </c>
      <c r="BD254" s="48">
        <v>15746.551931339694</v>
      </c>
      <c r="BF254" s="8">
        <f t="shared" si="33"/>
        <v>314882.99344411859</v>
      </c>
      <c r="BG254" s="8">
        <f t="shared" si="34"/>
        <v>314590.42169855285</v>
      </c>
      <c r="BH254" s="8">
        <f t="shared" si="35"/>
        <v>314974.04809235455</v>
      </c>
      <c r="BI254" s="8">
        <f t="shared" si="36"/>
        <v>314881.9007932127</v>
      </c>
      <c r="BJ254" s="19">
        <f t="shared" si="37"/>
        <v>0</v>
      </c>
      <c r="BK254" s="19">
        <f t="shared" si="38"/>
        <v>0</v>
      </c>
      <c r="BL254" s="19">
        <f t="shared" si="39"/>
        <v>1</v>
      </c>
      <c r="BM254" s="19">
        <f t="shared" si="40"/>
        <v>0</v>
      </c>
    </row>
    <row r="255" spans="2:65" x14ac:dyDescent="0.25">
      <c r="B255" s="6">
        <v>230</v>
      </c>
      <c r="C255" s="48">
        <v>1875.0958263381249</v>
      </c>
      <c r="D255" s="48">
        <v>1506.4932422488409</v>
      </c>
      <c r="E255" s="48">
        <v>15.131611803100039</v>
      </c>
      <c r="F255" s="48">
        <v>10.710881191817885</v>
      </c>
      <c r="G255" s="48">
        <v>3202.2679796676025</v>
      </c>
      <c r="H255" s="48">
        <v>2932.4406050779467</v>
      </c>
      <c r="I255" s="48">
        <v>15.180819094406534</v>
      </c>
      <c r="J255" s="48">
        <v>10.739971980088242</v>
      </c>
      <c r="K255" s="48">
        <v>2516.0269698416832</v>
      </c>
      <c r="L255" s="48">
        <v>2212.5989556410623</v>
      </c>
      <c r="M255" s="48">
        <v>15.164151254656687</v>
      </c>
      <c r="N255" s="48">
        <v>10.730125048537685</v>
      </c>
      <c r="O255" s="48">
        <v>2492.5138435098243</v>
      </c>
      <c r="P255" s="48">
        <v>2147.5179107245131</v>
      </c>
      <c r="Q255" s="48">
        <v>15.14343011103931</v>
      </c>
      <c r="R255" s="48">
        <v>10.71787368349824</v>
      </c>
      <c r="U255" s="48">
        <v>1425.9473628291057</v>
      </c>
      <c r="V255" s="48">
        <v>2.9090788270357493E-2</v>
      </c>
      <c r="W255" s="48">
        <v>49017.144175570407</v>
      </c>
      <c r="X255" s="48">
        <v>706.10571339222133</v>
      </c>
      <c r="Y255" s="48">
        <v>1.9243856719800334E-2</v>
      </c>
      <c r="Z255" s="48">
        <v>36692.526018742232</v>
      </c>
      <c r="AA255" s="48">
        <v>641.02466847567212</v>
      </c>
      <c r="AB255" s="48">
        <v>6.9924916803554282E-3</v>
      </c>
      <c r="AC255" s="48">
        <v>91673.282969582142</v>
      </c>
      <c r="AD255" s="48">
        <v>-1425.9473628291057</v>
      </c>
      <c r="AE255" s="48">
        <v>-2.9090788270357493E-2</v>
      </c>
      <c r="AF255" s="48">
        <v>49017.144175570407</v>
      </c>
      <c r="AG255" s="48">
        <v>-719.84164943688438</v>
      </c>
      <c r="AH255" s="48">
        <v>-9.8469315505571586E-3</v>
      </c>
      <c r="AI255" s="48">
        <v>73103.143425035218</v>
      </c>
      <c r="AJ255" s="48">
        <v>-784.9226943534336</v>
      </c>
      <c r="AK255" s="48">
        <v>-2.2098296590002064E-2</v>
      </c>
      <c r="AL255" s="48">
        <v>35519.601755574062</v>
      </c>
      <c r="AM255" s="48">
        <v>-706.10571339222133</v>
      </c>
      <c r="AN255" s="48">
        <v>-1.9243856719800334E-2</v>
      </c>
      <c r="AO255" s="48">
        <v>36692.526018742232</v>
      </c>
      <c r="AP255" s="48">
        <v>719.84164943688438</v>
      </c>
      <c r="AQ255" s="48">
        <v>9.8469315505571586E-3</v>
      </c>
      <c r="AR255" s="48">
        <v>73103.143425035218</v>
      </c>
      <c r="AS255" s="48">
        <v>-65.081044916549217</v>
      </c>
      <c r="AT255" s="48">
        <v>-1.2251365039444906E-2</v>
      </c>
      <c r="AU255" s="48">
        <v>5312.1464185429213</v>
      </c>
      <c r="AV255" s="48">
        <v>-641.02466847567212</v>
      </c>
      <c r="AW255" s="48">
        <v>-6.9924916803554282E-3</v>
      </c>
      <c r="AX255" s="48">
        <v>91673.282969582142</v>
      </c>
      <c r="AY255" s="48">
        <v>784.9226943534336</v>
      </c>
      <c r="AZ255" s="48">
        <v>2.2098296590002064E-2</v>
      </c>
      <c r="BA255" s="48">
        <v>35519.601755574062</v>
      </c>
      <c r="BB255" s="48">
        <v>65.081044916549217</v>
      </c>
      <c r="BC255" s="48">
        <v>1.2251365039444906E-2</v>
      </c>
      <c r="BD255" s="48">
        <v>5312.1464185429213</v>
      </c>
      <c r="BF255" s="8">
        <f t="shared" si="33"/>
        <v>319819.9425122877</v>
      </c>
      <c r="BG255" s="8">
        <f t="shared" si="34"/>
        <v>319266.71879756934</v>
      </c>
      <c r="BH255" s="8">
        <f t="shared" si="35"/>
        <v>319691.15250048949</v>
      </c>
      <c r="BI255" s="8">
        <f t="shared" si="36"/>
        <v>319388.69259422272</v>
      </c>
      <c r="BJ255" s="19">
        <f t="shared" si="37"/>
        <v>1</v>
      </c>
      <c r="BK255" s="19">
        <f t="shared" si="38"/>
        <v>0</v>
      </c>
      <c r="BL255" s="19">
        <f t="shared" si="39"/>
        <v>0</v>
      </c>
      <c r="BM255" s="19">
        <f t="shared" si="40"/>
        <v>0</v>
      </c>
    </row>
    <row r="256" spans="2:65" x14ac:dyDescent="0.25">
      <c r="B256" s="6">
        <v>231</v>
      </c>
      <c r="C256" s="48">
        <v>2046.3177219878637</v>
      </c>
      <c r="D256" s="48">
        <v>1615.6412107678066</v>
      </c>
      <c r="E256" s="48">
        <v>15.098955368072509</v>
      </c>
      <c r="F256" s="48">
        <v>10.689587978615783</v>
      </c>
      <c r="G256" s="48">
        <v>3180.8826357648886</v>
      </c>
      <c r="H256" s="48">
        <v>2914.1780812042357</v>
      </c>
      <c r="I256" s="48">
        <v>15.173118935873889</v>
      </c>
      <c r="J256" s="48">
        <v>10.733246158277026</v>
      </c>
      <c r="K256" s="48">
        <v>2637.4009854857645</v>
      </c>
      <c r="L256" s="48">
        <v>2289.2143047130808</v>
      </c>
      <c r="M256" s="48">
        <v>15.136441100150238</v>
      </c>
      <c r="N256" s="48">
        <v>10.711672175151946</v>
      </c>
      <c r="O256" s="48">
        <v>2511.9006161520947</v>
      </c>
      <c r="P256" s="48">
        <v>2155.2762203586112</v>
      </c>
      <c r="Q256" s="48">
        <v>15.132623362581638</v>
      </c>
      <c r="R256" s="48">
        <v>10.709424636674415</v>
      </c>
      <c r="U256" s="48">
        <v>1298.5368704364291</v>
      </c>
      <c r="V256" s="48">
        <v>4.3658179661242968E-2</v>
      </c>
      <c r="W256" s="48">
        <v>29743.266451147752</v>
      </c>
      <c r="X256" s="48">
        <v>673.57309394527419</v>
      </c>
      <c r="Y256" s="48">
        <v>2.2084196536162892E-2</v>
      </c>
      <c r="Z256" s="48">
        <v>30500.230915908469</v>
      </c>
      <c r="AA256" s="48">
        <v>539.63500959080466</v>
      </c>
      <c r="AB256" s="48">
        <v>1.9836658058631329E-2</v>
      </c>
      <c r="AC256" s="48">
        <v>27203.927596866481</v>
      </c>
      <c r="AD256" s="48">
        <v>-1298.5368704364291</v>
      </c>
      <c r="AE256" s="48">
        <v>-4.3658179661242968E-2</v>
      </c>
      <c r="AF256" s="48">
        <v>29743.266451147752</v>
      </c>
      <c r="AG256" s="48">
        <v>-624.96377649115493</v>
      </c>
      <c r="AH256" s="48">
        <v>-2.1573983125080076E-2</v>
      </c>
      <c r="AI256" s="48">
        <v>28968.400172920559</v>
      </c>
      <c r="AJ256" s="48">
        <v>-758.90186084562447</v>
      </c>
      <c r="AK256" s="48">
        <v>-2.3821521602611639E-2</v>
      </c>
      <c r="AL256" s="48">
        <v>31857.824764746485</v>
      </c>
      <c r="AM256" s="48">
        <v>-673.57309394527419</v>
      </c>
      <c r="AN256" s="48">
        <v>-2.2084196536162892E-2</v>
      </c>
      <c r="AO256" s="48">
        <v>30500.230915908469</v>
      </c>
      <c r="AP256" s="48">
        <v>624.96377649115493</v>
      </c>
      <c r="AQ256" s="48">
        <v>2.1573983125080076E-2</v>
      </c>
      <c r="AR256" s="48">
        <v>28968.400172920559</v>
      </c>
      <c r="AS256" s="48">
        <v>-133.93808435446954</v>
      </c>
      <c r="AT256" s="48">
        <v>-2.2475384775315632E-3</v>
      </c>
      <c r="AU256" s="48">
        <v>59593.233082964463</v>
      </c>
      <c r="AV256" s="48">
        <v>-539.63500959080466</v>
      </c>
      <c r="AW256" s="48">
        <v>-1.9836658058631329E-2</v>
      </c>
      <c r="AX256" s="48">
        <v>27203.927596866481</v>
      </c>
      <c r="AY256" s="48">
        <v>758.90186084562447</v>
      </c>
      <c r="AZ256" s="48">
        <v>2.3821521602611639E-2</v>
      </c>
      <c r="BA256" s="48">
        <v>31857.824764746485</v>
      </c>
      <c r="BB256" s="48">
        <v>133.93808435446954</v>
      </c>
      <c r="BC256" s="48">
        <v>2.2475384775315632E-3</v>
      </c>
      <c r="BD256" s="48">
        <v>59593.233082964463</v>
      </c>
      <c r="BF256" s="8">
        <f t="shared" si="33"/>
        <v>319071.99814770569</v>
      </c>
      <c r="BG256" s="8">
        <f t="shared" si="34"/>
        <v>319083.20666710654</v>
      </c>
      <c r="BH256" s="8">
        <f t="shared" si="35"/>
        <v>319060.95094984531</v>
      </c>
      <c r="BI256" s="8">
        <f t="shared" si="36"/>
        <v>319127.46287987381</v>
      </c>
      <c r="BJ256" s="19">
        <f t="shared" si="37"/>
        <v>0</v>
      </c>
      <c r="BK256" s="19">
        <f t="shared" si="38"/>
        <v>0</v>
      </c>
      <c r="BL256" s="19">
        <f t="shared" si="39"/>
        <v>0</v>
      </c>
      <c r="BM256" s="19">
        <f t="shared" si="40"/>
        <v>1</v>
      </c>
    </row>
    <row r="257" spans="2:65" x14ac:dyDescent="0.25">
      <c r="B257" s="6">
        <v>232</v>
      </c>
      <c r="C257" s="48">
        <v>1917.6300509064577</v>
      </c>
      <c r="D257" s="48">
        <v>1535.2727641667761</v>
      </c>
      <c r="E257" s="48">
        <v>15.040502325573982</v>
      </c>
      <c r="F257" s="48">
        <v>10.646965800911712</v>
      </c>
      <c r="G257" s="48">
        <v>3141.725741635843</v>
      </c>
      <c r="H257" s="48">
        <v>2891.7699901024835</v>
      </c>
      <c r="I257" s="48">
        <v>15.105612091996205</v>
      </c>
      <c r="J257" s="48">
        <v>10.685479980102803</v>
      </c>
      <c r="K257" s="48">
        <v>2511.7005005797982</v>
      </c>
      <c r="L257" s="48">
        <v>2209.7299865118534</v>
      </c>
      <c r="M257" s="48">
        <v>15.080167381907183</v>
      </c>
      <c r="N257" s="48">
        <v>10.670441839940667</v>
      </c>
      <c r="O257" s="48">
        <v>2485.9489726616284</v>
      </c>
      <c r="P257" s="48">
        <v>2143.1420834383493</v>
      </c>
      <c r="Q257" s="48">
        <v>15.060070233017283</v>
      </c>
      <c r="R257" s="48">
        <v>10.658552339205603</v>
      </c>
      <c r="U257" s="48">
        <v>1356.4972259357073</v>
      </c>
      <c r="V257" s="48">
        <v>3.8514179191091458E-2</v>
      </c>
      <c r="W257" s="48">
        <v>35220.72271630996</v>
      </c>
      <c r="X257" s="48">
        <v>674.4572223450773</v>
      </c>
      <c r="Y257" s="48">
        <v>2.3476039028954787E-2</v>
      </c>
      <c r="Z257" s="48">
        <v>28729.600488106953</v>
      </c>
      <c r="AA257" s="48">
        <v>607.8693192715732</v>
      </c>
      <c r="AB257" s="48">
        <v>1.1586538293890669E-2</v>
      </c>
      <c r="AC257" s="48">
        <v>52463.410887105907</v>
      </c>
      <c r="AD257" s="48">
        <v>-1356.4972259357073</v>
      </c>
      <c r="AE257" s="48">
        <v>-3.8514179191091458E-2</v>
      </c>
      <c r="AF257" s="48">
        <v>35220.72271630996</v>
      </c>
      <c r="AG257" s="48">
        <v>-682.04000359063002</v>
      </c>
      <c r="AH257" s="48">
        <v>-1.5038140162136671E-2</v>
      </c>
      <c r="AI257" s="48">
        <v>45354.012945555856</v>
      </c>
      <c r="AJ257" s="48">
        <v>-748.62790666413412</v>
      </c>
      <c r="AK257" s="48">
        <v>-2.6927640897200789E-2</v>
      </c>
      <c r="AL257" s="48">
        <v>27801.466512499293</v>
      </c>
      <c r="AM257" s="48">
        <v>-674.4572223450773</v>
      </c>
      <c r="AN257" s="48">
        <v>-2.3476039028954787E-2</v>
      </c>
      <c r="AO257" s="48">
        <v>28729.600488106953</v>
      </c>
      <c r="AP257" s="48">
        <v>682.04000359063002</v>
      </c>
      <c r="AQ257" s="48">
        <v>1.5038140162136671E-2</v>
      </c>
      <c r="AR257" s="48">
        <v>45354.012945555856</v>
      </c>
      <c r="AS257" s="48">
        <v>-66.587903073504094</v>
      </c>
      <c r="AT257" s="48">
        <v>-1.1889500735064118E-2</v>
      </c>
      <c r="AU257" s="48">
        <v>5600.5634346886645</v>
      </c>
      <c r="AV257" s="48">
        <v>-607.8693192715732</v>
      </c>
      <c r="AW257" s="48">
        <v>-1.1586538293890669E-2</v>
      </c>
      <c r="AX257" s="48">
        <v>52463.410887105907</v>
      </c>
      <c r="AY257" s="48">
        <v>748.62790666413412</v>
      </c>
      <c r="AZ257" s="48">
        <v>2.6927640897200789E-2</v>
      </c>
      <c r="BA257" s="48">
        <v>27801.466512499293</v>
      </c>
      <c r="BB257" s="48">
        <v>66.587903073504094</v>
      </c>
      <c r="BC257" s="48">
        <v>1.1889500735064118E-2</v>
      </c>
      <c r="BD257" s="48">
        <v>5600.5634346886645</v>
      </c>
      <c r="BF257" s="8">
        <f t="shared" si="33"/>
        <v>317873.7012631846</v>
      </c>
      <c r="BG257" s="8">
        <f t="shared" si="34"/>
        <v>317672.62941298162</v>
      </c>
      <c r="BH257" s="8">
        <f t="shared" si="35"/>
        <v>317903.52521170815</v>
      </c>
      <c r="BI257" s="8">
        <f t="shared" si="36"/>
        <v>317613.42809272971</v>
      </c>
      <c r="BJ257" s="19">
        <f t="shared" si="37"/>
        <v>0</v>
      </c>
      <c r="BK257" s="19">
        <f t="shared" si="38"/>
        <v>0</v>
      </c>
      <c r="BL257" s="19">
        <f t="shared" si="39"/>
        <v>1</v>
      </c>
      <c r="BM257" s="19">
        <f t="shared" si="40"/>
        <v>0</v>
      </c>
    </row>
    <row r="258" spans="2:65" x14ac:dyDescent="0.25">
      <c r="B258" s="6">
        <v>233</v>
      </c>
      <c r="C258" s="48">
        <v>2055.5083562941668</v>
      </c>
      <c r="D258" s="48">
        <v>1621.2975587785074</v>
      </c>
      <c r="E258" s="48">
        <v>15.03383571480382</v>
      </c>
      <c r="F258" s="48">
        <v>10.643999982931591</v>
      </c>
      <c r="G258" s="48">
        <v>3161.3341109055737</v>
      </c>
      <c r="H258" s="48">
        <v>2900.8311848495528</v>
      </c>
      <c r="I258" s="48">
        <v>15.112557325739195</v>
      </c>
      <c r="J258" s="48">
        <v>10.690266548528561</v>
      </c>
      <c r="K258" s="48">
        <v>2545.7805665917435</v>
      </c>
      <c r="L258" s="48">
        <v>2227.5771504013819</v>
      </c>
      <c r="M258" s="48">
        <v>15.086583823056735</v>
      </c>
      <c r="N258" s="48">
        <v>10.675018373793415</v>
      </c>
      <c r="O258" s="48">
        <v>2470.9893443268738</v>
      </c>
      <c r="P258" s="48">
        <v>2127.5021973507892</v>
      </c>
      <c r="Q258" s="48">
        <v>15.075148316546549</v>
      </c>
      <c r="R258" s="48">
        <v>10.668299672895653</v>
      </c>
      <c r="U258" s="48">
        <v>1279.5336260710453</v>
      </c>
      <c r="V258" s="48">
        <v>4.62665655969694E-2</v>
      </c>
      <c r="W258" s="48">
        <v>27655.686337670559</v>
      </c>
      <c r="X258" s="48">
        <v>606.27959162287448</v>
      </c>
      <c r="Y258" s="48">
        <v>3.101839086182423E-2</v>
      </c>
      <c r="Z258" s="48">
        <v>19545.810558762765</v>
      </c>
      <c r="AA258" s="48">
        <v>506.20463857228174</v>
      </c>
      <c r="AB258" s="48">
        <v>2.4299689964061955E-2</v>
      </c>
      <c r="AC258" s="48">
        <v>20831.73239333232</v>
      </c>
      <c r="AD258" s="48">
        <v>-1279.5336260710453</v>
      </c>
      <c r="AE258" s="48">
        <v>-4.62665655969694E-2</v>
      </c>
      <c r="AF258" s="48">
        <v>27655.686337670559</v>
      </c>
      <c r="AG258" s="48">
        <v>-673.25403444817084</v>
      </c>
      <c r="AH258" s="48">
        <v>-1.524817473514517E-2</v>
      </c>
      <c r="AI258" s="48">
        <v>44153.090198815924</v>
      </c>
      <c r="AJ258" s="48">
        <v>-773.32898749876358</v>
      </c>
      <c r="AK258" s="48">
        <v>-2.1966875632907445E-2</v>
      </c>
      <c r="AL258" s="48">
        <v>35204.323110032055</v>
      </c>
      <c r="AM258" s="48">
        <v>-606.27959162287448</v>
      </c>
      <c r="AN258" s="48">
        <v>-3.101839086182423E-2</v>
      </c>
      <c r="AO258" s="48">
        <v>19545.810558762765</v>
      </c>
      <c r="AP258" s="48">
        <v>673.25403444817084</v>
      </c>
      <c r="AQ258" s="48">
        <v>1.524817473514517E-2</v>
      </c>
      <c r="AR258" s="48">
        <v>44153.090198815924</v>
      </c>
      <c r="AS258" s="48">
        <v>-100.07495305059274</v>
      </c>
      <c r="AT258" s="48">
        <v>-6.7187008977622753E-3</v>
      </c>
      <c r="AU258" s="48">
        <v>14894.985589241458</v>
      </c>
      <c r="AV258" s="48">
        <v>-506.20463857228174</v>
      </c>
      <c r="AW258" s="48">
        <v>-2.4299689964061955E-2</v>
      </c>
      <c r="AX258" s="48">
        <v>20831.73239333232</v>
      </c>
      <c r="AY258" s="48">
        <v>773.32898749876358</v>
      </c>
      <c r="AZ258" s="48">
        <v>2.1966875632907445E-2</v>
      </c>
      <c r="BA258" s="48">
        <v>35204.323110032055</v>
      </c>
      <c r="BB258" s="48">
        <v>100.07495305059274</v>
      </c>
      <c r="BC258" s="48">
        <v>6.7187008977622753E-3</v>
      </c>
      <c r="BD258" s="48">
        <v>14894.985589241458</v>
      </c>
      <c r="BF258" s="8">
        <f t="shared" si="33"/>
        <v>317698.70192916924</v>
      </c>
      <c r="BG258" s="8">
        <f t="shared" si="34"/>
        <v>317807.16527100728</v>
      </c>
      <c r="BH258" s="8">
        <f t="shared" si="35"/>
        <v>318022.97406340111</v>
      </c>
      <c r="BI258" s="8">
        <f t="shared" si="36"/>
        <v>317921.48798951879</v>
      </c>
      <c r="BJ258" s="19">
        <f t="shared" si="37"/>
        <v>0</v>
      </c>
      <c r="BK258" s="19">
        <f t="shared" si="38"/>
        <v>0</v>
      </c>
      <c r="BL258" s="19">
        <f t="shared" si="39"/>
        <v>1</v>
      </c>
      <c r="BM258" s="19">
        <f t="shared" si="40"/>
        <v>0</v>
      </c>
    </row>
    <row r="259" spans="2:65" x14ac:dyDescent="0.25">
      <c r="B259" s="6">
        <v>234</v>
      </c>
      <c r="C259" s="48">
        <v>1972.3550927185206</v>
      </c>
      <c r="D259" s="48">
        <v>1568.9777000105057</v>
      </c>
      <c r="E259" s="48">
        <v>15.07199587435858</v>
      </c>
      <c r="F259" s="48">
        <v>10.67016899655259</v>
      </c>
      <c r="G259" s="48">
        <v>3199.6968595992021</v>
      </c>
      <c r="H259" s="48">
        <v>2928.6350386917438</v>
      </c>
      <c r="I259" s="48">
        <v>15.136653875428216</v>
      </c>
      <c r="J259" s="48">
        <v>10.708448595355788</v>
      </c>
      <c r="K259" s="48">
        <v>2584.4017416492761</v>
      </c>
      <c r="L259" s="48">
        <v>2256.1070797685165</v>
      </c>
      <c r="M259" s="48">
        <v>15.108813475821369</v>
      </c>
      <c r="N259" s="48">
        <v>10.691979077820687</v>
      </c>
      <c r="O259" s="48">
        <v>2536.6551771828263</v>
      </c>
      <c r="P259" s="48">
        <v>2174.4494563347134</v>
      </c>
      <c r="Q259" s="48">
        <v>15.092226827090974</v>
      </c>
      <c r="R259" s="48">
        <v>10.682157693713203</v>
      </c>
      <c r="U259" s="48">
        <v>1359.6573386812381</v>
      </c>
      <c r="V259" s="48">
        <v>3.8279598803198311E-2</v>
      </c>
      <c r="W259" s="48">
        <v>35519.111516070458</v>
      </c>
      <c r="X259" s="48">
        <v>687.12937975801083</v>
      </c>
      <c r="Y259" s="48">
        <v>2.1810081268096582E-2</v>
      </c>
      <c r="Z259" s="48">
        <v>31505.126978281005</v>
      </c>
      <c r="AA259" s="48">
        <v>605.47175632420772</v>
      </c>
      <c r="AB259" s="48">
        <v>1.198869716061246E-2</v>
      </c>
      <c r="AC259" s="48">
        <v>50503.549152398169</v>
      </c>
      <c r="AD259" s="48">
        <v>-1359.6573386812381</v>
      </c>
      <c r="AE259" s="48">
        <v>-3.8279598803198311E-2</v>
      </c>
      <c r="AF259" s="48">
        <v>35519.111516070458</v>
      </c>
      <c r="AG259" s="48">
        <v>-672.52795892322729</v>
      </c>
      <c r="AH259" s="48">
        <v>-1.646951753510173E-2</v>
      </c>
      <c r="AI259" s="48">
        <v>40834.709182576742</v>
      </c>
      <c r="AJ259" s="48">
        <v>-754.1855823570304</v>
      </c>
      <c r="AK259" s="48">
        <v>-2.6290901642585851E-2</v>
      </c>
      <c r="AL259" s="48">
        <v>28686.181729705495</v>
      </c>
      <c r="AM259" s="48">
        <v>-687.12937975801083</v>
      </c>
      <c r="AN259" s="48">
        <v>-2.1810081268096582E-2</v>
      </c>
      <c r="AO259" s="48">
        <v>31505.126978281005</v>
      </c>
      <c r="AP259" s="48">
        <v>672.52795892322729</v>
      </c>
      <c r="AQ259" s="48">
        <v>1.646951753510173E-2</v>
      </c>
      <c r="AR259" s="48">
        <v>40834.709182576742</v>
      </c>
      <c r="AS259" s="48">
        <v>-81.65762343380311</v>
      </c>
      <c r="AT259" s="48">
        <v>-9.8213841074841213E-3</v>
      </c>
      <c r="AU259" s="48">
        <v>8314.2683902952249</v>
      </c>
      <c r="AV259" s="48">
        <v>-605.47175632420772</v>
      </c>
      <c r="AW259" s="48">
        <v>-1.198869716061246E-2</v>
      </c>
      <c r="AX259" s="48">
        <v>50503.549152398169</v>
      </c>
      <c r="AY259" s="48">
        <v>754.1855823570304</v>
      </c>
      <c r="AZ259" s="48">
        <v>2.6290901642585851E-2</v>
      </c>
      <c r="BA259" s="48">
        <v>28686.181729705495</v>
      </c>
      <c r="BB259" s="48">
        <v>81.65762343380311</v>
      </c>
      <c r="BC259" s="48">
        <v>9.8213841074841213E-3</v>
      </c>
      <c r="BD259" s="48">
        <v>8314.2683902952249</v>
      </c>
      <c r="BF259" s="8">
        <f t="shared" si="33"/>
        <v>318536.09219656716</v>
      </c>
      <c r="BG259" s="8">
        <f t="shared" si="34"/>
        <v>318324.82282198191</v>
      </c>
      <c r="BH259" s="8">
        <f t="shared" si="35"/>
        <v>318503.26525485213</v>
      </c>
      <c r="BI259" s="8">
        <f t="shared" si="36"/>
        <v>318290.28135506139</v>
      </c>
      <c r="BJ259" s="19">
        <f t="shared" si="37"/>
        <v>1</v>
      </c>
      <c r="BK259" s="19">
        <f t="shared" si="38"/>
        <v>0</v>
      </c>
      <c r="BL259" s="19">
        <f t="shared" si="39"/>
        <v>0</v>
      </c>
      <c r="BM259" s="19">
        <f t="shared" si="40"/>
        <v>0</v>
      </c>
    </row>
    <row r="260" spans="2:65" x14ac:dyDescent="0.25">
      <c r="B260" s="6">
        <v>235</v>
      </c>
      <c r="C260" s="48">
        <v>2006.6142695669919</v>
      </c>
      <c r="D260" s="48">
        <v>1589.6892952997391</v>
      </c>
      <c r="E260" s="48">
        <v>15.045222630494997</v>
      </c>
      <c r="F260" s="48">
        <v>10.651564410818514</v>
      </c>
      <c r="G260" s="48">
        <v>3166.620750659531</v>
      </c>
      <c r="H260" s="48">
        <v>2905.0627600707039</v>
      </c>
      <c r="I260" s="48">
        <v>15.117636365593093</v>
      </c>
      <c r="J260" s="48">
        <v>10.694195438670198</v>
      </c>
      <c r="K260" s="48">
        <v>2559.0990066680597</v>
      </c>
      <c r="L260" s="48">
        <v>2237.3554740830477</v>
      </c>
      <c r="M260" s="48">
        <v>15.089742012646116</v>
      </c>
      <c r="N260" s="48">
        <v>10.677789012767605</v>
      </c>
      <c r="O260" s="48">
        <v>2549.7039526285639</v>
      </c>
      <c r="P260" s="48">
        <v>2181.1670201633865</v>
      </c>
      <c r="Q260" s="48">
        <v>15.067918402119284</v>
      </c>
      <c r="R260" s="48">
        <v>10.664939772608829</v>
      </c>
      <c r="U260" s="48">
        <v>1315.3734647709648</v>
      </c>
      <c r="V260" s="48">
        <v>4.2631027851683712E-2</v>
      </c>
      <c r="W260" s="48">
        <v>30854.838155609101</v>
      </c>
      <c r="X260" s="48">
        <v>647.66617878330862</v>
      </c>
      <c r="Y260" s="48">
        <v>2.6224601949090598E-2</v>
      </c>
      <c r="Z260" s="48">
        <v>24696.892636944984</v>
      </c>
      <c r="AA260" s="48">
        <v>591.47772486364738</v>
      </c>
      <c r="AB260" s="48">
        <v>1.3375361790314955E-2</v>
      </c>
      <c r="AC260" s="48">
        <v>44221.43745613924</v>
      </c>
      <c r="AD260" s="48">
        <v>-1315.3734647709648</v>
      </c>
      <c r="AE260" s="48">
        <v>-4.2631027851683712E-2</v>
      </c>
      <c r="AF260" s="48">
        <v>30854.838155609101</v>
      </c>
      <c r="AG260" s="48">
        <v>-667.70728598765618</v>
      </c>
      <c r="AH260" s="48">
        <v>-1.6406425902593114E-2</v>
      </c>
      <c r="AI260" s="48">
        <v>40697.912510129456</v>
      </c>
      <c r="AJ260" s="48">
        <v>-723.89573990731742</v>
      </c>
      <c r="AK260" s="48">
        <v>-2.9255666061368757E-2</v>
      </c>
      <c r="AL260" s="48">
        <v>24743.779149954149</v>
      </c>
      <c r="AM260" s="48">
        <v>-647.66617878330862</v>
      </c>
      <c r="AN260" s="48">
        <v>-2.6224601949090598E-2</v>
      </c>
      <c r="AO260" s="48">
        <v>24696.892636944984</v>
      </c>
      <c r="AP260" s="48">
        <v>667.70728598765618</v>
      </c>
      <c r="AQ260" s="48">
        <v>1.6406425902593114E-2</v>
      </c>
      <c r="AR260" s="48">
        <v>40697.912510129456</v>
      </c>
      <c r="AS260" s="48">
        <v>-56.188453919661242</v>
      </c>
      <c r="AT260" s="48">
        <v>-1.2849240158775643E-2</v>
      </c>
      <c r="AU260" s="48">
        <v>4372.9009050613959</v>
      </c>
      <c r="AV260" s="48">
        <v>-591.47772486364738</v>
      </c>
      <c r="AW260" s="48">
        <v>-1.3375361790314955E-2</v>
      </c>
      <c r="AX260" s="48">
        <v>44221.43745613924</v>
      </c>
      <c r="AY260" s="48">
        <v>723.89573990731742</v>
      </c>
      <c r="AZ260" s="48">
        <v>2.9255666061368757E-2</v>
      </c>
      <c r="BA260" s="48">
        <v>24743.779149954149</v>
      </c>
      <c r="BB260" s="48">
        <v>56.188453919661242</v>
      </c>
      <c r="BC260" s="48">
        <v>1.2849240158775643E-2</v>
      </c>
      <c r="BD260" s="48">
        <v>4372.9009050613959</v>
      </c>
      <c r="BF260" s="8">
        <f t="shared" si="33"/>
        <v>317957.24302925565</v>
      </c>
      <c r="BG260" s="8">
        <f t="shared" si="34"/>
        <v>317920.80040003522</v>
      </c>
      <c r="BH260" s="8">
        <f t="shared" si="35"/>
        <v>318096.31490894512</v>
      </c>
      <c r="BI260" s="8">
        <f t="shared" si="36"/>
        <v>317767.02615810151</v>
      </c>
      <c r="BJ260" s="19">
        <f t="shared" si="37"/>
        <v>0</v>
      </c>
      <c r="BK260" s="19">
        <f t="shared" si="38"/>
        <v>0</v>
      </c>
      <c r="BL260" s="19">
        <f t="shared" si="39"/>
        <v>1</v>
      </c>
      <c r="BM260" s="19">
        <f t="shared" si="40"/>
        <v>0</v>
      </c>
    </row>
    <row r="261" spans="2:65" x14ac:dyDescent="0.25">
      <c r="B261" s="6">
        <v>236</v>
      </c>
      <c r="C261" s="48">
        <v>2069.4039324646888</v>
      </c>
      <c r="D261" s="48">
        <v>1632.3593062319651</v>
      </c>
      <c r="E261" s="48">
        <v>14.967076805571239</v>
      </c>
      <c r="F261" s="48">
        <v>10.596400755593733</v>
      </c>
      <c r="G261" s="48">
        <v>3222.0250648388114</v>
      </c>
      <c r="H261" s="48">
        <v>2942.3957668143394</v>
      </c>
      <c r="I261" s="48">
        <v>15.039139230557968</v>
      </c>
      <c r="J261" s="48">
        <v>10.639060167202519</v>
      </c>
      <c r="K261" s="48">
        <v>2550.8670792435728</v>
      </c>
      <c r="L261" s="48">
        <v>2232.2224101224256</v>
      </c>
      <c r="M261" s="48">
        <v>15.021401274174584</v>
      </c>
      <c r="N261" s="48">
        <v>10.628572239329577</v>
      </c>
      <c r="O261" s="48">
        <v>2536.4538297345639</v>
      </c>
      <c r="P261" s="48">
        <v>2172.7156407633279</v>
      </c>
      <c r="Q261" s="48">
        <v>15.000800395464088</v>
      </c>
      <c r="R261" s="48">
        <v>10.616381307110563</v>
      </c>
      <c r="U261" s="48">
        <v>1310.0364605823743</v>
      </c>
      <c r="V261" s="48">
        <v>4.2659411608786613E-2</v>
      </c>
      <c r="W261" s="48">
        <v>30709.201350366126</v>
      </c>
      <c r="X261" s="48">
        <v>599.86310389046048</v>
      </c>
      <c r="Y261" s="48">
        <v>3.217148373584422E-2</v>
      </c>
      <c r="Z261" s="48">
        <v>18645.801630284037</v>
      </c>
      <c r="AA261" s="48">
        <v>540.35633453136279</v>
      </c>
      <c r="AB261" s="48">
        <v>1.9980551516830758E-2</v>
      </c>
      <c r="AC261" s="48">
        <v>27044.115077413644</v>
      </c>
      <c r="AD261" s="48">
        <v>-1310.0364605823743</v>
      </c>
      <c r="AE261" s="48">
        <v>-4.2659411608786613E-2</v>
      </c>
      <c r="AF261" s="48">
        <v>30709.201350366126</v>
      </c>
      <c r="AG261" s="48">
        <v>-710.1733566919138</v>
      </c>
      <c r="AH261" s="48">
        <v>-1.0487927872942393E-2</v>
      </c>
      <c r="AI261" s="48">
        <v>67713.409674000199</v>
      </c>
      <c r="AJ261" s="48">
        <v>-769.68012605101148</v>
      </c>
      <c r="AK261" s="48">
        <v>-2.2678860091955855E-2</v>
      </c>
      <c r="AL261" s="48">
        <v>33938.219246037654</v>
      </c>
      <c r="AM261" s="48">
        <v>-599.86310389046048</v>
      </c>
      <c r="AN261" s="48">
        <v>-3.217148373584422E-2</v>
      </c>
      <c r="AO261" s="48">
        <v>18645.801630284037</v>
      </c>
      <c r="AP261" s="48">
        <v>710.1733566919138</v>
      </c>
      <c r="AQ261" s="48">
        <v>1.0487927872942393E-2</v>
      </c>
      <c r="AR261" s="48">
        <v>67713.409674000199</v>
      </c>
      <c r="AS261" s="48">
        <v>-59.506769359097689</v>
      </c>
      <c r="AT261" s="48">
        <v>-1.2190932219013462E-2</v>
      </c>
      <c r="AU261" s="48">
        <v>4881.2320739745046</v>
      </c>
      <c r="AV261" s="48">
        <v>-540.35633453136279</v>
      </c>
      <c r="AW261" s="48">
        <v>-1.9980551516830758E-2</v>
      </c>
      <c r="AX261" s="48">
        <v>27044.115077413644</v>
      </c>
      <c r="AY261" s="48">
        <v>769.68012605101148</v>
      </c>
      <c r="AZ261" s="48">
        <v>2.2678860091955855E-2</v>
      </c>
      <c r="BA261" s="48">
        <v>33938.219246037654</v>
      </c>
      <c r="BB261" s="48">
        <v>59.506769359097689</v>
      </c>
      <c r="BC261" s="48">
        <v>1.2190932219013462E-2</v>
      </c>
      <c r="BD261" s="48">
        <v>4881.2320739745046</v>
      </c>
      <c r="BF261" s="8">
        <f t="shared" si="33"/>
        <v>316259.66336157999</v>
      </c>
      <c r="BG261" s="8">
        <f t="shared" si="34"/>
        <v>316229.4092492612</v>
      </c>
      <c r="BH261" s="8">
        <f t="shared" si="35"/>
        <v>316624.9447697649</v>
      </c>
      <c r="BI261" s="8">
        <f t="shared" si="36"/>
        <v>316318.72357255354</v>
      </c>
      <c r="BJ261" s="19">
        <f t="shared" si="37"/>
        <v>0</v>
      </c>
      <c r="BK261" s="19">
        <f t="shared" si="38"/>
        <v>0</v>
      </c>
      <c r="BL261" s="19">
        <f t="shared" si="39"/>
        <v>1</v>
      </c>
      <c r="BM261" s="19">
        <f t="shared" si="40"/>
        <v>0</v>
      </c>
    </row>
    <row r="262" spans="2:65" x14ac:dyDescent="0.25">
      <c r="B262" s="6">
        <v>237</v>
      </c>
      <c r="C262" s="48">
        <v>2016.8501534900161</v>
      </c>
      <c r="D262" s="48">
        <v>1595.0851389503923</v>
      </c>
      <c r="E262" s="48">
        <v>14.921663741555259</v>
      </c>
      <c r="F262" s="48">
        <v>10.56291591402981</v>
      </c>
      <c r="G262" s="48">
        <v>3197.6365166905939</v>
      </c>
      <c r="H262" s="48">
        <v>2924.8591693011736</v>
      </c>
      <c r="I262" s="48">
        <v>14.985025713051053</v>
      </c>
      <c r="J262" s="48">
        <v>10.600073160279663</v>
      </c>
      <c r="K262" s="48">
        <v>2608.1638705257283</v>
      </c>
      <c r="L262" s="48">
        <v>2269.0304756547484</v>
      </c>
      <c r="M262" s="48">
        <v>14.956940416710514</v>
      </c>
      <c r="N262" s="48">
        <v>10.583616024989229</v>
      </c>
      <c r="O262" s="48">
        <v>2526.8444014019101</v>
      </c>
      <c r="P262" s="48">
        <v>2164.6050672309993</v>
      </c>
      <c r="Q262" s="48">
        <v>14.947110442790427</v>
      </c>
      <c r="R262" s="48">
        <v>10.577851133495392</v>
      </c>
      <c r="U262" s="48">
        <v>1329.7740303507812</v>
      </c>
      <c r="V262" s="48">
        <v>3.715724624985306E-2</v>
      </c>
      <c r="W262" s="48">
        <v>35787.744371827335</v>
      </c>
      <c r="X262" s="48">
        <v>673.94533670435612</v>
      </c>
      <c r="Y262" s="48">
        <v>2.0700110959419149E-2</v>
      </c>
      <c r="Z262" s="48">
        <v>32557.571214259191</v>
      </c>
      <c r="AA262" s="48">
        <v>569.51992828060702</v>
      </c>
      <c r="AB262" s="48">
        <v>1.4935219465581184E-2</v>
      </c>
      <c r="AC262" s="48">
        <v>38132.678906599846</v>
      </c>
      <c r="AD262" s="48">
        <v>-1329.7740303507812</v>
      </c>
      <c r="AE262" s="48">
        <v>-3.715724624985306E-2</v>
      </c>
      <c r="AF262" s="48">
        <v>35787.744371827335</v>
      </c>
      <c r="AG262" s="48">
        <v>-655.82869364642511</v>
      </c>
      <c r="AH262" s="48">
        <v>-1.6457135290433911E-2</v>
      </c>
      <c r="AI262" s="48">
        <v>39850.720193546724</v>
      </c>
      <c r="AJ262" s="48">
        <v>-760.25410207017421</v>
      </c>
      <c r="AK262" s="48">
        <v>-2.2222026784271875E-2</v>
      </c>
      <c r="AL262" s="48">
        <v>34211.735475373498</v>
      </c>
      <c r="AM262" s="48">
        <v>-673.94533670435612</v>
      </c>
      <c r="AN262" s="48">
        <v>-2.0700110959419149E-2</v>
      </c>
      <c r="AO262" s="48">
        <v>32557.571214259191</v>
      </c>
      <c r="AP262" s="48">
        <v>655.82869364642511</v>
      </c>
      <c r="AQ262" s="48">
        <v>1.6457135290433911E-2</v>
      </c>
      <c r="AR262" s="48">
        <v>39850.720193546724</v>
      </c>
      <c r="AS262" s="48">
        <v>-104.4254084237491</v>
      </c>
      <c r="AT262" s="48">
        <v>-5.7648914938379647E-3</v>
      </c>
      <c r="AU262" s="48">
        <v>18114.02843147497</v>
      </c>
      <c r="AV262" s="48">
        <v>-569.51992828060702</v>
      </c>
      <c r="AW262" s="48">
        <v>-1.4935219465581184E-2</v>
      </c>
      <c r="AX262" s="48">
        <v>38132.678906599846</v>
      </c>
      <c r="AY262" s="48">
        <v>760.25410207017421</v>
      </c>
      <c r="AZ262" s="48">
        <v>2.2222026784271875E-2</v>
      </c>
      <c r="BA262" s="48">
        <v>34211.735475373498</v>
      </c>
      <c r="BB262" s="48">
        <v>104.4254084237491</v>
      </c>
      <c r="BC262" s="48">
        <v>5.7648914938379647E-3</v>
      </c>
      <c r="BD262" s="48">
        <v>18114.02843147497</v>
      </c>
      <c r="BF262" s="8">
        <f t="shared" si="33"/>
        <v>315292.39228194393</v>
      </c>
      <c r="BG262" s="8">
        <f t="shared" si="34"/>
        <v>315077.33563908871</v>
      </c>
      <c r="BH262" s="8">
        <f t="shared" si="35"/>
        <v>315239.45027402212</v>
      </c>
      <c r="BI262" s="8">
        <f t="shared" si="36"/>
        <v>315170.92893763073</v>
      </c>
      <c r="BJ262" s="19">
        <f t="shared" si="37"/>
        <v>1</v>
      </c>
      <c r="BK262" s="19">
        <f t="shared" si="38"/>
        <v>0</v>
      </c>
      <c r="BL262" s="19">
        <f t="shared" si="39"/>
        <v>0</v>
      </c>
      <c r="BM262" s="19">
        <f t="shared" si="40"/>
        <v>0</v>
      </c>
    </row>
    <row r="263" spans="2:65" x14ac:dyDescent="0.25">
      <c r="B263" s="6">
        <v>238</v>
      </c>
      <c r="C263" s="48">
        <v>1920.8748389468888</v>
      </c>
      <c r="D263" s="48">
        <v>1537.6021179417446</v>
      </c>
      <c r="E263" s="48">
        <v>15.076128483702615</v>
      </c>
      <c r="F263" s="48">
        <v>10.671530637488116</v>
      </c>
      <c r="G263" s="48">
        <v>3150.3365587637427</v>
      </c>
      <c r="H263" s="48">
        <v>2897.6546177059831</v>
      </c>
      <c r="I263" s="48">
        <v>15.137093054808561</v>
      </c>
      <c r="J263" s="48">
        <v>10.7074358030657</v>
      </c>
      <c r="K263" s="48">
        <v>2552.4907626538384</v>
      </c>
      <c r="L263" s="48">
        <v>2237.3237495354983</v>
      </c>
      <c r="M263" s="48">
        <v>15.108053777420102</v>
      </c>
      <c r="N263" s="48">
        <v>10.69034530350109</v>
      </c>
      <c r="O263" s="48">
        <v>2503.7957846432837</v>
      </c>
      <c r="P263" s="48">
        <v>2155.3076841288557</v>
      </c>
      <c r="Q263" s="48">
        <v>15.09247046016581</v>
      </c>
      <c r="R263" s="48">
        <v>10.681164903177748</v>
      </c>
      <c r="U263" s="48">
        <v>1360.0524997642385</v>
      </c>
      <c r="V263" s="48">
        <v>3.5905165577583276E-2</v>
      </c>
      <c r="W263" s="48">
        <v>37879.020410738951</v>
      </c>
      <c r="X263" s="48">
        <v>699.72163159375373</v>
      </c>
      <c r="Y263" s="48">
        <v>1.8814666012973547E-2</v>
      </c>
      <c r="Z263" s="48">
        <v>37190.223366774866</v>
      </c>
      <c r="AA263" s="48">
        <v>617.70556618711112</v>
      </c>
      <c r="AB263" s="48">
        <v>9.6342656896322154E-3</v>
      </c>
      <c r="AC263" s="48">
        <v>64115.479693677808</v>
      </c>
      <c r="AD263" s="48">
        <v>-1360.0524997642385</v>
      </c>
      <c r="AE263" s="48">
        <v>-3.5905165577583276E-2</v>
      </c>
      <c r="AF263" s="48">
        <v>37879.020410738951</v>
      </c>
      <c r="AG263" s="48">
        <v>-660.33086817048479</v>
      </c>
      <c r="AH263" s="48">
        <v>-1.7090499564609729E-2</v>
      </c>
      <c r="AI263" s="48">
        <v>38637.306397869696</v>
      </c>
      <c r="AJ263" s="48">
        <v>-742.3469335771274</v>
      </c>
      <c r="AK263" s="48">
        <v>-2.627089988795106E-2</v>
      </c>
      <c r="AL263" s="48">
        <v>28257.385043654289</v>
      </c>
      <c r="AM263" s="48">
        <v>-699.72163159375373</v>
      </c>
      <c r="AN263" s="48">
        <v>-1.8814666012973547E-2</v>
      </c>
      <c r="AO263" s="48">
        <v>37190.223366774866</v>
      </c>
      <c r="AP263" s="48">
        <v>660.33086817048479</v>
      </c>
      <c r="AQ263" s="48">
        <v>1.7090499564609729E-2</v>
      </c>
      <c r="AR263" s="48">
        <v>38637.306397869696</v>
      </c>
      <c r="AS263" s="48">
        <v>-82.01606540664261</v>
      </c>
      <c r="AT263" s="48">
        <v>-9.1804003233413312E-3</v>
      </c>
      <c r="AU263" s="48">
        <v>8933.822329960416</v>
      </c>
      <c r="AV263" s="48">
        <v>-617.70556618711112</v>
      </c>
      <c r="AW263" s="48">
        <v>-9.6342656896322154E-3</v>
      </c>
      <c r="AX263" s="48">
        <v>64115.479693677808</v>
      </c>
      <c r="AY263" s="48">
        <v>742.3469335771274</v>
      </c>
      <c r="AZ263" s="48">
        <v>2.627089988795106E-2</v>
      </c>
      <c r="BA263" s="48">
        <v>28257.385043654289</v>
      </c>
      <c r="BB263" s="48">
        <v>82.01606540664261</v>
      </c>
      <c r="BC263" s="48">
        <v>9.1804003233413312E-3</v>
      </c>
      <c r="BD263" s="48">
        <v>8933.822329960416</v>
      </c>
      <c r="BF263" s="8">
        <f t="shared" si="33"/>
        <v>318608.31700670172</v>
      </c>
      <c r="BG263" s="8">
        <f t="shared" si="34"/>
        <v>318325.41947426501</v>
      </c>
      <c r="BH263" s="8">
        <f t="shared" si="35"/>
        <v>318473.03535549721</v>
      </c>
      <c r="BI263" s="8">
        <f t="shared" si="36"/>
        <v>318279.63941120356</v>
      </c>
      <c r="BJ263" s="19">
        <f t="shared" si="37"/>
        <v>1</v>
      </c>
      <c r="BK263" s="19">
        <f t="shared" si="38"/>
        <v>0</v>
      </c>
      <c r="BL263" s="19">
        <f t="shared" si="39"/>
        <v>0</v>
      </c>
      <c r="BM263" s="19">
        <f t="shared" si="40"/>
        <v>0</v>
      </c>
    </row>
    <row r="264" spans="2:65" x14ac:dyDescent="0.25">
      <c r="B264" s="6">
        <v>239</v>
      </c>
      <c r="C264" s="48">
        <v>1976.2634255442802</v>
      </c>
      <c r="D264" s="48">
        <v>1570.7232763118168</v>
      </c>
      <c r="E264" s="48">
        <v>14.914474427888651</v>
      </c>
      <c r="F264" s="48">
        <v>10.55901212620212</v>
      </c>
      <c r="G264" s="48">
        <v>3193.8334681731285</v>
      </c>
      <c r="H264" s="48">
        <v>2924.1397151021874</v>
      </c>
      <c r="I264" s="48">
        <v>14.979646341262564</v>
      </c>
      <c r="J264" s="48">
        <v>10.597451432006807</v>
      </c>
      <c r="K264" s="48">
        <v>2580.0074422875305</v>
      </c>
      <c r="L264" s="48">
        <v>2252.4577901485109</v>
      </c>
      <c r="M264" s="48">
        <v>14.952020327475957</v>
      </c>
      <c r="N264" s="48">
        <v>10.581170033550748</v>
      </c>
      <c r="O264" s="48">
        <v>2506.8614060972832</v>
      </c>
      <c r="P264" s="48">
        <v>2153.6724253277807</v>
      </c>
      <c r="Q264" s="48">
        <v>14.939716397806544</v>
      </c>
      <c r="R264" s="48">
        <v>10.573912664011951</v>
      </c>
      <c r="U264" s="48">
        <v>1353.4164387903706</v>
      </c>
      <c r="V264" s="48">
        <v>3.8439305804686796E-2</v>
      </c>
      <c r="W264" s="48">
        <v>35209.180042615451</v>
      </c>
      <c r="X264" s="48">
        <v>681.73451383669408</v>
      </c>
      <c r="Y264" s="48">
        <v>2.2157907348628214E-2</v>
      </c>
      <c r="Z264" s="48">
        <v>30767.098314403771</v>
      </c>
      <c r="AA264" s="48">
        <v>582.94914901596394</v>
      </c>
      <c r="AB264" s="48">
        <v>1.4900537809831249E-2</v>
      </c>
      <c r="AC264" s="48">
        <v>39122.691842125256</v>
      </c>
      <c r="AD264" s="48">
        <v>-1353.4164387903706</v>
      </c>
      <c r="AE264" s="48">
        <v>-3.8439305804686796E-2</v>
      </c>
      <c r="AF264" s="48">
        <v>35209.180042615451</v>
      </c>
      <c r="AG264" s="48">
        <v>-671.68192495367657</v>
      </c>
      <c r="AH264" s="48">
        <v>-1.6281398456058582E-2</v>
      </c>
      <c r="AI264" s="48">
        <v>41254.559721418307</v>
      </c>
      <c r="AJ264" s="48">
        <v>-770.46728977440671</v>
      </c>
      <c r="AK264" s="48">
        <v>-2.3538767994855547E-2</v>
      </c>
      <c r="AL264" s="48">
        <v>32731.844331988577</v>
      </c>
      <c r="AM264" s="48">
        <v>-681.73451383669408</v>
      </c>
      <c r="AN264" s="48">
        <v>-2.2157907348628214E-2</v>
      </c>
      <c r="AO264" s="48">
        <v>30767.098314403771</v>
      </c>
      <c r="AP264" s="48">
        <v>671.68192495367657</v>
      </c>
      <c r="AQ264" s="48">
        <v>1.6281398456058582E-2</v>
      </c>
      <c r="AR264" s="48">
        <v>41254.559721418307</v>
      </c>
      <c r="AS264" s="48">
        <v>-98.785364820730138</v>
      </c>
      <c r="AT264" s="48">
        <v>-7.257369538796965E-3</v>
      </c>
      <c r="AU264" s="48">
        <v>13611.731398358079</v>
      </c>
      <c r="AV264" s="48">
        <v>-582.94914901596394</v>
      </c>
      <c r="AW264" s="48">
        <v>-1.4900537809831249E-2</v>
      </c>
      <c r="AX264" s="48">
        <v>39122.691842125256</v>
      </c>
      <c r="AY264" s="48">
        <v>770.46728977440671</v>
      </c>
      <c r="AZ264" s="48">
        <v>2.3538767994855547E-2</v>
      </c>
      <c r="BA264" s="48">
        <v>32731.844331988577</v>
      </c>
      <c r="BB264" s="48">
        <v>98.785364820730138</v>
      </c>
      <c r="BC264" s="48">
        <v>7.257369538796965E-3</v>
      </c>
      <c r="BD264" s="48">
        <v>13611.731398358079</v>
      </c>
      <c r="BF264" s="8">
        <f t="shared" si="33"/>
        <v>315199.6405097518</v>
      </c>
      <c r="BG264" s="8">
        <f t="shared" si="34"/>
        <v>314999.40324510197</v>
      </c>
      <c r="BH264" s="8">
        <f t="shared" si="35"/>
        <v>315182.64321637392</v>
      </c>
      <c r="BI264" s="8">
        <f t="shared" si="36"/>
        <v>315063.70749503077</v>
      </c>
      <c r="BJ264" s="19">
        <f t="shared" si="37"/>
        <v>1</v>
      </c>
      <c r="BK264" s="19">
        <f t="shared" si="38"/>
        <v>0</v>
      </c>
      <c r="BL264" s="19">
        <f t="shared" si="39"/>
        <v>0</v>
      </c>
      <c r="BM264" s="19">
        <f t="shared" si="40"/>
        <v>0</v>
      </c>
    </row>
    <row r="265" spans="2:65" x14ac:dyDescent="0.25">
      <c r="B265" s="6">
        <v>240</v>
      </c>
      <c r="C265" s="48">
        <v>2011.8854594387262</v>
      </c>
      <c r="D265" s="48">
        <v>1595.9712667329793</v>
      </c>
      <c r="E265" s="48">
        <v>15.140057969315425</v>
      </c>
      <c r="F265" s="48">
        <v>10.718234402685862</v>
      </c>
      <c r="G265" s="48">
        <v>3152.2128421203383</v>
      </c>
      <c r="H265" s="48">
        <v>2897.0616715084739</v>
      </c>
      <c r="I265" s="48">
        <v>15.215482561822601</v>
      </c>
      <c r="J265" s="48">
        <v>10.76280429807117</v>
      </c>
      <c r="K265" s="48">
        <v>2542.1390208506637</v>
      </c>
      <c r="L265" s="48">
        <v>2228.030752478614</v>
      </c>
      <c r="M265" s="48">
        <v>15.187994735795302</v>
      </c>
      <c r="N265" s="48">
        <v>10.74657830426089</v>
      </c>
      <c r="O265" s="48">
        <v>2507.4798423254874</v>
      </c>
      <c r="P265" s="48">
        <v>2155.1682509547031</v>
      </c>
      <c r="Q265" s="48">
        <v>15.170077288421187</v>
      </c>
      <c r="R265" s="48">
        <v>10.735991165187773</v>
      </c>
      <c r="U265" s="48">
        <v>1301.0904047754946</v>
      </c>
      <c r="V265" s="48">
        <v>4.45698953853082E-2</v>
      </c>
      <c r="W265" s="48">
        <v>29192.135039302328</v>
      </c>
      <c r="X265" s="48">
        <v>632.05948574563467</v>
      </c>
      <c r="Y265" s="48">
        <v>2.834390157502753E-2</v>
      </c>
      <c r="Z265" s="48">
        <v>22299.664147243311</v>
      </c>
      <c r="AA265" s="48">
        <v>559.19698422172382</v>
      </c>
      <c r="AB265" s="48">
        <v>1.7756762501910828E-2</v>
      </c>
      <c r="AC265" s="48">
        <v>31492.057415395848</v>
      </c>
      <c r="AD265" s="48">
        <v>-1301.0904047754946</v>
      </c>
      <c r="AE265" s="48">
        <v>-4.45698953853082E-2</v>
      </c>
      <c r="AF265" s="48">
        <v>29192.135039302328</v>
      </c>
      <c r="AG265" s="48">
        <v>-669.03091902985989</v>
      </c>
      <c r="AH265" s="48">
        <v>-1.622599381028067E-2</v>
      </c>
      <c r="AI265" s="48">
        <v>41232.045744154471</v>
      </c>
      <c r="AJ265" s="48">
        <v>-741.89342055377074</v>
      </c>
      <c r="AK265" s="48">
        <v>-2.6813132883397373E-2</v>
      </c>
      <c r="AL265" s="48">
        <v>27669.031581652638</v>
      </c>
      <c r="AM265" s="48">
        <v>-632.05948574563467</v>
      </c>
      <c r="AN265" s="48">
        <v>-2.834390157502753E-2</v>
      </c>
      <c r="AO265" s="48">
        <v>22299.664147243311</v>
      </c>
      <c r="AP265" s="48">
        <v>669.03091902985989</v>
      </c>
      <c r="AQ265" s="48">
        <v>1.622599381028067E-2</v>
      </c>
      <c r="AR265" s="48">
        <v>41232.045744154471</v>
      </c>
      <c r="AS265" s="48">
        <v>-72.862501523910851</v>
      </c>
      <c r="AT265" s="48">
        <v>-1.0587139073116703E-2</v>
      </c>
      <c r="AU265" s="48">
        <v>6882.1710020723449</v>
      </c>
      <c r="AV265" s="48">
        <v>-559.19698422172382</v>
      </c>
      <c r="AW265" s="48">
        <v>-1.7756762501910828E-2</v>
      </c>
      <c r="AX265" s="48">
        <v>31492.057415395848</v>
      </c>
      <c r="AY265" s="48">
        <v>741.89342055377074</v>
      </c>
      <c r="AZ265" s="48">
        <v>2.6813132883397373E-2</v>
      </c>
      <c r="BA265" s="48">
        <v>27669.031581652638</v>
      </c>
      <c r="BB265" s="48">
        <v>72.862501523910851</v>
      </c>
      <c r="BC265" s="48">
        <v>1.0587139073116703E-2</v>
      </c>
      <c r="BD265" s="48">
        <v>6882.1710020723449</v>
      </c>
      <c r="BF265" s="8">
        <f t="shared" si="33"/>
        <v>319951.06081384292</v>
      </c>
      <c r="BG265" s="8">
        <f t="shared" si="34"/>
        <v>319987.06727062666</v>
      </c>
      <c r="BH265" s="8">
        <f t="shared" si="35"/>
        <v>320169.31837534806</v>
      </c>
      <c r="BI265" s="8">
        <f t="shared" si="36"/>
        <v>319924.56670467847</v>
      </c>
      <c r="BJ265" s="19">
        <f t="shared" si="37"/>
        <v>0</v>
      </c>
      <c r="BK265" s="19">
        <f t="shared" si="38"/>
        <v>0</v>
      </c>
      <c r="BL265" s="19">
        <f t="shared" si="39"/>
        <v>1</v>
      </c>
      <c r="BM265" s="19">
        <f t="shared" si="40"/>
        <v>0</v>
      </c>
    </row>
    <row r="266" spans="2:65" x14ac:dyDescent="0.25">
      <c r="B266" s="6">
        <v>241</v>
      </c>
      <c r="C266" s="48">
        <v>1914.8603301326684</v>
      </c>
      <c r="D266" s="48">
        <v>1532.5511754697382</v>
      </c>
      <c r="E266" s="48">
        <v>15.111315260756426</v>
      </c>
      <c r="F266" s="48">
        <v>10.697968416160116</v>
      </c>
      <c r="G266" s="48">
        <v>3163.8557630675068</v>
      </c>
      <c r="H266" s="48">
        <v>2906.0918675512503</v>
      </c>
      <c r="I266" s="48">
        <v>15.174610780473262</v>
      </c>
      <c r="J266" s="48">
        <v>10.735322126717829</v>
      </c>
      <c r="K266" s="48">
        <v>2547.1608597379563</v>
      </c>
      <c r="L266" s="48">
        <v>2232.9288966103213</v>
      </c>
      <c r="M266" s="48">
        <v>15.146039282380295</v>
      </c>
      <c r="N266" s="48">
        <v>10.718472874282686</v>
      </c>
      <c r="O266" s="48">
        <v>2425.8164723598243</v>
      </c>
      <c r="P266" s="48">
        <v>2101.8895426791119</v>
      </c>
      <c r="Q266" s="48">
        <v>15.141113000842681</v>
      </c>
      <c r="R266" s="48">
        <v>10.715565722921273</v>
      </c>
      <c r="U266" s="48">
        <v>1373.5406920815121</v>
      </c>
      <c r="V266" s="48">
        <v>3.7353710557713526E-2</v>
      </c>
      <c r="W266" s="48">
        <v>36771.198137312669</v>
      </c>
      <c r="X266" s="48">
        <v>700.37772114058316</v>
      </c>
      <c r="Y266" s="48">
        <v>2.0504458122569957E-2</v>
      </c>
      <c r="Z266" s="48">
        <v>34157.338709168493</v>
      </c>
      <c r="AA266" s="48">
        <v>569.3383672093737</v>
      </c>
      <c r="AB266" s="48">
        <v>1.7597306761157228E-2</v>
      </c>
      <c r="AC266" s="48">
        <v>32353.721790318617</v>
      </c>
      <c r="AD266" s="48">
        <v>-1373.5406920815121</v>
      </c>
      <c r="AE266" s="48">
        <v>-3.7353710557713526E-2</v>
      </c>
      <c r="AF266" s="48">
        <v>36771.198137312669</v>
      </c>
      <c r="AG266" s="48">
        <v>-673.16297094092897</v>
      </c>
      <c r="AH266" s="48">
        <v>-1.6849252435143569E-2</v>
      </c>
      <c r="AI266" s="48">
        <v>39952.097194346126</v>
      </c>
      <c r="AJ266" s="48">
        <v>-804.20232487213843</v>
      </c>
      <c r="AK266" s="48">
        <v>-1.9756403796556299E-2</v>
      </c>
      <c r="AL266" s="48">
        <v>40705.906457141631</v>
      </c>
      <c r="AM266" s="48">
        <v>-700.37772114058316</v>
      </c>
      <c r="AN266" s="48">
        <v>-2.0504458122569957E-2</v>
      </c>
      <c r="AO266" s="48">
        <v>34157.338709168493</v>
      </c>
      <c r="AP266" s="48">
        <v>673.16297094092897</v>
      </c>
      <c r="AQ266" s="48">
        <v>1.6849252435143569E-2</v>
      </c>
      <c r="AR266" s="48">
        <v>39952.097194346126</v>
      </c>
      <c r="AS266" s="48">
        <v>-131.03935393120946</v>
      </c>
      <c r="AT266" s="48">
        <v>-2.9071513614127298E-3</v>
      </c>
      <c r="AU266" s="48">
        <v>45074.830182743186</v>
      </c>
      <c r="AV266" s="48">
        <v>-569.3383672093737</v>
      </c>
      <c r="AW266" s="48">
        <v>-1.7597306761157228E-2</v>
      </c>
      <c r="AX266" s="48">
        <v>32353.721790318617</v>
      </c>
      <c r="AY266" s="48">
        <v>804.20232487213843</v>
      </c>
      <c r="AZ266" s="48">
        <v>1.9756403796556299E-2</v>
      </c>
      <c r="BA266" s="48">
        <v>40705.906457141631</v>
      </c>
      <c r="BB266" s="48">
        <v>131.03935393120946</v>
      </c>
      <c r="BC266" s="48">
        <v>2.9071513614127298E-3</v>
      </c>
      <c r="BD266" s="48">
        <v>45074.830182743186</v>
      </c>
      <c r="BF266" s="8">
        <f t="shared" si="33"/>
        <v>319406.50130933372</v>
      </c>
      <c r="BG266" s="8">
        <f t="shared" si="34"/>
        <v>319153.57193398359</v>
      </c>
      <c r="BH266" s="8">
        <f t="shared" si="35"/>
        <v>319321.25733187021</v>
      </c>
      <c r="BI266" s="8">
        <f t="shared" si="36"/>
        <v>319365.08214495907</v>
      </c>
      <c r="BJ266" s="19">
        <f t="shared" si="37"/>
        <v>1</v>
      </c>
      <c r="BK266" s="19">
        <f t="shared" si="38"/>
        <v>0</v>
      </c>
      <c r="BL266" s="19">
        <f t="shared" si="39"/>
        <v>0</v>
      </c>
      <c r="BM266" s="19">
        <f t="shared" si="40"/>
        <v>0</v>
      </c>
    </row>
    <row r="267" spans="2:65" x14ac:dyDescent="0.25">
      <c r="B267" s="6">
        <v>242</v>
      </c>
      <c r="C267" s="48">
        <v>1962.71634915718</v>
      </c>
      <c r="D267" s="48">
        <v>1563.6008487375232</v>
      </c>
      <c r="E267" s="48">
        <v>15.060716034370419</v>
      </c>
      <c r="F267" s="48">
        <v>10.662650495636536</v>
      </c>
      <c r="G267" s="48">
        <v>3147.2140771496433</v>
      </c>
      <c r="H267" s="48">
        <v>2894.1578229943766</v>
      </c>
      <c r="I267" s="48">
        <v>15.133274252518262</v>
      </c>
      <c r="J267" s="48">
        <v>10.705485464474393</v>
      </c>
      <c r="K267" s="48">
        <v>2547.0236141339883</v>
      </c>
      <c r="L267" s="48">
        <v>2231.8756131777295</v>
      </c>
      <c r="M267" s="48">
        <v>15.102591589295599</v>
      </c>
      <c r="N267" s="48">
        <v>10.687387754939749</v>
      </c>
      <c r="O267" s="48">
        <v>2486.8769059832121</v>
      </c>
      <c r="P267" s="48">
        <v>2141.9500056301963</v>
      </c>
      <c r="Q267" s="48">
        <v>15.08779170101614</v>
      </c>
      <c r="R267" s="48">
        <v>10.678649967743107</v>
      </c>
      <c r="U267" s="48">
        <v>1330.5569742568534</v>
      </c>
      <c r="V267" s="48">
        <v>4.283496883785709E-2</v>
      </c>
      <c r="W267" s="48">
        <v>31062.400892443777</v>
      </c>
      <c r="X267" s="48">
        <v>668.27476444020635</v>
      </c>
      <c r="Y267" s="48">
        <v>2.4737259303213577E-2</v>
      </c>
      <c r="Z267" s="48">
        <v>27014.907199254361</v>
      </c>
      <c r="AA267" s="48">
        <v>578.34915689267314</v>
      </c>
      <c r="AB267" s="48">
        <v>1.5999472106571488E-2</v>
      </c>
      <c r="AC267" s="48">
        <v>36148.014949513672</v>
      </c>
      <c r="AD267" s="48">
        <v>-1330.5569742568534</v>
      </c>
      <c r="AE267" s="48">
        <v>-4.283496883785709E-2</v>
      </c>
      <c r="AF267" s="48">
        <v>31062.400892443777</v>
      </c>
      <c r="AG267" s="48">
        <v>-662.28220981664708</v>
      </c>
      <c r="AH267" s="48">
        <v>-1.8097709534643514E-2</v>
      </c>
      <c r="AI267" s="48">
        <v>36594.808229675386</v>
      </c>
      <c r="AJ267" s="48">
        <v>-752.2078173641803</v>
      </c>
      <c r="AK267" s="48">
        <v>-2.6835496731285602E-2</v>
      </c>
      <c r="AL267" s="48">
        <v>28030.329562978968</v>
      </c>
      <c r="AM267" s="48">
        <v>-668.27476444020635</v>
      </c>
      <c r="AN267" s="48">
        <v>-2.4737259303213577E-2</v>
      </c>
      <c r="AO267" s="48">
        <v>27014.907199254361</v>
      </c>
      <c r="AP267" s="48">
        <v>662.28220981664708</v>
      </c>
      <c r="AQ267" s="48">
        <v>1.8097709534643514E-2</v>
      </c>
      <c r="AR267" s="48">
        <v>36594.808229675386</v>
      </c>
      <c r="AS267" s="48">
        <v>-89.925607547533218</v>
      </c>
      <c r="AT267" s="48">
        <v>-8.7377871966420884E-3</v>
      </c>
      <c r="AU267" s="48">
        <v>10291.576748640826</v>
      </c>
      <c r="AV267" s="48">
        <v>-578.34915689267314</v>
      </c>
      <c r="AW267" s="48">
        <v>-1.5999472106571488E-2</v>
      </c>
      <c r="AX267" s="48">
        <v>36148.014949513672</v>
      </c>
      <c r="AY267" s="48">
        <v>752.2078173641803</v>
      </c>
      <c r="AZ267" s="48">
        <v>2.6835496731285602E-2</v>
      </c>
      <c r="BA267" s="48">
        <v>28030.329562978968</v>
      </c>
      <c r="BB267" s="48">
        <v>89.925607547533218</v>
      </c>
      <c r="BC267" s="48">
        <v>8.7377871966420884E-3</v>
      </c>
      <c r="BD267" s="48">
        <v>10291.576748640826</v>
      </c>
      <c r="BF267" s="8">
        <f t="shared" si="33"/>
        <v>318315.91402035853</v>
      </c>
      <c r="BG267" s="8">
        <f t="shared" si="34"/>
        <v>318270.40611123736</v>
      </c>
      <c r="BH267" s="8">
        <f t="shared" si="35"/>
        <v>318389.75703501474</v>
      </c>
      <c r="BI267" s="8">
        <f t="shared" si="36"/>
        <v>318217.54902666301</v>
      </c>
      <c r="BJ267" s="19">
        <f t="shared" si="37"/>
        <v>0</v>
      </c>
      <c r="BK267" s="19">
        <f t="shared" si="38"/>
        <v>0</v>
      </c>
      <c r="BL267" s="19">
        <f t="shared" si="39"/>
        <v>1</v>
      </c>
      <c r="BM267" s="19">
        <f t="shared" si="40"/>
        <v>0</v>
      </c>
    </row>
    <row r="268" spans="2:65" x14ac:dyDescent="0.25">
      <c r="B268" s="6">
        <v>243</v>
      </c>
      <c r="C268" s="48">
        <v>1923.2235451883491</v>
      </c>
      <c r="D268" s="48">
        <v>1536.0973613740171</v>
      </c>
      <c r="E268" s="48">
        <v>15.078862468105335</v>
      </c>
      <c r="F268" s="48">
        <v>10.674080823166058</v>
      </c>
      <c r="G268" s="48">
        <v>3189.2001994870279</v>
      </c>
      <c r="H268" s="48">
        <v>2921.7149513745935</v>
      </c>
      <c r="I268" s="48">
        <v>15.136939137178597</v>
      </c>
      <c r="J268" s="48">
        <v>10.70842842249829</v>
      </c>
      <c r="K268" s="48">
        <v>2537.7769851571697</v>
      </c>
      <c r="L268" s="48">
        <v>2224.9553482100423</v>
      </c>
      <c r="M268" s="48">
        <v>15.11503160571387</v>
      </c>
      <c r="N268" s="48">
        <v>10.695481928540637</v>
      </c>
      <c r="O268" s="48">
        <v>2465.9184748936173</v>
      </c>
      <c r="P268" s="48">
        <v>2127.0826839936331</v>
      </c>
      <c r="Q268" s="48">
        <v>15.102406419391613</v>
      </c>
      <c r="R268" s="48">
        <v>10.688015444135665</v>
      </c>
      <c r="U268" s="48">
        <v>1385.6175900005765</v>
      </c>
      <c r="V268" s="48">
        <v>3.4347599332232193E-2</v>
      </c>
      <c r="W268" s="48">
        <v>40341.031598685753</v>
      </c>
      <c r="X268" s="48">
        <v>688.85798683602525</v>
      </c>
      <c r="Y268" s="48">
        <v>2.1401105374579288E-2</v>
      </c>
      <c r="Z268" s="48">
        <v>32187.962947664666</v>
      </c>
      <c r="AA268" s="48">
        <v>590.985322619616</v>
      </c>
      <c r="AB268" s="48">
        <v>1.3934620969607181E-2</v>
      </c>
      <c r="AC268" s="48">
        <v>42411.295140974042</v>
      </c>
      <c r="AD268" s="48">
        <v>-1385.6175900005765</v>
      </c>
      <c r="AE268" s="48">
        <v>-3.4347599332232193E-2</v>
      </c>
      <c r="AF268" s="48">
        <v>40341.031598685753</v>
      </c>
      <c r="AG268" s="48">
        <v>-696.75960316455121</v>
      </c>
      <c r="AH268" s="48">
        <v>-1.2946493957652905E-2</v>
      </c>
      <c r="AI268" s="48">
        <v>53818.400985131892</v>
      </c>
      <c r="AJ268" s="48">
        <v>-794.63226738096046</v>
      </c>
      <c r="AK268" s="48">
        <v>-2.0412978362625012E-2</v>
      </c>
      <c r="AL268" s="48">
        <v>38927.796486370964</v>
      </c>
      <c r="AM268" s="48">
        <v>-688.85798683602525</v>
      </c>
      <c r="AN268" s="48">
        <v>-2.1401105374579288E-2</v>
      </c>
      <c r="AO268" s="48">
        <v>32187.962947664666</v>
      </c>
      <c r="AP268" s="48">
        <v>696.75960316455121</v>
      </c>
      <c r="AQ268" s="48">
        <v>1.2946493957652905E-2</v>
      </c>
      <c r="AR268" s="48">
        <v>53818.400985131892</v>
      </c>
      <c r="AS268" s="48">
        <v>-97.872664216409248</v>
      </c>
      <c r="AT268" s="48">
        <v>-7.4664844049721069E-3</v>
      </c>
      <c r="AU268" s="48">
        <v>13108.266073820974</v>
      </c>
      <c r="AV268" s="48">
        <v>-590.985322619616</v>
      </c>
      <c r="AW268" s="48">
        <v>-1.3934620969607181E-2</v>
      </c>
      <c r="AX268" s="48">
        <v>42411.295140974042</v>
      </c>
      <c r="AY268" s="48">
        <v>794.63226738096046</v>
      </c>
      <c r="AZ268" s="48">
        <v>2.0412978362625012E-2</v>
      </c>
      <c r="BA268" s="48">
        <v>38927.796486370964</v>
      </c>
      <c r="BB268" s="48">
        <v>97.872664216409248</v>
      </c>
      <c r="BC268" s="48">
        <v>7.4664844049721069E-3</v>
      </c>
      <c r="BD268" s="48">
        <v>13108.266073820974</v>
      </c>
      <c r="BF268" s="8">
        <f t="shared" si="33"/>
        <v>318686.32733360771</v>
      </c>
      <c r="BG268" s="8">
        <f t="shared" si="34"/>
        <v>318331.13772357412</v>
      </c>
      <c r="BH268" s="8">
        <f t="shared" si="35"/>
        <v>318639.50250800909</v>
      </c>
      <c r="BI268" s="8">
        <f t="shared" si="36"/>
        <v>318513.38064007636</v>
      </c>
      <c r="BJ268" s="19">
        <f t="shared" si="37"/>
        <v>1</v>
      </c>
      <c r="BK268" s="19">
        <f t="shared" si="38"/>
        <v>0</v>
      </c>
      <c r="BL268" s="19">
        <f t="shared" si="39"/>
        <v>0</v>
      </c>
      <c r="BM268" s="19">
        <f t="shared" si="40"/>
        <v>0</v>
      </c>
    </row>
    <row r="269" spans="2:65" x14ac:dyDescent="0.25">
      <c r="B269" s="6">
        <v>244</v>
      </c>
      <c r="C269" s="48">
        <v>1938.1873555695975</v>
      </c>
      <c r="D269" s="48">
        <v>1545.7525930312941</v>
      </c>
      <c r="E269" s="48">
        <v>14.986853661947077</v>
      </c>
      <c r="F269" s="48">
        <v>10.608088029601083</v>
      </c>
      <c r="G269" s="48">
        <v>3153.0118879542679</v>
      </c>
      <c r="H269" s="48">
        <v>2897.2120044571348</v>
      </c>
      <c r="I269" s="48">
        <v>15.048618110551732</v>
      </c>
      <c r="J269" s="48">
        <v>10.644539820181043</v>
      </c>
      <c r="K269" s="48">
        <v>2560.8567182587253</v>
      </c>
      <c r="L269" s="48">
        <v>2240.1098654542357</v>
      </c>
      <c r="M269" s="48">
        <v>15.019388252050767</v>
      </c>
      <c r="N269" s="48">
        <v>10.627301834883879</v>
      </c>
      <c r="O269" s="48">
        <v>2482.6984392459658</v>
      </c>
      <c r="P269" s="48">
        <v>2137.9932658782477</v>
      </c>
      <c r="Q269" s="48">
        <v>15.008547194389157</v>
      </c>
      <c r="R269" s="48">
        <v>10.620902647917577</v>
      </c>
      <c r="U269" s="48">
        <v>1351.4594114258407</v>
      </c>
      <c r="V269" s="48">
        <v>3.6451790579960175E-2</v>
      </c>
      <c r="W269" s="48">
        <v>37075.254464147569</v>
      </c>
      <c r="X269" s="48">
        <v>694.35727242294161</v>
      </c>
      <c r="Y269" s="48">
        <v>1.9213805282795704E-2</v>
      </c>
      <c r="Z269" s="48">
        <v>36138.456812856239</v>
      </c>
      <c r="AA269" s="48">
        <v>592.24067284695366</v>
      </c>
      <c r="AB269" s="48">
        <v>1.2814618316493664E-2</v>
      </c>
      <c r="AC269" s="48">
        <v>46216.021282872083</v>
      </c>
      <c r="AD269" s="48">
        <v>-1351.4594114258407</v>
      </c>
      <c r="AE269" s="48">
        <v>-3.6451790579960175E-2</v>
      </c>
      <c r="AF269" s="48">
        <v>37075.254464147569</v>
      </c>
      <c r="AG269" s="48">
        <v>-657.10213900289909</v>
      </c>
      <c r="AH269" s="48">
        <v>-1.7237985297164471E-2</v>
      </c>
      <c r="AI269" s="48">
        <v>38119.427976945066</v>
      </c>
      <c r="AJ269" s="48">
        <v>-759.21873857888704</v>
      </c>
      <c r="AK269" s="48">
        <v>-2.363717226346651E-2</v>
      </c>
      <c r="AL269" s="48">
        <v>32119.693934469968</v>
      </c>
      <c r="AM269" s="48">
        <v>-694.35727242294161</v>
      </c>
      <c r="AN269" s="48">
        <v>-1.9213805282795704E-2</v>
      </c>
      <c r="AO269" s="48">
        <v>36138.456812856239</v>
      </c>
      <c r="AP269" s="48">
        <v>657.10213900289909</v>
      </c>
      <c r="AQ269" s="48">
        <v>1.7237985297164471E-2</v>
      </c>
      <c r="AR269" s="48">
        <v>38119.427976945066</v>
      </c>
      <c r="AS269" s="48">
        <v>-102.11659957598795</v>
      </c>
      <c r="AT269" s="48">
        <v>-6.3991869663020395E-3</v>
      </c>
      <c r="AU269" s="48">
        <v>15957.74590017942</v>
      </c>
      <c r="AV269" s="48">
        <v>-592.24067284695366</v>
      </c>
      <c r="AW269" s="48">
        <v>-1.2814618316493664E-2</v>
      </c>
      <c r="AX269" s="48">
        <v>46216.021282872083</v>
      </c>
      <c r="AY269" s="48">
        <v>759.21873857888704</v>
      </c>
      <c r="AZ269" s="48">
        <v>2.363717226346651E-2</v>
      </c>
      <c r="BA269" s="48">
        <v>32119.693934469968</v>
      </c>
      <c r="BB269" s="48">
        <v>102.11659957598795</v>
      </c>
      <c r="BC269" s="48">
        <v>6.3991869663020395E-3</v>
      </c>
      <c r="BD269" s="48">
        <v>15957.74590017942</v>
      </c>
      <c r="BF269" s="8">
        <f t="shared" si="33"/>
        <v>316696.88829500123</v>
      </c>
      <c r="BG269" s="8">
        <f t="shared" si="34"/>
        <v>316438.98260097415</v>
      </c>
      <c r="BH269" s="8">
        <f t="shared" si="35"/>
        <v>316578.9451810621</v>
      </c>
      <c r="BI269" s="8">
        <f t="shared" si="36"/>
        <v>316489.08617164905</v>
      </c>
      <c r="BJ269" s="19">
        <f t="shared" si="37"/>
        <v>1</v>
      </c>
      <c r="BK269" s="19">
        <f t="shared" si="38"/>
        <v>0</v>
      </c>
      <c r="BL269" s="19">
        <f t="shared" si="39"/>
        <v>0</v>
      </c>
      <c r="BM269" s="19">
        <f t="shared" si="40"/>
        <v>0</v>
      </c>
    </row>
    <row r="270" spans="2:65" x14ac:dyDescent="0.25">
      <c r="B270" s="6">
        <v>245</v>
      </c>
      <c r="C270" s="48">
        <v>2021.728390627422</v>
      </c>
      <c r="D270" s="48">
        <v>1601.5388910438403</v>
      </c>
      <c r="E270" s="48">
        <v>15.10781815402872</v>
      </c>
      <c r="F270" s="48">
        <v>10.695329575683608</v>
      </c>
      <c r="G270" s="48">
        <v>3170.3479078090481</v>
      </c>
      <c r="H270" s="48">
        <v>2908.5666166458518</v>
      </c>
      <c r="I270" s="48">
        <v>15.181054498101233</v>
      </c>
      <c r="J270" s="48">
        <v>10.738618654971214</v>
      </c>
      <c r="K270" s="48">
        <v>2554.9510151257691</v>
      </c>
      <c r="L270" s="48">
        <v>2235.8380368738567</v>
      </c>
      <c r="M270" s="48">
        <v>15.154710480253327</v>
      </c>
      <c r="N270" s="48">
        <v>10.723063278679689</v>
      </c>
      <c r="O270" s="48">
        <v>2550.6780098015633</v>
      </c>
      <c r="P270" s="48">
        <v>2183.2875543385248</v>
      </c>
      <c r="Q270" s="48">
        <v>15.132385660935963</v>
      </c>
      <c r="R270" s="48">
        <v>10.709866892818882</v>
      </c>
      <c r="U270" s="48">
        <v>1307.0277256020115</v>
      </c>
      <c r="V270" s="48">
        <v>4.3289079287605503E-2</v>
      </c>
      <c r="W270" s="48">
        <v>30193.012813193251</v>
      </c>
      <c r="X270" s="48">
        <v>634.29914583001641</v>
      </c>
      <c r="Y270" s="48">
        <v>2.7733702996080467E-2</v>
      </c>
      <c r="Z270" s="48">
        <v>22871.058578786262</v>
      </c>
      <c r="AA270" s="48">
        <v>581.74866329468455</v>
      </c>
      <c r="AB270" s="48">
        <v>1.4537317135273398E-2</v>
      </c>
      <c r="AC270" s="48">
        <v>40017.608330434472</v>
      </c>
      <c r="AD270" s="48">
        <v>-1307.0277256020115</v>
      </c>
      <c r="AE270" s="48">
        <v>-4.3289079287605503E-2</v>
      </c>
      <c r="AF270" s="48">
        <v>30193.012813193251</v>
      </c>
      <c r="AG270" s="48">
        <v>-672.7285797719951</v>
      </c>
      <c r="AH270" s="48">
        <v>-1.5555376291525036E-2</v>
      </c>
      <c r="AI270" s="48">
        <v>43247.335658380354</v>
      </c>
      <c r="AJ270" s="48">
        <v>-725.27906230732697</v>
      </c>
      <c r="AK270" s="48">
        <v>-2.8751762152332105E-2</v>
      </c>
      <c r="AL270" s="48">
        <v>25225.551688437932</v>
      </c>
      <c r="AM270" s="48">
        <v>-634.29914583001641</v>
      </c>
      <c r="AN270" s="48">
        <v>-2.7733702996080467E-2</v>
      </c>
      <c r="AO270" s="48">
        <v>22871.058578786262</v>
      </c>
      <c r="AP270" s="48">
        <v>672.7285797719951</v>
      </c>
      <c r="AQ270" s="48">
        <v>1.5555376291525036E-2</v>
      </c>
      <c r="AR270" s="48">
        <v>43247.335658380354</v>
      </c>
      <c r="AS270" s="48">
        <v>-52.550482535331867</v>
      </c>
      <c r="AT270" s="48">
        <v>-1.3196385860807069E-2</v>
      </c>
      <c r="AU270" s="48">
        <v>3982.1874784220627</v>
      </c>
      <c r="AV270" s="48">
        <v>-581.74866329468455</v>
      </c>
      <c r="AW270" s="48">
        <v>-1.4537317135273398E-2</v>
      </c>
      <c r="AX270" s="48">
        <v>40017.608330434472</v>
      </c>
      <c r="AY270" s="48">
        <v>725.27906230732697</v>
      </c>
      <c r="AZ270" s="48">
        <v>2.8751762152332105E-2</v>
      </c>
      <c r="BA270" s="48">
        <v>25225.551688437932</v>
      </c>
      <c r="BB270" s="48">
        <v>52.550482535331867</v>
      </c>
      <c r="BC270" s="48">
        <v>1.3196385860807069E-2</v>
      </c>
      <c r="BD270" s="48">
        <v>3982.1874784220627</v>
      </c>
      <c r="BF270" s="8">
        <f t="shared" si="33"/>
        <v>319258.34837946441</v>
      </c>
      <c r="BG270" s="8">
        <f t="shared" si="34"/>
        <v>319249.9930324906</v>
      </c>
      <c r="BH270" s="8">
        <f t="shared" si="35"/>
        <v>319456.06032351684</v>
      </c>
      <c r="BI270" s="8">
        <f t="shared" si="36"/>
        <v>319112.71923022793</v>
      </c>
      <c r="BJ270" s="19">
        <f t="shared" si="37"/>
        <v>0</v>
      </c>
      <c r="BK270" s="19">
        <f t="shared" si="38"/>
        <v>0</v>
      </c>
      <c r="BL270" s="19">
        <f t="shared" si="39"/>
        <v>1</v>
      </c>
      <c r="BM270" s="19">
        <f t="shared" si="40"/>
        <v>0</v>
      </c>
    </row>
    <row r="271" spans="2:65" x14ac:dyDescent="0.25">
      <c r="B271" s="6">
        <v>246</v>
      </c>
      <c r="C271" s="48">
        <v>1982.0255304513059</v>
      </c>
      <c r="D271" s="48">
        <v>1573.0374569905237</v>
      </c>
      <c r="E271" s="48">
        <v>15.099875442366795</v>
      </c>
      <c r="F271" s="48">
        <v>10.688833852746695</v>
      </c>
      <c r="G271" s="48">
        <v>3208.1580671165552</v>
      </c>
      <c r="H271" s="48">
        <v>2932.7074447429809</v>
      </c>
      <c r="I271" s="48">
        <v>15.160082205338577</v>
      </c>
      <c r="J271" s="48">
        <v>10.724337161003788</v>
      </c>
      <c r="K271" s="48">
        <v>2588.3939598751112</v>
      </c>
      <c r="L271" s="48">
        <v>2256.8394913052211</v>
      </c>
      <c r="M271" s="48">
        <v>15.134901424642479</v>
      </c>
      <c r="N271" s="48">
        <v>10.709499703576881</v>
      </c>
      <c r="O271" s="48">
        <v>2593.0413259932943</v>
      </c>
      <c r="P271" s="48">
        <v>2210.0739384916997</v>
      </c>
      <c r="Q271" s="48">
        <v>15.111681315692836</v>
      </c>
      <c r="R271" s="48">
        <v>10.695803060214839</v>
      </c>
      <c r="U271" s="48">
        <v>1359.6699877524572</v>
      </c>
      <c r="V271" s="48">
        <v>3.5503308257093025E-2</v>
      </c>
      <c r="W271" s="48">
        <v>38296.994125352125</v>
      </c>
      <c r="X271" s="48">
        <v>683.80203431469749</v>
      </c>
      <c r="Y271" s="48">
        <v>2.0665850830186017E-2</v>
      </c>
      <c r="Z271" s="48">
        <v>33088.501409092118</v>
      </c>
      <c r="AA271" s="48">
        <v>637.03648150117601</v>
      </c>
      <c r="AB271" s="48">
        <v>6.9692074681437788E-3</v>
      </c>
      <c r="AC271" s="48">
        <v>91407.306270198926</v>
      </c>
      <c r="AD271" s="48">
        <v>-1359.6699877524572</v>
      </c>
      <c r="AE271" s="48">
        <v>-3.5503308257093025E-2</v>
      </c>
      <c r="AF271" s="48">
        <v>38296.994125352125</v>
      </c>
      <c r="AG271" s="48">
        <v>-675.86795343775975</v>
      </c>
      <c r="AH271" s="48">
        <v>-1.4837457426907008E-2</v>
      </c>
      <c r="AI271" s="48">
        <v>45551.467073604275</v>
      </c>
      <c r="AJ271" s="48">
        <v>-722.63350625128123</v>
      </c>
      <c r="AK271" s="48">
        <v>-2.8534100788949246E-2</v>
      </c>
      <c r="AL271" s="48">
        <v>25325.259470981629</v>
      </c>
      <c r="AM271" s="48">
        <v>-683.80203431469749</v>
      </c>
      <c r="AN271" s="48">
        <v>-2.0665850830186017E-2</v>
      </c>
      <c r="AO271" s="48">
        <v>33088.501409092118</v>
      </c>
      <c r="AP271" s="48">
        <v>675.86795343775975</v>
      </c>
      <c r="AQ271" s="48">
        <v>1.4837457426907008E-2</v>
      </c>
      <c r="AR271" s="48">
        <v>45551.467073604275</v>
      </c>
      <c r="AS271" s="48">
        <v>-46.765552813521481</v>
      </c>
      <c r="AT271" s="48">
        <v>-1.3696643362042238E-2</v>
      </c>
      <c r="AU271" s="48">
        <v>3414.3805586063318</v>
      </c>
      <c r="AV271" s="48">
        <v>-637.03648150117601</v>
      </c>
      <c r="AW271" s="48">
        <v>-6.9692074681437788E-3</v>
      </c>
      <c r="AX271" s="48">
        <v>91407.306270198926</v>
      </c>
      <c r="AY271" s="48">
        <v>722.63350625128123</v>
      </c>
      <c r="AZ271" s="48">
        <v>2.8534100788949246E-2</v>
      </c>
      <c r="BA271" s="48">
        <v>25325.259470981629</v>
      </c>
      <c r="BB271" s="48">
        <v>46.765552813521481</v>
      </c>
      <c r="BC271" s="48">
        <v>1.3696643362042238E-2</v>
      </c>
      <c r="BD271" s="48">
        <v>3414.3805586063318</v>
      </c>
      <c r="BF271" s="8">
        <f t="shared" si="33"/>
        <v>319091.97812541033</v>
      </c>
      <c r="BG271" s="8">
        <f t="shared" si="34"/>
        <v>318797.40738537069</v>
      </c>
      <c r="BH271" s="8">
        <f t="shared" si="35"/>
        <v>319028.15161600121</v>
      </c>
      <c r="BI271" s="8">
        <f t="shared" si="36"/>
        <v>318664.01786795346</v>
      </c>
      <c r="BJ271" s="19">
        <f t="shared" si="37"/>
        <v>1</v>
      </c>
      <c r="BK271" s="19">
        <f t="shared" si="38"/>
        <v>0</v>
      </c>
      <c r="BL271" s="19">
        <f t="shared" si="39"/>
        <v>0</v>
      </c>
      <c r="BM271" s="19">
        <f t="shared" si="40"/>
        <v>0</v>
      </c>
    </row>
    <row r="272" spans="2:65" x14ac:dyDescent="0.25">
      <c r="B272" s="6">
        <v>247</v>
      </c>
      <c r="C272" s="48">
        <v>2083.282385005266</v>
      </c>
      <c r="D272" s="48">
        <v>1640.8464448076891</v>
      </c>
      <c r="E272" s="48">
        <v>15.168124018003109</v>
      </c>
      <c r="F272" s="48">
        <v>10.740909057355912</v>
      </c>
      <c r="G272" s="48">
        <v>3228.414890443712</v>
      </c>
      <c r="H272" s="48">
        <v>2946.1449950256183</v>
      </c>
      <c r="I272" s="48">
        <v>15.247988477617113</v>
      </c>
      <c r="J272" s="48">
        <v>10.788138779810732</v>
      </c>
      <c r="K272" s="48">
        <v>2606.6427423646169</v>
      </c>
      <c r="L272" s="48">
        <v>2268.936680065091</v>
      </c>
      <c r="M272" s="48">
        <v>15.220513284021532</v>
      </c>
      <c r="N272" s="48">
        <v>10.771907767268198</v>
      </c>
      <c r="O272" s="48">
        <v>2488.0697062420568</v>
      </c>
      <c r="P272" s="48">
        <v>2139.6377355080454</v>
      </c>
      <c r="Q272" s="48">
        <v>15.215177190545624</v>
      </c>
      <c r="R272" s="48">
        <v>10.768753397072837</v>
      </c>
      <c r="U272" s="48">
        <v>1305.2985502179292</v>
      </c>
      <c r="V272" s="48">
        <v>4.7229722454819267E-2</v>
      </c>
      <c r="W272" s="48">
        <v>27637.226779526376</v>
      </c>
      <c r="X272" s="48">
        <v>628.0902352574019</v>
      </c>
      <c r="Y272" s="48">
        <v>3.0998709912285705E-2</v>
      </c>
      <c r="Z272" s="48">
        <v>20261.818541308752</v>
      </c>
      <c r="AA272" s="48">
        <v>498.79129070035629</v>
      </c>
      <c r="AB272" s="48">
        <v>2.7844339716924793E-2</v>
      </c>
      <c r="AC272" s="48">
        <v>17913.56145526313</v>
      </c>
      <c r="AD272" s="48">
        <v>-1305.2985502179292</v>
      </c>
      <c r="AE272" s="48">
        <v>-4.7229722454819267E-2</v>
      </c>
      <c r="AF272" s="48">
        <v>27637.226779526376</v>
      </c>
      <c r="AG272" s="48">
        <v>-677.20831496052733</v>
      </c>
      <c r="AH272" s="48">
        <v>-1.6231012542533563E-2</v>
      </c>
      <c r="AI272" s="48">
        <v>41723.109583329744</v>
      </c>
      <c r="AJ272" s="48">
        <v>-806.50725951757295</v>
      </c>
      <c r="AK272" s="48">
        <v>-1.9385382737894474E-2</v>
      </c>
      <c r="AL272" s="48">
        <v>41603.886310741524</v>
      </c>
      <c r="AM272" s="48">
        <v>-628.0902352574019</v>
      </c>
      <c r="AN272" s="48">
        <v>-3.0998709912285705E-2</v>
      </c>
      <c r="AO272" s="48">
        <v>20261.818541308752</v>
      </c>
      <c r="AP272" s="48">
        <v>677.20831496052733</v>
      </c>
      <c r="AQ272" s="48">
        <v>1.6231012542533563E-2</v>
      </c>
      <c r="AR272" s="48">
        <v>41723.109583329744</v>
      </c>
      <c r="AS272" s="48">
        <v>-129.29894455704562</v>
      </c>
      <c r="AT272" s="48">
        <v>-3.1543701953609116E-3</v>
      </c>
      <c r="AU272" s="48">
        <v>40990.415375850236</v>
      </c>
      <c r="AV272" s="48">
        <v>-498.79129070035629</v>
      </c>
      <c r="AW272" s="48">
        <v>-2.7844339716924793E-2</v>
      </c>
      <c r="AX272" s="48">
        <v>17913.56145526313</v>
      </c>
      <c r="AY272" s="48">
        <v>806.50725951757295</v>
      </c>
      <c r="AZ272" s="48">
        <v>1.9385382737894474E-2</v>
      </c>
      <c r="BA272" s="48">
        <v>41603.886310741524</v>
      </c>
      <c r="BB272" s="48">
        <v>129.29894455704562</v>
      </c>
      <c r="BC272" s="48">
        <v>3.1543701953609116E-3</v>
      </c>
      <c r="BD272" s="48">
        <v>40990.415375850236</v>
      </c>
      <c r="BF272" s="8">
        <f t="shared" si="33"/>
        <v>320586.42527586967</v>
      </c>
      <c r="BG272" s="8">
        <f t="shared" si="34"/>
        <v>320698.01839929633</v>
      </c>
      <c r="BH272" s="8">
        <f t="shared" si="35"/>
        <v>320888.29633798084</v>
      </c>
      <c r="BI272" s="8">
        <f t="shared" si="36"/>
        <v>320922.96417667705</v>
      </c>
      <c r="BJ272" s="19">
        <f t="shared" si="37"/>
        <v>0</v>
      </c>
      <c r="BK272" s="19">
        <f t="shared" si="38"/>
        <v>0</v>
      </c>
      <c r="BL272" s="19">
        <f t="shared" si="39"/>
        <v>0</v>
      </c>
      <c r="BM272" s="19">
        <f t="shared" si="40"/>
        <v>1</v>
      </c>
    </row>
    <row r="273" spans="2:65" x14ac:dyDescent="0.25">
      <c r="B273" s="6">
        <v>248</v>
      </c>
      <c r="C273" s="48">
        <v>1982.2168303884807</v>
      </c>
      <c r="D273" s="48">
        <v>1575.973285763924</v>
      </c>
      <c r="E273" s="48">
        <v>15.076153020992002</v>
      </c>
      <c r="F273" s="48">
        <v>10.673454716349404</v>
      </c>
      <c r="G273" s="48">
        <v>3188.8730786911442</v>
      </c>
      <c r="H273" s="48">
        <v>2921.6046968705687</v>
      </c>
      <c r="I273" s="48">
        <v>15.144634301537963</v>
      </c>
      <c r="J273" s="48">
        <v>10.71399786192117</v>
      </c>
      <c r="K273" s="48">
        <v>2554.3408520353801</v>
      </c>
      <c r="L273" s="48">
        <v>2236.2027408757426</v>
      </c>
      <c r="M273" s="48">
        <v>15.119703429696777</v>
      </c>
      <c r="N273" s="48">
        <v>10.699251668684733</v>
      </c>
      <c r="O273" s="48">
        <v>2453.4378917456597</v>
      </c>
      <c r="P273" s="48">
        <v>2118.8411523793566</v>
      </c>
      <c r="Q273" s="48">
        <v>15.111604048332213</v>
      </c>
      <c r="R273" s="48">
        <v>10.69445766387415</v>
      </c>
      <c r="U273" s="48">
        <v>1345.6314111066447</v>
      </c>
      <c r="V273" s="48">
        <v>4.0543145571765749E-2</v>
      </c>
      <c r="W273" s="48">
        <v>33190.108762644762</v>
      </c>
      <c r="X273" s="48">
        <v>660.22945511181865</v>
      </c>
      <c r="Y273" s="48">
        <v>2.5796952335328527E-2</v>
      </c>
      <c r="Z273" s="48">
        <v>25593.312207180559</v>
      </c>
      <c r="AA273" s="48">
        <v>542.8678666154326</v>
      </c>
      <c r="AB273" s="48">
        <v>2.1002947524745963E-2</v>
      </c>
      <c r="AC273" s="48">
        <v>25847.222918393629</v>
      </c>
      <c r="AD273" s="48">
        <v>-1345.6314111066447</v>
      </c>
      <c r="AE273" s="48">
        <v>-4.0543145571765749E-2</v>
      </c>
      <c r="AF273" s="48">
        <v>33190.108762644762</v>
      </c>
      <c r="AG273" s="48">
        <v>-685.40195599482604</v>
      </c>
      <c r="AH273" s="48">
        <v>-1.4746193236437222E-2</v>
      </c>
      <c r="AI273" s="48">
        <v>46479.925022359443</v>
      </c>
      <c r="AJ273" s="48">
        <v>-802.76354449121209</v>
      </c>
      <c r="AK273" s="48">
        <v>-1.9540198047019786E-2</v>
      </c>
      <c r="AL273" s="48">
        <v>41082.671862358489</v>
      </c>
      <c r="AM273" s="48">
        <v>-660.22945511181865</v>
      </c>
      <c r="AN273" s="48">
        <v>-2.5796952335328527E-2</v>
      </c>
      <c r="AO273" s="48">
        <v>25593.312207180559</v>
      </c>
      <c r="AP273" s="48">
        <v>685.40195599482604</v>
      </c>
      <c r="AQ273" s="48">
        <v>1.4746193236437222E-2</v>
      </c>
      <c r="AR273" s="48">
        <v>46479.925022359443</v>
      </c>
      <c r="AS273" s="48">
        <v>-117.36158849638605</v>
      </c>
      <c r="AT273" s="48">
        <v>-4.7940048105825639E-3</v>
      </c>
      <c r="AU273" s="48">
        <v>24480.907536286839</v>
      </c>
      <c r="AV273" s="48">
        <v>-542.8678666154326</v>
      </c>
      <c r="AW273" s="48">
        <v>-2.1002947524745963E-2</v>
      </c>
      <c r="AX273" s="48">
        <v>25847.222918393629</v>
      </c>
      <c r="AY273" s="48">
        <v>802.76354449121209</v>
      </c>
      <c r="AZ273" s="48">
        <v>1.9540198047019786E-2</v>
      </c>
      <c r="BA273" s="48">
        <v>41082.671862358489</v>
      </c>
      <c r="BB273" s="48">
        <v>117.36158849638605</v>
      </c>
      <c r="BC273" s="48">
        <v>4.7940048105825639E-3</v>
      </c>
      <c r="BD273" s="48">
        <v>24480.907536286839</v>
      </c>
      <c r="BF273" s="8">
        <f t="shared" si="33"/>
        <v>318627.66820471821</v>
      </c>
      <c r="BG273" s="8">
        <f t="shared" si="34"/>
        <v>318498.33116076456</v>
      </c>
      <c r="BH273" s="8">
        <f t="shared" si="35"/>
        <v>318741.34731966624</v>
      </c>
      <c r="BI273" s="8">
        <f t="shared" si="36"/>
        <v>318714.88876384514</v>
      </c>
      <c r="BJ273" s="19">
        <f t="shared" si="37"/>
        <v>0</v>
      </c>
      <c r="BK273" s="19">
        <f t="shared" si="38"/>
        <v>0</v>
      </c>
      <c r="BL273" s="19">
        <f t="shared" si="39"/>
        <v>1</v>
      </c>
      <c r="BM273" s="19">
        <f t="shared" si="40"/>
        <v>0</v>
      </c>
    </row>
    <row r="274" spans="2:65" x14ac:dyDescent="0.25">
      <c r="B274" s="6">
        <v>249</v>
      </c>
      <c r="C274" s="48">
        <v>1952.2625029151709</v>
      </c>
      <c r="D274" s="48">
        <v>1556.6129844989293</v>
      </c>
      <c r="E274" s="48">
        <v>14.977414959278191</v>
      </c>
      <c r="F274" s="48">
        <v>10.603488451309381</v>
      </c>
      <c r="G274" s="48">
        <v>3247.4801979528133</v>
      </c>
      <c r="H274" s="48">
        <v>2961.4625380629814</v>
      </c>
      <c r="I274" s="48">
        <v>15.031756305259194</v>
      </c>
      <c r="J274" s="48">
        <v>10.635584948117604</v>
      </c>
      <c r="K274" s="48">
        <v>2547.3892176240392</v>
      </c>
      <c r="L274" s="48">
        <v>2232.170843537338</v>
      </c>
      <c r="M274" s="48">
        <v>15.017355321632166</v>
      </c>
      <c r="N274" s="48">
        <v>10.627086184775484</v>
      </c>
      <c r="O274" s="48">
        <v>2477.4511822882696</v>
      </c>
      <c r="P274" s="48">
        <v>2135.6629169618282</v>
      </c>
      <c r="Q274" s="48">
        <v>15.004206176741723</v>
      </c>
      <c r="R274" s="48">
        <v>10.619321729628464</v>
      </c>
      <c r="U274" s="48">
        <v>1404.849553564052</v>
      </c>
      <c r="V274" s="48">
        <v>3.2096496808222241E-2</v>
      </c>
      <c r="W274" s="48">
        <v>43769.560334203459</v>
      </c>
      <c r="X274" s="48">
        <v>675.55785903840865</v>
      </c>
      <c r="Y274" s="48">
        <v>2.3597733466102611E-2</v>
      </c>
      <c r="Z274" s="48">
        <v>28628.082438884478</v>
      </c>
      <c r="AA274" s="48">
        <v>579.04993246289882</v>
      </c>
      <c r="AB274" s="48">
        <v>1.5833278319082211E-2</v>
      </c>
      <c r="AC274" s="48">
        <v>36571.701753327347</v>
      </c>
      <c r="AD274" s="48">
        <v>-1404.849553564052</v>
      </c>
      <c r="AE274" s="48">
        <v>-3.2096496808222241E-2</v>
      </c>
      <c r="AF274" s="48">
        <v>43769.560334203459</v>
      </c>
      <c r="AG274" s="48">
        <v>-729.29169452564338</v>
      </c>
      <c r="AH274" s="48">
        <v>-8.4987633421196307E-3</v>
      </c>
      <c r="AI274" s="48">
        <v>85811.507529724287</v>
      </c>
      <c r="AJ274" s="48">
        <v>-825.79962110115321</v>
      </c>
      <c r="AK274" s="48">
        <v>-1.626321848914003E-2</v>
      </c>
      <c r="AL274" s="48">
        <v>50777.133791358174</v>
      </c>
      <c r="AM274" s="48">
        <v>-675.55785903840865</v>
      </c>
      <c r="AN274" s="48">
        <v>-2.3597733466102611E-2</v>
      </c>
      <c r="AO274" s="48">
        <v>28628.082438884478</v>
      </c>
      <c r="AP274" s="48">
        <v>729.29169452564338</v>
      </c>
      <c r="AQ274" s="48">
        <v>8.4987633421196307E-3</v>
      </c>
      <c r="AR274" s="48">
        <v>85811.507529724287</v>
      </c>
      <c r="AS274" s="48">
        <v>-96.507926575509828</v>
      </c>
      <c r="AT274" s="48">
        <v>-7.7644551470203993E-3</v>
      </c>
      <c r="AU274" s="48">
        <v>12429.452517675323</v>
      </c>
      <c r="AV274" s="48">
        <v>-579.04993246289882</v>
      </c>
      <c r="AW274" s="48">
        <v>-1.5833278319082211E-2</v>
      </c>
      <c r="AX274" s="48">
        <v>36571.701753327347</v>
      </c>
      <c r="AY274" s="48">
        <v>825.79962110115321</v>
      </c>
      <c r="AZ274" s="48">
        <v>1.626321848914003E-2</v>
      </c>
      <c r="BA274" s="48">
        <v>50777.133791358174</v>
      </c>
      <c r="BB274" s="48">
        <v>96.507926575509828</v>
      </c>
      <c r="BC274" s="48">
        <v>7.7644551470203993E-3</v>
      </c>
      <c r="BD274" s="48">
        <v>12429.452517675323</v>
      </c>
      <c r="BF274" s="8">
        <f t="shared" si="33"/>
        <v>316548.04055478255</v>
      </c>
      <c r="BG274" s="8">
        <f t="shared" si="34"/>
        <v>316106.08590546512</v>
      </c>
      <c r="BH274" s="8">
        <f t="shared" si="35"/>
        <v>316580.4146997272</v>
      </c>
      <c r="BI274" s="8">
        <f t="shared" si="36"/>
        <v>316443.9889718921</v>
      </c>
      <c r="BJ274" s="19">
        <f t="shared" si="37"/>
        <v>0</v>
      </c>
      <c r="BK274" s="19">
        <f t="shared" si="38"/>
        <v>0</v>
      </c>
      <c r="BL274" s="19">
        <f t="shared" si="39"/>
        <v>1</v>
      </c>
      <c r="BM274" s="19">
        <f t="shared" si="40"/>
        <v>0</v>
      </c>
    </row>
    <row r="275" spans="2:65" x14ac:dyDescent="0.25">
      <c r="B275" s="6">
        <v>250</v>
      </c>
      <c r="C275" s="48">
        <v>2013.9014448021649</v>
      </c>
      <c r="D275" s="48">
        <v>1595.6729782295693</v>
      </c>
      <c r="E275" s="48">
        <v>14.895188040722143</v>
      </c>
      <c r="F275" s="48">
        <v>10.544996197002401</v>
      </c>
      <c r="G275" s="48">
        <v>3211.2538418216973</v>
      </c>
      <c r="H275" s="48">
        <v>2935.5619538156698</v>
      </c>
      <c r="I275" s="48">
        <v>14.960151409227427</v>
      </c>
      <c r="J275" s="48">
        <v>10.583288105640809</v>
      </c>
      <c r="K275" s="48">
        <v>2569.3742806911637</v>
      </c>
      <c r="L275" s="48">
        <v>2245.0542344913297</v>
      </c>
      <c r="M275" s="48">
        <v>14.938113930320929</v>
      </c>
      <c r="N275" s="48">
        <v>10.570310671796159</v>
      </c>
      <c r="O275" s="48">
        <v>2444.6651036995577</v>
      </c>
      <c r="P275" s="48">
        <v>2111.672189063665</v>
      </c>
      <c r="Q275" s="48">
        <v>14.934170053582589</v>
      </c>
      <c r="R275" s="48">
        <v>10.567986876357702</v>
      </c>
      <c r="U275" s="48">
        <v>1339.8889755861005</v>
      </c>
      <c r="V275" s="48">
        <v>3.8291908638408145E-2</v>
      </c>
      <c r="W275" s="48">
        <v>34991.438745942905</v>
      </c>
      <c r="X275" s="48">
        <v>649.38125626176043</v>
      </c>
      <c r="Y275" s="48">
        <v>2.5314474793757924E-2</v>
      </c>
      <c r="Z275" s="48">
        <v>25652.566824016656</v>
      </c>
      <c r="AA275" s="48">
        <v>515.99921083409572</v>
      </c>
      <c r="AB275" s="48">
        <v>2.2990679355300969E-2</v>
      </c>
      <c r="AC275" s="48">
        <v>22443.843561983373</v>
      </c>
      <c r="AD275" s="48">
        <v>-1339.8889755861005</v>
      </c>
      <c r="AE275" s="48">
        <v>-3.8291908638408145E-2</v>
      </c>
      <c r="AF275" s="48">
        <v>34991.438745942905</v>
      </c>
      <c r="AG275" s="48">
        <v>-690.50771932434009</v>
      </c>
      <c r="AH275" s="48">
        <v>-1.2977433844650221E-2</v>
      </c>
      <c r="AI275" s="48">
        <v>53208.340538679993</v>
      </c>
      <c r="AJ275" s="48">
        <v>-823.88976475200479</v>
      </c>
      <c r="AK275" s="48">
        <v>-1.5301229283107176E-2</v>
      </c>
      <c r="AL275" s="48">
        <v>53844.67806528417</v>
      </c>
      <c r="AM275" s="48">
        <v>-649.38125626176043</v>
      </c>
      <c r="AN275" s="48">
        <v>-2.5314474793757924E-2</v>
      </c>
      <c r="AO275" s="48">
        <v>25652.566824016656</v>
      </c>
      <c r="AP275" s="48">
        <v>690.50771932434009</v>
      </c>
      <c r="AQ275" s="48">
        <v>1.2977433844650221E-2</v>
      </c>
      <c r="AR275" s="48">
        <v>53208.340538679993</v>
      </c>
      <c r="AS275" s="48">
        <v>-133.38204542766471</v>
      </c>
      <c r="AT275" s="48">
        <v>-2.3237954384569548E-3</v>
      </c>
      <c r="AU275" s="48">
        <v>57398.359261877617</v>
      </c>
      <c r="AV275" s="48">
        <v>-515.99921083409572</v>
      </c>
      <c r="AW275" s="48">
        <v>-2.2990679355300969E-2</v>
      </c>
      <c r="AX275" s="48">
        <v>22443.843561983373</v>
      </c>
      <c r="AY275" s="48">
        <v>823.88976475200479</v>
      </c>
      <c r="AZ275" s="48">
        <v>1.5301229283107176E-2</v>
      </c>
      <c r="BA275" s="48">
        <v>53844.67806528417</v>
      </c>
      <c r="BB275" s="48">
        <v>133.38204542766471</v>
      </c>
      <c r="BC275" s="48">
        <v>2.3237954384569548E-3</v>
      </c>
      <c r="BD275" s="48">
        <v>57398.359261877617</v>
      </c>
      <c r="BF275" s="8">
        <f t="shared" si="33"/>
        <v>314754.21293184243</v>
      </c>
      <c r="BG275" s="8">
        <f t="shared" si="34"/>
        <v>314563.08121540857</v>
      </c>
      <c r="BH275" s="8">
        <f t="shared" si="35"/>
        <v>314864.26591939345</v>
      </c>
      <c r="BI275" s="8">
        <f t="shared" si="36"/>
        <v>314927.93410166737</v>
      </c>
      <c r="BJ275" s="19">
        <f t="shared" si="37"/>
        <v>0</v>
      </c>
      <c r="BK275" s="19">
        <f t="shared" si="38"/>
        <v>0</v>
      </c>
      <c r="BL275" s="19">
        <f t="shared" si="39"/>
        <v>0</v>
      </c>
      <c r="BM275" s="19">
        <f t="shared" si="40"/>
        <v>1</v>
      </c>
    </row>
    <row r="276" spans="2:65" x14ac:dyDescent="0.25">
      <c r="B276" s="6">
        <v>251</v>
      </c>
      <c r="C276" s="48">
        <v>1911.4796695714922</v>
      </c>
      <c r="D276" s="48">
        <v>1531.0745104809776</v>
      </c>
      <c r="E276" s="48">
        <v>15.051228956485538</v>
      </c>
      <c r="F276" s="48">
        <v>10.653437090373613</v>
      </c>
      <c r="G276" s="48">
        <v>3177.677781738003</v>
      </c>
      <c r="H276" s="48">
        <v>2915.9156082859627</v>
      </c>
      <c r="I276" s="48">
        <v>15.105147437141508</v>
      </c>
      <c r="J276" s="48">
        <v>10.685124903647992</v>
      </c>
      <c r="K276" s="48">
        <v>2517.8471565471009</v>
      </c>
      <c r="L276" s="48">
        <v>2213.8379418189866</v>
      </c>
      <c r="M276" s="48">
        <v>15.086045174714561</v>
      </c>
      <c r="N276" s="48">
        <v>10.673907431623537</v>
      </c>
      <c r="O276" s="48">
        <v>2446.7302198109619</v>
      </c>
      <c r="P276" s="48">
        <v>2116.6609495016819</v>
      </c>
      <c r="Q276" s="48">
        <v>15.074208763776568</v>
      </c>
      <c r="R276" s="48">
        <v>10.666951822293958</v>
      </c>
      <c r="U276" s="48">
        <v>1384.8410978049851</v>
      </c>
      <c r="V276" s="48">
        <v>3.1687813274379195E-2</v>
      </c>
      <c r="W276" s="48">
        <v>43702.64005956769</v>
      </c>
      <c r="X276" s="48">
        <v>682.76343133800901</v>
      </c>
      <c r="Y276" s="48">
        <v>2.0470341249923862E-2</v>
      </c>
      <c r="Z276" s="48">
        <v>33353.788439679702</v>
      </c>
      <c r="AA276" s="48">
        <v>585.58643902070435</v>
      </c>
      <c r="AB276" s="48">
        <v>1.3514731920345469E-2</v>
      </c>
      <c r="AC276" s="48">
        <v>43329.489809497856</v>
      </c>
      <c r="AD276" s="48">
        <v>-1384.8410978049851</v>
      </c>
      <c r="AE276" s="48">
        <v>-3.1687813274379195E-2</v>
      </c>
      <c r="AF276" s="48">
        <v>43702.64005956769</v>
      </c>
      <c r="AG276" s="48">
        <v>-702.0776664669761</v>
      </c>
      <c r="AH276" s="48">
        <v>-1.1217472024455333E-2</v>
      </c>
      <c r="AI276" s="48">
        <v>62587.868722682702</v>
      </c>
      <c r="AJ276" s="48">
        <v>-799.25465878428076</v>
      </c>
      <c r="AK276" s="48">
        <v>-1.8173081354033727E-2</v>
      </c>
      <c r="AL276" s="48">
        <v>43980.139813046997</v>
      </c>
      <c r="AM276" s="48">
        <v>-682.76343133800901</v>
      </c>
      <c r="AN276" s="48">
        <v>-2.0470341249923862E-2</v>
      </c>
      <c r="AO276" s="48">
        <v>33353.788439679702</v>
      </c>
      <c r="AP276" s="48">
        <v>702.0776664669761</v>
      </c>
      <c r="AQ276" s="48">
        <v>1.1217472024455333E-2</v>
      </c>
      <c r="AR276" s="48">
        <v>62587.868722682702</v>
      </c>
      <c r="AS276" s="48">
        <v>-97.176992317304666</v>
      </c>
      <c r="AT276" s="48">
        <v>-6.9556093295783938E-3</v>
      </c>
      <c r="AU276" s="48">
        <v>13971.025069516798</v>
      </c>
      <c r="AV276" s="48">
        <v>-585.58643902070435</v>
      </c>
      <c r="AW276" s="48">
        <v>-1.3514731920345469E-2</v>
      </c>
      <c r="AX276" s="48">
        <v>43329.489809497856</v>
      </c>
      <c r="AY276" s="48">
        <v>799.25465878428076</v>
      </c>
      <c r="AZ276" s="48">
        <v>1.8173081354033727E-2</v>
      </c>
      <c r="BA276" s="48">
        <v>43980.139813046997</v>
      </c>
      <c r="BB276" s="48">
        <v>97.176992317304666</v>
      </c>
      <c r="BC276" s="48">
        <v>6.9556093295783938E-3</v>
      </c>
      <c r="BD276" s="48">
        <v>13971.025069516798</v>
      </c>
      <c r="BF276" s="8">
        <f t="shared" si="33"/>
        <v>318072.03820072743</v>
      </c>
      <c r="BG276" s="8">
        <f t="shared" si="34"/>
        <v>317637.83150115376</v>
      </c>
      <c r="BH276" s="8">
        <f t="shared" si="35"/>
        <v>318003.38500688714</v>
      </c>
      <c r="BI276" s="8">
        <f t="shared" si="36"/>
        <v>317891.8937193171</v>
      </c>
      <c r="BJ276" s="19">
        <f t="shared" si="37"/>
        <v>1</v>
      </c>
      <c r="BK276" s="19">
        <f t="shared" si="38"/>
        <v>0</v>
      </c>
      <c r="BL276" s="19">
        <f t="shared" si="39"/>
        <v>0</v>
      </c>
      <c r="BM276" s="19">
        <f t="shared" si="40"/>
        <v>0</v>
      </c>
    </row>
    <row r="277" spans="2:65" x14ac:dyDescent="0.25">
      <c r="B277" s="6">
        <v>252</v>
      </c>
      <c r="C277" s="48">
        <v>1928.9591631340063</v>
      </c>
      <c r="D277" s="48">
        <v>1541.2618309779443</v>
      </c>
      <c r="E277" s="48">
        <v>14.840021347772794</v>
      </c>
      <c r="F277" s="48">
        <v>10.504651826178737</v>
      </c>
      <c r="G277" s="48">
        <v>3181.6870176877205</v>
      </c>
      <c r="H277" s="48">
        <v>2917.5435174999552</v>
      </c>
      <c r="I277" s="48">
        <v>14.897102859050136</v>
      </c>
      <c r="J277" s="48">
        <v>10.538305450295121</v>
      </c>
      <c r="K277" s="48">
        <v>2577.761029375346</v>
      </c>
      <c r="L277" s="48">
        <v>2252.8669433626615</v>
      </c>
      <c r="M277" s="48">
        <v>14.869148487440185</v>
      </c>
      <c r="N277" s="48">
        <v>10.521835119896787</v>
      </c>
      <c r="O277" s="48">
        <v>2477.0198367502871</v>
      </c>
      <c r="P277" s="48">
        <v>2135.6746853976597</v>
      </c>
      <c r="Q277" s="48">
        <v>14.861541476766476</v>
      </c>
      <c r="R277" s="48">
        <v>10.517349609209596</v>
      </c>
      <c r="U277" s="48">
        <v>1376.2816865220109</v>
      </c>
      <c r="V277" s="48">
        <v>3.3653624116384506E-2</v>
      </c>
      <c r="W277" s="48">
        <v>40895.497072244245</v>
      </c>
      <c r="X277" s="48">
        <v>711.60511238471713</v>
      </c>
      <c r="Y277" s="48">
        <v>1.7183293718050052E-2</v>
      </c>
      <c r="Z277" s="48">
        <v>41412.614139116835</v>
      </c>
      <c r="AA277" s="48">
        <v>594.41285441971536</v>
      </c>
      <c r="AB277" s="48">
        <v>1.2697783030859E-2</v>
      </c>
      <c r="AC277" s="48">
        <v>46812.333536896447</v>
      </c>
      <c r="AD277" s="48">
        <v>-1376.2816865220109</v>
      </c>
      <c r="AE277" s="48">
        <v>-3.3653624116384506E-2</v>
      </c>
      <c r="AF277" s="48">
        <v>40895.497072244245</v>
      </c>
      <c r="AG277" s="48">
        <v>-664.67657413729376</v>
      </c>
      <c r="AH277" s="48">
        <v>-1.6470330398334454E-2</v>
      </c>
      <c r="AI277" s="48">
        <v>40355.995178123965</v>
      </c>
      <c r="AJ277" s="48">
        <v>-781.86883210229553</v>
      </c>
      <c r="AK277" s="48">
        <v>-2.0955841085525506E-2</v>
      </c>
      <c r="AL277" s="48">
        <v>37310.305461437354</v>
      </c>
      <c r="AM277" s="48">
        <v>-711.60511238471713</v>
      </c>
      <c r="AN277" s="48">
        <v>-1.7183293718050052E-2</v>
      </c>
      <c r="AO277" s="48">
        <v>41412.614139116835</v>
      </c>
      <c r="AP277" s="48">
        <v>664.67657413729376</v>
      </c>
      <c r="AQ277" s="48">
        <v>1.6470330398334454E-2</v>
      </c>
      <c r="AR277" s="48">
        <v>40355.995178123965</v>
      </c>
      <c r="AS277" s="48">
        <v>-117.19225796500177</v>
      </c>
      <c r="AT277" s="48">
        <v>-4.4855106871910522E-3</v>
      </c>
      <c r="AU277" s="48">
        <v>26126.848454437801</v>
      </c>
      <c r="AV277" s="48">
        <v>-594.41285441971536</v>
      </c>
      <c r="AW277" s="48">
        <v>-1.2697783030859E-2</v>
      </c>
      <c r="AX277" s="48">
        <v>46812.333536896447</v>
      </c>
      <c r="AY277" s="48">
        <v>781.86883210229553</v>
      </c>
      <c r="AZ277" s="48">
        <v>2.0955841085525506E-2</v>
      </c>
      <c r="BA277" s="48">
        <v>37310.305461437354</v>
      </c>
      <c r="BB277" s="48">
        <v>117.19225796500177</v>
      </c>
      <c r="BC277" s="48">
        <v>4.4855106871910522E-3</v>
      </c>
      <c r="BD277" s="48">
        <v>26126.848454437801</v>
      </c>
      <c r="BF277" s="8">
        <f t="shared" si="33"/>
        <v>313598.29295438417</v>
      </c>
      <c r="BG277" s="8">
        <f t="shared" si="34"/>
        <v>313231.61999135371</v>
      </c>
      <c r="BH277" s="8">
        <f t="shared" si="35"/>
        <v>313402.18665354099</v>
      </c>
      <c r="BI277" s="8">
        <f t="shared" si="36"/>
        <v>313384.8135908902</v>
      </c>
      <c r="BJ277" s="19">
        <f t="shared" si="37"/>
        <v>1</v>
      </c>
      <c r="BK277" s="19">
        <f t="shared" si="38"/>
        <v>0</v>
      </c>
      <c r="BL277" s="19">
        <f t="shared" si="39"/>
        <v>0</v>
      </c>
      <c r="BM277" s="19">
        <f t="shared" si="40"/>
        <v>0</v>
      </c>
    </row>
    <row r="278" spans="2:65" x14ac:dyDescent="0.25">
      <c r="B278" s="6">
        <v>253</v>
      </c>
      <c r="C278" s="48">
        <v>2026.5908794854024</v>
      </c>
      <c r="D278" s="48">
        <v>1606.335877988698</v>
      </c>
      <c r="E278" s="48">
        <v>14.994266420342642</v>
      </c>
      <c r="F278" s="48">
        <v>10.616501843328395</v>
      </c>
      <c r="G278" s="48">
        <v>3148.3784644160332</v>
      </c>
      <c r="H278" s="48">
        <v>2894.7545831483044</v>
      </c>
      <c r="I278" s="48">
        <v>15.075861006555979</v>
      </c>
      <c r="J278" s="48">
        <v>10.66470285774875</v>
      </c>
      <c r="K278" s="48">
        <v>2518.2392763992584</v>
      </c>
      <c r="L278" s="48">
        <v>2212.3126551616183</v>
      </c>
      <c r="M278" s="48">
        <v>15.05043181975396</v>
      </c>
      <c r="N278" s="48">
        <v>10.649698747423596</v>
      </c>
      <c r="O278" s="48">
        <v>2516.0333180319781</v>
      </c>
      <c r="P278" s="48">
        <v>2161.2952255697064</v>
      </c>
      <c r="Q278" s="48">
        <v>15.026551530894602</v>
      </c>
      <c r="R278" s="48">
        <v>10.635593875334154</v>
      </c>
      <c r="U278" s="48">
        <v>1288.4187051596064</v>
      </c>
      <c r="V278" s="48">
        <v>4.8201014420355293E-2</v>
      </c>
      <c r="W278" s="48">
        <v>26730.115966511839</v>
      </c>
      <c r="X278" s="48">
        <v>605.97677717292027</v>
      </c>
      <c r="Y278" s="48">
        <v>3.3196904095200708E-2</v>
      </c>
      <c r="Z278" s="48">
        <v>18254.014754964053</v>
      </c>
      <c r="AA278" s="48">
        <v>554.95934758100839</v>
      </c>
      <c r="AB278" s="48">
        <v>1.9092032005758597E-2</v>
      </c>
      <c r="AC278" s="48">
        <v>29067.58942231083</v>
      </c>
      <c r="AD278" s="48">
        <v>-1288.4187051596064</v>
      </c>
      <c r="AE278" s="48">
        <v>-4.8201014420355293E-2</v>
      </c>
      <c r="AF278" s="48">
        <v>26730.115966511839</v>
      </c>
      <c r="AG278" s="48">
        <v>-682.4419279866861</v>
      </c>
      <c r="AH278" s="48">
        <v>-1.5004110325154585E-2</v>
      </c>
      <c r="AI278" s="48">
        <v>45483.665022281486</v>
      </c>
      <c r="AJ278" s="48">
        <v>-733.45935757859797</v>
      </c>
      <c r="AK278" s="48">
        <v>-2.9108982414596696E-2</v>
      </c>
      <c r="AL278" s="48">
        <v>25197.011256937818</v>
      </c>
      <c r="AM278" s="48">
        <v>-605.97677717292027</v>
      </c>
      <c r="AN278" s="48">
        <v>-3.3196904095200708E-2</v>
      </c>
      <c r="AO278" s="48">
        <v>18254.014754964053</v>
      </c>
      <c r="AP278" s="48">
        <v>682.4419279866861</v>
      </c>
      <c r="AQ278" s="48">
        <v>1.5004110325154585E-2</v>
      </c>
      <c r="AR278" s="48">
        <v>45483.665022281486</v>
      </c>
      <c r="AS278" s="48">
        <v>-51.017429591911878</v>
      </c>
      <c r="AT278" s="48">
        <v>-1.4104872089442111E-2</v>
      </c>
      <c r="AU278" s="48">
        <v>3617.0076033585474</v>
      </c>
      <c r="AV278" s="48">
        <v>-554.95934758100839</v>
      </c>
      <c r="AW278" s="48">
        <v>-1.9092032005758597E-2</v>
      </c>
      <c r="AX278" s="48">
        <v>29067.58942231083</v>
      </c>
      <c r="AY278" s="48">
        <v>733.45935757859797</v>
      </c>
      <c r="AZ278" s="48">
        <v>2.9108982414596696E-2</v>
      </c>
      <c r="BA278" s="48">
        <v>25197.011256937818</v>
      </c>
      <c r="BB278" s="48">
        <v>51.017429591911878</v>
      </c>
      <c r="BC278" s="48">
        <v>1.4104872089442111E-2</v>
      </c>
      <c r="BD278" s="48">
        <v>3617.0076033585474</v>
      </c>
      <c r="BF278" s="8">
        <f t="shared" si="33"/>
        <v>316888.71942186315</v>
      </c>
      <c r="BG278" s="8">
        <f t="shared" si="34"/>
        <v>317046.33114931424</v>
      </c>
      <c r="BH278" s="8">
        <f t="shared" si="35"/>
        <v>317278.64976754627</v>
      </c>
      <c r="BI278" s="8">
        <f t="shared" si="36"/>
        <v>316906.52103445493</v>
      </c>
      <c r="BJ278" s="19">
        <f t="shared" si="37"/>
        <v>0</v>
      </c>
      <c r="BK278" s="19">
        <f t="shared" si="38"/>
        <v>0</v>
      </c>
      <c r="BL278" s="19">
        <f t="shared" si="39"/>
        <v>1</v>
      </c>
      <c r="BM278" s="19">
        <f t="shared" si="40"/>
        <v>0</v>
      </c>
    </row>
    <row r="279" spans="2:65" x14ac:dyDescent="0.25">
      <c r="B279" s="6">
        <v>254</v>
      </c>
      <c r="C279" s="48">
        <v>1935.3313442643087</v>
      </c>
      <c r="D279" s="48">
        <v>1544.7156180511213</v>
      </c>
      <c r="E279" s="48">
        <v>15.068539429505918</v>
      </c>
      <c r="F279" s="48">
        <v>10.666783652219992</v>
      </c>
      <c r="G279" s="48">
        <v>3177.4762847521697</v>
      </c>
      <c r="H279" s="48">
        <v>2914.1716625386998</v>
      </c>
      <c r="I279" s="48">
        <v>15.128772670697421</v>
      </c>
      <c r="J279" s="48">
        <v>10.702286144613465</v>
      </c>
      <c r="K279" s="48">
        <v>2549.7040610781287</v>
      </c>
      <c r="L279" s="48">
        <v>2233.3357689425548</v>
      </c>
      <c r="M279" s="48">
        <v>15.103783397371565</v>
      </c>
      <c r="N279" s="48">
        <v>10.687568247697179</v>
      </c>
      <c r="O279" s="48">
        <v>2521.4780281835947</v>
      </c>
      <c r="P279" s="48">
        <v>2164.8367472958867</v>
      </c>
      <c r="Q279" s="48">
        <v>15.084707483906513</v>
      </c>
      <c r="R279" s="48">
        <v>10.676322466855137</v>
      </c>
      <c r="U279" s="48">
        <v>1369.4560444875785</v>
      </c>
      <c r="V279" s="48">
        <v>3.5502492393472806E-2</v>
      </c>
      <c r="W279" s="48">
        <v>38573.518425409347</v>
      </c>
      <c r="X279" s="48">
        <v>688.62015089143347</v>
      </c>
      <c r="Y279" s="48">
        <v>2.0784595477186585E-2</v>
      </c>
      <c r="Z279" s="48">
        <v>33131.275114171505</v>
      </c>
      <c r="AA279" s="48">
        <v>620.12112924476537</v>
      </c>
      <c r="AB279" s="48">
        <v>9.5388146351442771E-3</v>
      </c>
      <c r="AC279" s="48">
        <v>65010.292469677064</v>
      </c>
      <c r="AD279" s="48">
        <v>-1369.4560444875785</v>
      </c>
      <c r="AE279" s="48">
        <v>-3.5502492393472806E-2</v>
      </c>
      <c r="AF279" s="48">
        <v>38573.518425409347</v>
      </c>
      <c r="AG279" s="48">
        <v>-680.83589359614507</v>
      </c>
      <c r="AH279" s="48">
        <v>-1.4717896916286222E-2</v>
      </c>
      <c r="AI279" s="48">
        <v>46259.047571039853</v>
      </c>
      <c r="AJ279" s="48">
        <v>-749.33491524281317</v>
      </c>
      <c r="AK279" s="48">
        <v>-2.5963677758328529E-2</v>
      </c>
      <c r="AL279" s="48">
        <v>28860.892598408729</v>
      </c>
      <c r="AM279" s="48">
        <v>-688.62015089143347</v>
      </c>
      <c r="AN279" s="48">
        <v>-2.0784595477186585E-2</v>
      </c>
      <c r="AO279" s="48">
        <v>33131.275114171505</v>
      </c>
      <c r="AP279" s="48">
        <v>680.83589359614507</v>
      </c>
      <c r="AQ279" s="48">
        <v>1.4717896916286222E-2</v>
      </c>
      <c r="AR279" s="48">
        <v>46259.047571039853</v>
      </c>
      <c r="AS279" s="48">
        <v>-68.499021646668098</v>
      </c>
      <c r="AT279" s="48">
        <v>-1.1245780842042308E-2</v>
      </c>
      <c r="AU279" s="48">
        <v>6091.086302392162</v>
      </c>
      <c r="AV279" s="48">
        <v>-620.12112924476537</v>
      </c>
      <c r="AW279" s="48">
        <v>-9.5388146351442771E-3</v>
      </c>
      <c r="AX279" s="48">
        <v>65010.292469677064</v>
      </c>
      <c r="AY279" s="48">
        <v>749.33491524281317</v>
      </c>
      <c r="AZ279" s="48">
        <v>2.5963677758328529E-2</v>
      </c>
      <c r="BA279" s="48">
        <v>28860.892598408729</v>
      </c>
      <c r="BB279" s="48">
        <v>68.499021646668098</v>
      </c>
      <c r="BC279" s="48">
        <v>1.1245780842042308E-2</v>
      </c>
      <c r="BD279" s="48">
        <v>6091.086302392162</v>
      </c>
      <c r="BF279" s="8">
        <f t="shared" si="33"/>
        <v>318458.79394854867</v>
      </c>
      <c r="BG279" s="8">
        <f t="shared" si="34"/>
        <v>318154.41267586523</v>
      </c>
      <c r="BH279" s="8">
        <f t="shared" si="35"/>
        <v>318393.7116619728</v>
      </c>
      <c r="BI279" s="8">
        <f t="shared" si="36"/>
        <v>318124.83725835825</v>
      </c>
      <c r="BJ279" s="19">
        <f t="shared" si="37"/>
        <v>1</v>
      </c>
      <c r="BK279" s="19">
        <f t="shared" si="38"/>
        <v>0</v>
      </c>
      <c r="BL279" s="19">
        <f t="shared" si="39"/>
        <v>0</v>
      </c>
      <c r="BM279" s="19">
        <f t="shared" si="40"/>
        <v>0</v>
      </c>
    </row>
    <row r="280" spans="2:65" x14ac:dyDescent="0.25">
      <c r="B280" s="6">
        <v>255</v>
      </c>
      <c r="C280" s="48">
        <v>1937.5201595948147</v>
      </c>
      <c r="D280" s="48">
        <v>1547.4139331877334</v>
      </c>
      <c r="E280" s="48">
        <v>15.095716627699598</v>
      </c>
      <c r="F280" s="48">
        <v>10.687662149299703</v>
      </c>
      <c r="G280" s="48">
        <v>3174.1589809903685</v>
      </c>
      <c r="H280" s="48">
        <v>2912.7414990724646</v>
      </c>
      <c r="I280" s="48">
        <v>15.162470224117303</v>
      </c>
      <c r="J280" s="48">
        <v>10.727133227457783</v>
      </c>
      <c r="K280" s="48">
        <v>2533.6957782193826</v>
      </c>
      <c r="L280" s="48">
        <v>2223.5404444208766</v>
      </c>
      <c r="M280" s="48">
        <v>15.137316882293586</v>
      </c>
      <c r="N280" s="48">
        <v>10.71227276275852</v>
      </c>
      <c r="O280" s="48">
        <v>2530.3722091012323</v>
      </c>
      <c r="P280" s="48">
        <v>2171.9337291819875</v>
      </c>
      <c r="Q280" s="48">
        <v>15.112245159518713</v>
      </c>
      <c r="R280" s="48">
        <v>10.697445409582162</v>
      </c>
      <c r="U280" s="48">
        <v>1365.3275658847313</v>
      </c>
      <c r="V280" s="48">
        <v>3.947107815807982E-2</v>
      </c>
      <c r="W280" s="48">
        <v>34590.582005808363</v>
      </c>
      <c r="X280" s="48">
        <v>676.12651123314322</v>
      </c>
      <c r="Y280" s="48">
        <v>2.4610613458817099E-2</v>
      </c>
      <c r="Z280" s="48">
        <v>27472.964555091632</v>
      </c>
      <c r="AA280" s="48">
        <v>624.51979599425408</v>
      </c>
      <c r="AB280" s="48">
        <v>9.7832602824592385E-3</v>
      </c>
      <c r="AC280" s="48">
        <v>63835.549496110027</v>
      </c>
      <c r="AD280" s="48">
        <v>-1365.3275658847313</v>
      </c>
      <c r="AE280" s="48">
        <v>-3.947107815807982E-2</v>
      </c>
      <c r="AF280" s="48">
        <v>34590.582005808363</v>
      </c>
      <c r="AG280" s="48">
        <v>-689.20105465158804</v>
      </c>
      <c r="AH280" s="48">
        <v>-1.4860464699262721E-2</v>
      </c>
      <c r="AI280" s="48">
        <v>46378.163038587998</v>
      </c>
      <c r="AJ280" s="48">
        <v>-740.80776989047718</v>
      </c>
      <c r="AK280" s="48">
        <v>-2.9687817875620581E-2</v>
      </c>
      <c r="AL280" s="48">
        <v>24953.257696276258</v>
      </c>
      <c r="AM280" s="48">
        <v>-676.12651123314322</v>
      </c>
      <c r="AN280" s="48">
        <v>-2.4610613458817099E-2</v>
      </c>
      <c r="AO280" s="48">
        <v>27472.964555091632</v>
      </c>
      <c r="AP280" s="48">
        <v>689.20105465158804</v>
      </c>
      <c r="AQ280" s="48">
        <v>1.4860464699262721E-2</v>
      </c>
      <c r="AR280" s="48">
        <v>46378.163038587998</v>
      </c>
      <c r="AS280" s="48">
        <v>-51.606715238889137</v>
      </c>
      <c r="AT280" s="48">
        <v>-1.482735317635786E-2</v>
      </c>
      <c r="AU280" s="48">
        <v>3480.5075879069086</v>
      </c>
      <c r="AV280" s="48">
        <v>-624.51979599425408</v>
      </c>
      <c r="AW280" s="48">
        <v>-9.7832602824592385E-3</v>
      </c>
      <c r="AX280" s="48">
        <v>63835.549496110027</v>
      </c>
      <c r="AY280" s="48">
        <v>740.80776989047718</v>
      </c>
      <c r="AZ280" s="48">
        <v>2.9687817875620581E-2</v>
      </c>
      <c r="BA280" s="48">
        <v>24953.257696276258</v>
      </c>
      <c r="BB280" s="48">
        <v>51.606715238889137</v>
      </c>
      <c r="BC280" s="48">
        <v>1.482735317635786E-2</v>
      </c>
      <c r="BD280" s="48">
        <v>3480.5075879069086</v>
      </c>
      <c r="BF280" s="8">
        <f t="shared" si="33"/>
        <v>319082.45054580335</v>
      </c>
      <c r="BG280" s="8">
        <f t="shared" si="34"/>
        <v>318901.25532466103</v>
      </c>
      <c r="BH280" s="8">
        <f t="shared" si="35"/>
        <v>319144.6424383347</v>
      </c>
      <c r="BI280" s="8">
        <f t="shared" si="36"/>
        <v>318751.42855828285</v>
      </c>
      <c r="BJ280" s="19">
        <f t="shared" si="37"/>
        <v>0</v>
      </c>
      <c r="BK280" s="19">
        <f t="shared" si="38"/>
        <v>0</v>
      </c>
      <c r="BL280" s="19">
        <f t="shared" si="39"/>
        <v>1</v>
      </c>
      <c r="BM280" s="19">
        <f t="shared" si="40"/>
        <v>0</v>
      </c>
    </row>
    <row r="281" spans="2:65" x14ac:dyDescent="0.25">
      <c r="B281" s="6">
        <v>256</v>
      </c>
      <c r="C281" s="48">
        <v>1914.8287526873842</v>
      </c>
      <c r="D281" s="48">
        <v>1530.8570432447004</v>
      </c>
      <c r="E281" s="48">
        <v>15.175630799807092</v>
      </c>
      <c r="F281" s="48">
        <v>10.743277663935672</v>
      </c>
      <c r="G281" s="48">
        <v>3150.2865508490313</v>
      </c>
      <c r="H281" s="48">
        <v>2895.9131683711257</v>
      </c>
      <c r="I281" s="48">
        <v>15.239873330446565</v>
      </c>
      <c r="J281" s="48">
        <v>10.781076201111777</v>
      </c>
      <c r="K281" s="48">
        <v>2549.8148432002049</v>
      </c>
      <c r="L281" s="48">
        <v>2233.3638367969338</v>
      </c>
      <c r="M281" s="48">
        <v>15.209231000234984</v>
      </c>
      <c r="N281" s="48">
        <v>10.763059441681982</v>
      </c>
      <c r="O281" s="48">
        <v>2571.7000404567943</v>
      </c>
      <c r="P281" s="48">
        <v>2198.5637799062147</v>
      </c>
      <c r="Q281" s="48">
        <v>15.181042240177861</v>
      </c>
      <c r="R281" s="48">
        <v>10.746465439087658</v>
      </c>
      <c r="U281" s="48">
        <v>1365.0561251264253</v>
      </c>
      <c r="V281" s="48">
        <v>3.7798537176104929E-2</v>
      </c>
      <c r="W281" s="48">
        <v>36113.993479868623</v>
      </c>
      <c r="X281" s="48">
        <v>702.50679355223338</v>
      </c>
      <c r="Y281" s="48">
        <v>1.978177774631007E-2</v>
      </c>
      <c r="Z281" s="48">
        <v>35512.824103145795</v>
      </c>
      <c r="AA281" s="48">
        <v>667.70673666151424</v>
      </c>
      <c r="AB281" s="48">
        <v>3.1877751519857611E-3</v>
      </c>
      <c r="AC281" s="48">
        <v>209458.54234593039</v>
      </c>
      <c r="AD281" s="48">
        <v>-1365.0561251264253</v>
      </c>
      <c r="AE281" s="48">
        <v>-3.7798537176104929E-2</v>
      </c>
      <c r="AF281" s="48">
        <v>36113.993479868623</v>
      </c>
      <c r="AG281" s="48">
        <v>-662.54933157419191</v>
      </c>
      <c r="AH281" s="48">
        <v>-1.801675942979486E-2</v>
      </c>
      <c r="AI281" s="48">
        <v>36774.056630767576</v>
      </c>
      <c r="AJ281" s="48">
        <v>-697.34938846491104</v>
      </c>
      <c r="AK281" s="48">
        <v>-3.4610762024119168E-2</v>
      </c>
      <c r="AL281" s="48">
        <v>20148.339640108181</v>
      </c>
      <c r="AM281" s="48">
        <v>-702.50679355223338</v>
      </c>
      <c r="AN281" s="48">
        <v>-1.978177774631007E-2</v>
      </c>
      <c r="AO281" s="48">
        <v>35512.824103145795</v>
      </c>
      <c r="AP281" s="48">
        <v>662.54933157419191</v>
      </c>
      <c r="AQ281" s="48">
        <v>1.801675942979486E-2</v>
      </c>
      <c r="AR281" s="48">
        <v>36774.056630767576</v>
      </c>
      <c r="AS281" s="48">
        <v>-34.800056890719134</v>
      </c>
      <c r="AT281" s="48">
        <v>-1.6594002594324309E-2</v>
      </c>
      <c r="AU281" s="48">
        <v>2097.1466463806564</v>
      </c>
      <c r="AV281" s="48">
        <v>-667.70673666151424</v>
      </c>
      <c r="AW281" s="48">
        <v>-3.1877751519857611E-3</v>
      </c>
      <c r="AX281" s="48">
        <v>209458.54234593039</v>
      </c>
      <c r="AY281" s="48">
        <v>697.34938846491104</v>
      </c>
      <c r="AZ281" s="48">
        <v>3.4610762024119168E-2</v>
      </c>
      <c r="BA281" s="48">
        <v>20148.339640108181</v>
      </c>
      <c r="BB281" s="48">
        <v>34.800056890719134</v>
      </c>
      <c r="BC281" s="48">
        <v>1.6594002594324309E-2</v>
      </c>
      <c r="BD281" s="48">
        <v>2097.1466463806564</v>
      </c>
      <c r="BF281" s="8">
        <f t="shared" si="33"/>
        <v>320767.47287482547</v>
      </c>
      <c r="BG281" s="8">
        <f t="shared" si="34"/>
        <v>320536.37286498217</v>
      </c>
      <c r="BH281" s="8">
        <f t="shared" si="35"/>
        <v>320658.41941366252</v>
      </c>
      <c r="BI281" s="8">
        <f t="shared" si="36"/>
        <v>320195.39939272351</v>
      </c>
      <c r="BJ281" s="19">
        <f t="shared" si="37"/>
        <v>1</v>
      </c>
      <c r="BK281" s="19">
        <f t="shared" si="38"/>
        <v>0</v>
      </c>
      <c r="BL281" s="19">
        <f t="shared" si="39"/>
        <v>0</v>
      </c>
      <c r="BM281" s="19">
        <f t="shared" si="40"/>
        <v>0</v>
      </c>
    </row>
    <row r="282" spans="2:65" x14ac:dyDescent="0.25">
      <c r="B282" s="6">
        <v>257</v>
      </c>
      <c r="C282" s="48">
        <v>1990.1826378159765</v>
      </c>
      <c r="D282" s="48">
        <v>1580.3886955108335</v>
      </c>
      <c r="E282" s="48">
        <v>15.052736981758065</v>
      </c>
      <c r="F282" s="48">
        <v>10.654982029930716</v>
      </c>
      <c r="G282" s="48">
        <v>3202.1233088998051</v>
      </c>
      <c r="H282" s="48">
        <v>2929.8852241140612</v>
      </c>
      <c r="I282" s="48">
        <v>15.112484423873122</v>
      </c>
      <c r="J282" s="48">
        <v>10.690143731727201</v>
      </c>
      <c r="K282" s="48">
        <v>2581.0735915571786</v>
      </c>
      <c r="L282" s="48">
        <v>2253.4146332506266</v>
      </c>
      <c r="M282" s="48">
        <v>15.08853293626507</v>
      </c>
      <c r="N282" s="48">
        <v>10.676059707105596</v>
      </c>
      <c r="O282" s="48">
        <v>2495.092032888746</v>
      </c>
      <c r="P282" s="48">
        <v>2146.0351976640663</v>
      </c>
      <c r="Q282" s="48">
        <v>15.079242214008469</v>
      </c>
      <c r="R282" s="48">
        <v>10.670592403093071</v>
      </c>
      <c r="U282" s="48">
        <v>1349.4965286032277</v>
      </c>
      <c r="V282" s="48">
        <v>3.5161701796484479E-2</v>
      </c>
      <c r="W282" s="48">
        <v>38379.72736399671</v>
      </c>
      <c r="X282" s="48">
        <v>673.02593773979311</v>
      </c>
      <c r="Y282" s="48">
        <v>2.1077677174879739E-2</v>
      </c>
      <c r="Z282" s="48">
        <v>31930.745126977359</v>
      </c>
      <c r="AA282" s="48">
        <v>565.64650215323286</v>
      </c>
      <c r="AB282" s="48">
        <v>1.5610373162354918E-2</v>
      </c>
      <c r="AC282" s="48">
        <v>36235.296637066538</v>
      </c>
      <c r="AD282" s="48">
        <v>-1349.4965286032277</v>
      </c>
      <c r="AE282" s="48">
        <v>-3.5161701796484479E-2</v>
      </c>
      <c r="AF282" s="48">
        <v>38379.72736399671</v>
      </c>
      <c r="AG282" s="48">
        <v>-676.47059086343461</v>
      </c>
      <c r="AH282" s="48">
        <v>-1.408402462160474E-2</v>
      </c>
      <c r="AI282" s="48">
        <v>48031.05710463869</v>
      </c>
      <c r="AJ282" s="48">
        <v>-783.85002644999486</v>
      </c>
      <c r="AK282" s="48">
        <v>-1.9551328634129561E-2</v>
      </c>
      <c r="AL282" s="48">
        <v>40091.905829953452</v>
      </c>
      <c r="AM282" s="48">
        <v>-673.02593773979311</v>
      </c>
      <c r="AN282" s="48">
        <v>-2.1077677174879739E-2</v>
      </c>
      <c r="AO282" s="48">
        <v>31930.745126977359</v>
      </c>
      <c r="AP282" s="48">
        <v>676.47059086343461</v>
      </c>
      <c r="AQ282" s="48">
        <v>1.408402462160474E-2</v>
      </c>
      <c r="AR282" s="48">
        <v>48031.05710463869</v>
      </c>
      <c r="AS282" s="48">
        <v>-107.37943558656025</v>
      </c>
      <c r="AT282" s="48">
        <v>-5.4673040125248207E-3</v>
      </c>
      <c r="AU282" s="48">
        <v>19640.28986509057</v>
      </c>
      <c r="AV282" s="48">
        <v>-565.64650215323286</v>
      </c>
      <c r="AW282" s="48">
        <v>-1.5610373162354918E-2</v>
      </c>
      <c r="AX282" s="48">
        <v>36235.296637066538</v>
      </c>
      <c r="AY282" s="48">
        <v>783.85002644999486</v>
      </c>
      <c r="AZ282" s="48">
        <v>1.9551328634129561E-2</v>
      </c>
      <c r="BA282" s="48">
        <v>40091.905829953452</v>
      </c>
      <c r="BB282" s="48">
        <v>107.37943558656025</v>
      </c>
      <c r="BC282" s="48">
        <v>5.4673040125248207E-3</v>
      </c>
      <c r="BD282" s="48">
        <v>19640.28986509057</v>
      </c>
      <c r="BF282" s="8">
        <f t="shared" ref="BF282:BF345" si="41">IF($B282&lt;&gt;"",$F282*rngWTPthreshold-$D282,"")</f>
        <v>318069.07220241061</v>
      </c>
      <c r="BG282" s="8">
        <f t="shared" ref="BG282:BG345" si="42">IF($B282&lt;&gt;"",$J282*rngWTPthreshold-$H282,"")</f>
        <v>317774.42672770197</v>
      </c>
      <c r="BH282" s="8">
        <f t="shared" ref="BH282:BH345" si="43">IF($B282&lt;&gt;"",$N282*rngWTPthreshold-$L282,"")</f>
        <v>318028.37657991727</v>
      </c>
      <c r="BI282" s="8">
        <f t="shared" ref="BI282:BI345" si="44">IF($B282&lt;&gt;"",$R282*rngWTPthreshold-$P282,"")</f>
        <v>317971.7368951281</v>
      </c>
      <c r="BJ282" s="19">
        <f t="shared" si="37"/>
        <v>1</v>
      </c>
      <c r="BK282" s="19">
        <f t="shared" si="38"/>
        <v>0</v>
      </c>
      <c r="BL282" s="19">
        <f t="shared" si="39"/>
        <v>0</v>
      </c>
      <c r="BM282" s="19">
        <f t="shared" si="40"/>
        <v>0</v>
      </c>
    </row>
    <row r="283" spans="2:65" x14ac:dyDescent="0.25">
      <c r="B283" s="6">
        <v>258</v>
      </c>
      <c r="C283" s="48">
        <v>1985.0425576386262</v>
      </c>
      <c r="D283" s="48">
        <v>1578.8575711081821</v>
      </c>
      <c r="E283" s="48">
        <v>15.038355789938615</v>
      </c>
      <c r="F283" s="48">
        <v>10.646167365215952</v>
      </c>
      <c r="G283" s="48">
        <v>3164.6865978370124</v>
      </c>
      <c r="H283" s="48">
        <v>2906.0055024684775</v>
      </c>
      <c r="I283" s="48">
        <v>15.106958999013962</v>
      </c>
      <c r="J283" s="48">
        <v>10.686516052836946</v>
      </c>
      <c r="K283" s="48">
        <v>2537.0703729655474</v>
      </c>
      <c r="L283" s="48">
        <v>2225.3487471231242</v>
      </c>
      <c r="M283" s="48">
        <v>15.082438671468173</v>
      </c>
      <c r="N283" s="48">
        <v>10.672108434155408</v>
      </c>
      <c r="O283" s="48">
        <v>2455.2483390914867</v>
      </c>
      <c r="P283" s="48">
        <v>2120.8527244519328</v>
      </c>
      <c r="Q283" s="48">
        <v>15.071906362126612</v>
      </c>
      <c r="R283" s="48">
        <v>10.665915149264929</v>
      </c>
      <c r="U283" s="48">
        <v>1327.1479313602954</v>
      </c>
      <c r="V283" s="48">
        <v>4.0348687620994639E-2</v>
      </c>
      <c r="W283" s="48">
        <v>32891.972691318471</v>
      </c>
      <c r="X283" s="48">
        <v>646.49117601494208</v>
      </c>
      <c r="Y283" s="48">
        <v>2.5941068939456358E-2</v>
      </c>
      <c r="Z283" s="48">
        <v>24921.531858374165</v>
      </c>
      <c r="AA283" s="48">
        <v>541.99515334375064</v>
      </c>
      <c r="AB283" s="48">
        <v>1.9747784048977479E-2</v>
      </c>
      <c r="AC283" s="48">
        <v>27445.872002626777</v>
      </c>
      <c r="AD283" s="48">
        <v>-1327.1479313602954</v>
      </c>
      <c r="AE283" s="48">
        <v>-4.0348687620994639E-2</v>
      </c>
      <c r="AF283" s="48">
        <v>32891.972691318471</v>
      </c>
      <c r="AG283" s="48">
        <v>-680.6567553453533</v>
      </c>
      <c r="AH283" s="48">
        <v>-1.4407618681538281E-2</v>
      </c>
      <c r="AI283" s="48">
        <v>47242.835224223229</v>
      </c>
      <c r="AJ283" s="48">
        <v>-785.15277801654474</v>
      </c>
      <c r="AK283" s="48">
        <v>-2.060090357201716E-2</v>
      </c>
      <c r="AL283" s="48">
        <v>38112.540805396609</v>
      </c>
      <c r="AM283" s="48">
        <v>-646.49117601494208</v>
      </c>
      <c r="AN283" s="48">
        <v>-2.5941068939456358E-2</v>
      </c>
      <c r="AO283" s="48">
        <v>24921.531858374165</v>
      </c>
      <c r="AP283" s="48">
        <v>680.6567553453533</v>
      </c>
      <c r="AQ283" s="48">
        <v>1.4407618681538281E-2</v>
      </c>
      <c r="AR283" s="48">
        <v>47242.835224223229</v>
      </c>
      <c r="AS283" s="48">
        <v>-104.49602267119144</v>
      </c>
      <c r="AT283" s="48">
        <v>-6.1932848904788784E-3</v>
      </c>
      <c r="AU283" s="48">
        <v>16872.471478235449</v>
      </c>
      <c r="AV283" s="48">
        <v>-541.99515334375064</v>
      </c>
      <c r="AW283" s="48">
        <v>-1.9747784048977479E-2</v>
      </c>
      <c r="AX283" s="48">
        <v>27445.872002626777</v>
      </c>
      <c r="AY283" s="48">
        <v>785.15277801654474</v>
      </c>
      <c r="AZ283" s="48">
        <v>2.060090357201716E-2</v>
      </c>
      <c r="BA283" s="48">
        <v>38112.540805396609</v>
      </c>
      <c r="BB283" s="48">
        <v>104.49602267119144</v>
      </c>
      <c r="BC283" s="48">
        <v>6.1932848904788784E-3</v>
      </c>
      <c r="BD283" s="48">
        <v>16872.471478235449</v>
      </c>
      <c r="BF283" s="8">
        <f t="shared" si="41"/>
        <v>317806.16338537034</v>
      </c>
      <c r="BG283" s="8">
        <f t="shared" si="42"/>
        <v>317689.47608263989</v>
      </c>
      <c r="BH283" s="8">
        <f t="shared" si="43"/>
        <v>317937.90427753911</v>
      </c>
      <c r="BI283" s="8">
        <f t="shared" si="44"/>
        <v>317856.60175349598</v>
      </c>
      <c r="BJ283" s="19">
        <f t="shared" ref="BJ283:BJ346" si="45">IF($B283&lt;&gt;"",IF(BF283=MAX($BF283:$BI283),1,0),"")</f>
        <v>0</v>
      </c>
      <c r="BK283" s="19">
        <f t="shared" ref="BK283:BK346" si="46">IF($B283&lt;&gt;"",IF(BG283=MAX($BF283:$BI283),1,0),"")</f>
        <v>0</v>
      </c>
      <c r="BL283" s="19">
        <f t="shared" ref="BL283:BL346" si="47">IF($B283&lt;&gt;"",IF(BH283=MAX($BF283:$BI283),1,0),"")</f>
        <v>1</v>
      </c>
      <c r="BM283" s="19">
        <f t="shared" ref="BM283:BM346" si="48">IF($B283&lt;&gt;"",IF(BI283=MAX($BF283:$BI283),1,0),"")</f>
        <v>0</v>
      </c>
    </row>
    <row r="284" spans="2:65" x14ac:dyDescent="0.25">
      <c r="B284" s="6">
        <v>259</v>
      </c>
      <c r="C284" s="48">
        <v>2051.2364258392531</v>
      </c>
      <c r="D284" s="48">
        <v>1620.4591658922125</v>
      </c>
      <c r="E284" s="48">
        <v>15.189273595365812</v>
      </c>
      <c r="F284" s="48">
        <v>10.754557118450853</v>
      </c>
      <c r="G284" s="48">
        <v>3193.0810424574929</v>
      </c>
      <c r="H284" s="48">
        <v>2923.2245403988272</v>
      </c>
      <c r="I284" s="48">
        <v>15.266034324241479</v>
      </c>
      <c r="J284" s="48">
        <v>10.799777352571994</v>
      </c>
      <c r="K284" s="48">
        <v>2592.4537669234946</v>
      </c>
      <c r="L284" s="48">
        <v>2260.2881271465594</v>
      </c>
      <c r="M284" s="48">
        <v>15.236487683181856</v>
      </c>
      <c r="N284" s="48">
        <v>10.78238835377088</v>
      </c>
      <c r="O284" s="48">
        <v>2518.2786411225461</v>
      </c>
      <c r="P284" s="48">
        <v>2160.7771031233015</v>
      </c>
      <c r="Q284" s="48">
        <v>15.224410914370226</v>
      </c>
      <c r="R284" s="48">
        <v>10.775274712471973</v>
      </c>
      <c r="U284" s="48">
        <v>1302.7653745066148</v>
      </c>
      <c r="V284" s="48">
        <v>4.5220234121140734E-2</v>
      </c>
      <c r="W284" s="48">
        <v>28809.346077612721</v>
      </c>
      <c r="X284" s="48">
        <v>639.82896125434695</v>
      </c>
      <c r="Y284" s="48">
        <v>2.7831235320027403E-2</v>
      </c>
      <c r="Z284" s="48">
        <v>22989.599775110411</v>
      </c>
      <c r="AA284" s="48">
        <v>540.31793723108899</v>
      </c>
      <c r="AB284" s="48">
        <v>2.0717594021119723E-2</v>
      </c>
      <c r="AC284" s="48">
        <v>26080.14891498904</v>
      </c>
      <c r="AD284" s="48">
        <v>-1302.7653745066148</v>
      </c>
      <c r="AE284" s="48">
        <v>-4.5220234121140734E-2</v>
      </c>
      <c r="AF284" s="48">
        <v>28809.346077612721</v>
      </c>
      <c r="AG284" s="48">
        <v>-662.93641325226781</v>
      </c>
      <c r="AH284" s="48">
        <v>-1.7388998801113331E-2</v>
      </c>
      <c r="AI284" s="48">
        <v>38123.897806573157</v>
      </c>
      <c r="AJ284" s="48">
        <v>-762.44743727552577</v>
      </c>
      <c r="AK284" s="48">
        <v>-2.4502640100021011E-2</v>
      </c>
      <c r="AL284" s="48">
        <v>31116.95042506346</v>
      </c>
      <c r="AM284" s="48">
        <v>-639.82896125434695</v>
      </c>
      <c r="AN284" s="48">
        <v>-2.7831235320027403E-2</v>
      </c>
      <c r="AO284" s="48">
        <v>22989.599775110411</v>
      </c>
      <c r="AP284" s="48">
        <v>662.93641325226781</v>
      </c>
      <c r="AQ284" s="48">
        <v>1.7388998801113331E-2</v>
      </c>
      <c r="AR284" s="48">
        <v>38123.897806573157</v>
      </c>
      <c r="AS284" s="48">
        <v>-99.51102402325796</v>
      </c>
      <c r="AT284" s="48">
        <v>-7.1136412989076803E-3</v>
      </c>
      <c r="AU284" s="48">
        <v>13988.760445165848</v>
      </c>
      <c r="AV284" s="48">
        <v>-540.31793723108899</v>
      </c>
      <c r="AW284" s="48">
        <v>-2.0717594021119723E-2</v>
      </c>
      <c r="AX284" s="48">
        <v>26080.14891498904</v>
      </c>
      <c r="AY284" s="48">
        <v>762.44743727552577</v>
      </c>
      <c r="AZ284" s="48">
        <v>2.4502640100021011E-2</v>
      </c>
      <c r="BA284" s="48">
        <v>31116.95042506346</v>
      </c>
      <c r="BB284" s="48">
        <v>99.51102402325796</v>
      </c>
      <c r="BC284" s="48">
        <v>7.1136412989076803E-3</v>
      </c>
      <c r="BD284" s="48">
        <v>13988.760445165848</v>
      </c>
      <c r="BF284" s="8">
        <f t="shared" si="41"/>
        <v>321016.25438763335</v>
      </c>
      <c r="BG284" s="8">
        <f t="shared" si="42"/>
        <v>321070.09603676101</v>
      </c>
      <c r="BH284" s="8">
        <f t="shared" si="43"/>
        <v>321211.36248597986</v>
      </c>
      <c r="BI284" s="8">
        <f t="shared" si="44"/>
        <v>321097.46427103586</v>
      </c>
      <c r="BJ284" s="19">
        <f t="shared" si="45"/>
        <v>0</v>
      </c>
      <c r="BK284" s="19">
        <f t="shared" si="46"/>
        <v>0</v>
      </c>
      <c r="BL284" s="19">
        <f t="shared" si="47"/>
        <v>1</v>
      </c>
      <c r="BM284" s="19">
        <f t="shared" si="48"/>
        <v>0</v>
      </c>
    </row>
    <row r="285" spans="2:65" x14ac:dyDescent="0.25">
      <c r="B285" s="6">
        <v>260</v>
      </c>
      <c r="C285" s="48">
        <v>1953.3426964058976</v>
      </c>
      <c r="D285" s="48">
        <v>1556.7970099619538</v>
      </c>
      <c r="E285" s="48">
        <v>15.048401852874973</v>
      </c>
      <c r="F285" s="48">
        <v>10.653898285704175</v>
      </c>
      <c r="G285" s="48">
        <v>3194.159266507696</v>
      </c>
      <c r="H285" s="48">
        <v>2925.3197567835859</v>
      </c>
      <c r="I285" s="48">
        <v>15.112365742931981</v>
      </c>
      <c r="J285" s="48">
        <v>10.691690215193171</v>
      </c>
      <c r="K285" s="48">
        <v>2549.8965453423461</v>
      </c>
      <c r="L285" s="48">
        <v>2233.4254043365454</v>
      </c>
      <c r="M285" s="48">
        <v>15.088627267953587</v>
      </c>
      <c r="N285" s="48">
        <v>10.677676477480873</v>
      </c>
      <c r="O285" s="48">
        <v>2515.9044818490988</v>
      </c>
      <c r="P285" s="48">
        <v>2161.0458678527007</v>
      </c>
      <c r="Q285" s="48">
        <v>15.069393859806596</v>
      </c>
      <c r="R285" s="48">
        <v>10.666312142240034</v>
      </c>
      <c r="U285" s="48">
        <v>1368.5227468216322</v>
      </c>
      <c r="V285" s="48">
        <v>3.7791929488996345E-2</v>
      </c>
      <c r="W285" s="48">
        <v>36212.036943498664</v>
      </c>
      <c r="X285" s="48">
        <v>676.62839437459161</v>
      </c>
      <c r="Y285" s="48">
        <v>2.377819177669771E-2</v>
      </c>
      <c r="Z285" s="48">
        <v>28455.838893421569</v>
      </c>
      <c r="AA285" s="48">
        <v>604.24885789074688</v>
      </c>
      <c r="AB285" s="48">
        <v>1.241385653585958E-2</v>
      </c>
      <c r="AC285" s="48">
        <v>48675.353718263876</v>
      </c>
      <c r="AD285" s="48">
        <v>-1368.5227468216322</v>
      </c>
      <c r="AE285" s="48">
        <v>-3.7791929488996345E-2</v>
      </c>
      <c r="AF285" s="48">
        <v>36212.036943498664</v>
      </c>
      <c r="AG285" s="48">
        <v>-691.89435244704055</v>
      </c>
      <c r="AH285" s="48">
        <v>-1.4013737712298635E-2</v>
      </c>
      <c r="AI285" s="48">
        <v>49372.57758433892</v>
      </c>
      <c r="AJ285" s="48">
        <v>-764.27388893088528</v>
      </c>
      <c r="AK285" s="48">
        <v>-2.5378072953136765E-2</v>
      </c>
      <c r="AL285" s="48">
        <v>30115.520998863703</v>
      </c>
      <c r="AM285" s="48">
        <v>-676.62839437459161</v>
      </c>
      <c r="AN285" s="48">
        <v>-2.377819177669771E-2</v>
      </c>
      <c r="AO285" s="48">
        <v>28455.838893421569</v>
      </c>
      <c r="AP285" s="48">
        <v>691.89435244704055</v>
      </c>
      <c r="AQ285" s="48">
        <v>1.4013737712298635E-2</v>
      </c>
      <c r="AR285" s="48">
        <v>49372.57758433892</v>
      </c>
      <c r="AS285" s="48">
        <v>-72.379536483844731</v>
      </c>
      <c r="AT285" s="48">
        <v>-1.136433524083813E-2</v>
      </c>
      <c r="AU285" s="48">
        <v>6369.0075090134942</v>
      </c>
      <c r="AV285" s="48">
        <v>-604.24885789074688</v>
      </c>
      <c r="AW285" s="48">
        <v>-1.241385653585958E-2</v>
      </c>
      <c r="AX285" s="48">
        <v>48675.353718263876</v>
      </c>
      <c r="AY285" s="48">
        <v>764.27388893088528</v>
      </c>
      <c r="AZ285" s="48">
        <v>2.5378072953136765E-2</v>
      </c>
      <c r="BA285" s="48">
        <v>30115.520998863703</v>
      </c>
      <c r="BB285" s="48">
        <v>72.379536483844731</v>
      </c>
      <c r="BC285" s="48">
        <v>1.136433524083813E-2</v>
      </c>
      <c r="BD285" s="48">
        <v>6369.0075090134942</v>
      </c>
      <c r="BF285" s="8">
        <f t="shared" si="41"/>
        <v>318060.15156116325</v>
      </c>
      <c r="BG285" s="8">
        <f t="shared" si="42"/>
        <v>317825.38669901155</v>
      </c>
      <c r="BH285" s="8">
        <f t="shared" si="43"/>
        <v>318096.86892008962</v>
      </c>
      <c r="BI285" s="8">
        <f t="shared" si="44"/>
        <v>317828.31839934835</v>
      </c>
      <c r="BJ285" s="19">
        <f t="shared" si="45"/>
        <v>0</v>
      </c>
      <c r="BK285" s="19">
        <f t="shared" si="46"/>
        <v>0</v>
      </c>
      <c r="BL285" s="19">
        <f t="shared" si="47"/>
        <v>1</v>
      </c>
      <c r="BM285" s="19">
        <f t="shared" si="48"/>
        <v>0</v>
      </c>
    </row>
    <row r="286" spans="2:65" x14ac:dyDescent="0.25">
      <c r="B286" s="6">
        <v>261</v>
      </c>
      <c r="C286" s="48">
        <v>1984.6680319683885</v>
      </c>
      <c r="D286" s="48">
        <v>1580.5803383585223</v>
      </c>
      <c r="E286" s="48">
        <v>15.019123211187958</v>
      </c>
      <c r="F286" s="48">
        <v>10.633942341739834</v>
      </c>
      <c r="G286" s="48">
        <v>3122.9117609295986</v>
      </c>
      <c r="H286" s="48">
        <v>2879.1268651308833</v>
      </c>
      <c r="I286" s="48">
        <v>15.099389145058396</v>
      </c>
      <c r="J286" s="48">
        <v>10.681239991626716</v>
      </c>
      <c r="K286" s="48">
        <v>2495.1790670945566</v>
      </c>
      <c r="L286" s="48">
        <v>2198.6078274857059</v>
      </c>
      <c r="M286" s="48">
        <v>15.07314641113244</v>
      </c>
      <c r="N286" s="48">
        <v>10.665793796682658</v>
      </c>
      <c r="O286" s="48">
        <v>2478.0298781433057</v>
      </c>
      <c r="P286" s="48">
        <v>2137.8056077275032</v>
      </c>
      <c r="Q286" s="48">
        <v>15.051306341769761</v>
      </c>
      <c r="R286" s="48">
        <v>10.652925955135798</v>
      </c>
      <c r="U286" s="48">
        <v>1298.5465267723609</v>
      </c>
      <c r="V286" s="48">
        <v>4.7297649886882454E-2</v>
      </c>
      <c r="W286" s="48">
        <v>27454.779040353551</v>
      </c>
      <c r="X286" s="48">
        <v>618.02748912718357</v>
      </c>
      <c r="Y286" s="48">
        <v>3.1851454942824375E-2</v>
      </c>
      <c r="Z286" s="48">
        <v>19403.430400168119</v>
      </c>
      <c r="AA286" s="48">
        <v>557.22526936898089</v>
      </c>
      <c r="AB286" s="48">
        <v>1.8983613395963772E-2</v>
      </c>
      <c r="AC286" s="48">
        <v>29352.961301216561</v>
      </c>
      <c r="AD286" s="48">
        <v>-1298.5465267723609</v>
      </c>
      <c r="AE286" s="48">
        <v>-4.7297649886882454E-2</v>
      </c>
      <c r="AF286" s="48">
        <v>27454.779040353551</v>
      </c>
      <c r="AG286" s="48">
        <v>-680.51903764517738</v>
      </c>
      <c r="AH286" s="48">
        <v>-1.5446194944058078E-2</v>
      </c>
      <c r="AI286" s="48">
        <v>44057.39019284895</v>
      </c>
      <c r="AJ286" s="48">
        <v>-741.32125740338006</v>
      </c>
      <c r="AK286" s="48">
        <v>-2.8314036490918681E-2</v>
      </c>
      <c r="AL286" s="48">
        <v>26182.111393447845</v>
      </c>
      <c r="AM286" s="48">
        <v>-618.02748912718357</v>
      </c>
      <c r="AN286" s="48">
        <v>-3.1851454942824375E-2</v>
      </c>
      <c r="AO286" s="48">
        <v>19403.430400168119</v>
      </c>
      <c r="AP286" s="48">
        <v>680.51903764517738</v>
      </c>
      <c r="AQ286" s="48">
        <v>1.5446194944058078E-2</v>
      </c>
      <c r="AR286" s="48">
        <v>44057.39019284895</v>
      </c>
      <c r="AS286" s="48">
        <v>-60.802219758202682</v>
      </c>
      <c r="AT286" s="48">
        <v>-1.2867841546860603E-2</v>
      </c>
      <c r="AU286" s="48">
        <v>4725.1296603847859</v>
      </c>
      <c r="AV286" s="48">
        <v>-557.22526936898089</v>
      </c>
      <c r="AW286" s="48">
        <v>-1.8983613395963772E-2</v>
      </c>
      <c r="AX286" s="48">
        <v>29352.961301216561</v>
      </c>
      <c r="AY286" s="48">
        <v>741.32125740338006</v>
      </c>
      <c r="AZ286" s="48">
        <v>2.8314036490918681E-2</v>
      </c>
      <c r="BA286" s="48">
        <v>26182.111393447845</v>
      </c>
      <c r="BB286" s="48">
        <v>60.802219758202682</v>
      </c>
      <c r="BC286" s="48">
        <v>1.2867841546860603E-2</v>
      </c>
      <c r="BD286" s="48">
        <v>4725.1296603847859</v>
      </c>
      <c r="BF286" s="8">
        <f t="shared" si="41"/>
        <v>317437.68991383648</v>
      </c>
      <c r="BG286" s="8">
        <f t="shared" si="42"/>
        <v>317558.07288367057</v>
      </c>
      <c r="BH286" s="8">
        <f t="shared" si="43"/>
        <v>317775.20607299404</v>
      </c>
      <c r="BI286" s="8">
        <f t="shared" si="44"/>
        <v>317449.97304634645</v>
      </c>
      <c r="BJ286" s="19">
        <f t="shared" si="45"/>
        <v>0</v>
      </c>
      <c r="BK286" s="19">
        <f t="shared" si="46"/>
        <v>0</v>
      </c>
      <c r="BL286" s="19">
        <f t="shared" si="47"/>
        <v>1</v>
      </c>
      <c r="BM286" s="19">
        <f t="shared" si="48"/>
        <v>0</v>
      </c>
    </row>
    <row r="287" spans="2:65" x14ac:dyDescent="0.25">
      <c r="B287" s="6">
        <v>262</v>
      </c>
      <c r="C287" s="48">
        <v>1999.678738396457</v>
      </c>
      <c r="D287" s="48">
        <v>1588.6252663398882</v>
      </c>
      <c r="E287" s="48">
        <v>14.976942492303953</v>
      </c>
      <c r="F287" s="48">
        <v>10.602845458303946</v>
      </c>
      <c r="G287" s="48">
        <v>3139.0391189198144</v>
      </c>
      <c r="H287" s="48">
        <v>2888.7419029144826</v>
      </c>
      <c r="I287" s="48">
        <v>15.052357354400792</v>
      </c>
      <c r="J287" s="48">
        <v>10.64736416309397</v>
      </c>
      <c r="K287" s="48">
        <v>2581.1433636947395</v>
      </c>
      <c r="L287" s="48">
        <v>2254.8897440668215</v>
      </c>
      <c r="M287" s="48">
        <v>15.016915261297934</v>
      </c>
      <c r="N287" s="48">
        <v>10.626460674948392</v>
      </c>
      <c r="O287" s="48">
        <v>2509.2501441758973</v>
      </c>
      <c r="P287" s="48">
        <v>2157.0926612862013</v>
      </c>
      <c r="Q287" s="48">
        <v>15.004750792952855</v>
      </c>
      <c r="R287" s="48">
        <v>10.619278591761249</v>
      </c>
      <c r="U287" s="48">
        <v>1300.1166365745944</v>
      </c>
      <c r="V287" s="48">
        <v>4.4518704790023733E-2</v>
      </c>
      <c r="W287" s="48">
        <v>29203.828878371583</v>
      </c>
      <c r="X287" s="48">
        <v>666.26447772693336</v>
      </c>
      <c r="Y287" s="48">
        <v>2.361521664444588E-2</v>
      </c>
      <c r="Z287" s="48">
        <v>28213.354455235698</v>
      </c>
      <c r="AA287" s="48">
        <v>568.46739494631311</v>
      </c>
      <c r="AB287" s="48">
        <v>1.6433133457303128E-2</v>
      </c>
      <c r="AC287" s="48">
        <v>34592.757152694925</v>
      </c>
      <c r="AD287" s="48">
        <v>-1300.1166365745944</v>
      </c>
      <c r="AE287" s="48">
        <v>-4.4518704790023733E-2</v>
      </c>
      <c r="AF287" s="48">
        <v>29203.828878371583</v>
      </c>
      <c r="AG287" s="48">
        <v>-633.85215884766103</v>
      </c>
      <c r="AH287" s="48">
        <v>-2.0903488145577853E-2</v>
      </c>
      <c r="AI287" s="48">
        <v>30322.79370951555</v>
      </c>
      <c r="AJ287" s="48">
        <v>-731.64924162828129</v>
      </c>
      <c r="AK287" s="48">
        <v>-2.8085571332720605E-2</v>
      </c>
      <c r="AL287" s="48">
        <v>26050.715969444642</v>
      </c>
      <c r="AM287" s="48">
        <v>-666.26447772693336</v>
      </c>
      <c r="AN287" s="48">
        <v>-2.361521664444588E-2</v>
      </c>
      <c r="AO287" s="48">
        <v>28213.354455235698</v>
      </c>
      <c r="AP287" s="48">
        <v>633.85215884766103</v>
      </c>
      <c r="AQ287" s="48">
        <v>2.0903488145577853E-2</v>
      </c>
      <c r="AR287" s="48">
        <v>30322.79370951555</v>
      </c>
      <c r="AS287" s="48">
        <v>-97.797082780620258</v>
      </c>
      <c r="AT287" s="48">
        <v>-7.1820831871427515E-3</v>
      </c>
      <c r="AU287" s="48">
        <v>13616.812870629932</v>
      </c>
      <c r="AV287" s="48">
        <v>-568.46739494631311</v>
      </c>
      <c r="AW287" s="48">
        <v>-1.6433133457303128E-2</v>
      </c>
      <c r="AX287" s="48">
        <v>34592.757152694925</v>
      </c>
      <c r="AY287" s="48">
        <v>731.64924162828129</v>
      </c>
      <c r="AZ287" s="48">
        <v>2.8085571332720605E-2</v>
      </c>
      <c r="BA287" s="48">
        <v>26050.715969444642</v>
      </c>
      <c r="BB287" s="48">
        <v>97.797082780620258</v>
      </c>
      <c r="BC287" s="48">
        <v>7.1820831871427515E-3</v>
      </c>
      <c r="BD287" s="48">
        <v>13616.812870629932</v>
      </c>
      <c r="BF287" s="8">
        <f t="shared" si="41"/>
        <v>316496.73848277854</v>
      </c>
      <c r="BG287" s="8">
        <f t="shared" si="42"/>
        <v>316532.1829899046</v>
      </c>
      <c r="BH287" s="8">
        <f t="shared" si="43"/>
        <v>316538.93050438497</v>
      </c>
      <c r="BI287" s="8">
        <f t="shared" si="44"/>
        <v>316421.26509155129</v>
      </c>
      <c r="BJ287" s="19">
        <f t="shared" si="45"/>
        <v>0</v>
      </c>
      <c r="BK287" s="19">
        <f t="shared" si="46"/>
        <v>0</v>
      </c>
      <c r="BL287" s="19">
        <f t="shared" si="47"/>
        <v>1</v>
      </c>
      <c r="BM287" s="19">
        <f t="shared" si="48"/>
        <v>0</v>
      </c>
    </row>
    <row r="288" spans="2:65" x14ac:dyDescent="0.25">
      <c r="B288" s="6">
        <v>263</v>
      </c>
      <c r="C288" s="48">
        <v>1987.2910297675571</v>
      </c>
      <c r="D288" s="48">
        <v>1579.0383816915685</v>
      </c>
      <c r="E288" s="48">
        <v>15.078757029706702</v>
      </c>
      <c r="F288" s="48">
        <v>10.675565336612872</v>
      </c>
      <c r="G288" s="48">
        <v>3180.4017218092499</v>
      </c>
      <c r="H288" s="48">
        <v>2915.7200665851901</v>
      </c>
      <c r="I288" s="48">
        <v>15.149098061319798</v>
      </c>
      <c r="J288" s="48">
        <v>10.717103970677268</v>
      </c>
      <c r="K288" s="48">
        <v>2513.3558917881132</v>
      </c>
      <c r="L288" s="48">
        <v>2208.4509666004396</v>
      </c>
      <c r="M288" s="48">
        <v>15.129514768680535</v>
      </c>
      <c r="N288" s="48">
        <v>10.705551603980922</v>
      </c>
      <c r="O288" s="48">
        <v>2489.7512655295454</v>
      </c>
      <c r="P288" s="48">
        <v>2142.9489127386482</v>
      </c>
      <c r="Q288" s="48">
        <v>15.109015094288511</v>
      </c>
      <c r="R288" s="48">
        <v>10.693448618331487</v>
      </c>
      <c r="U288" s="48">
        <v>1336.6816848936217</v>
      </c>
      <c r="V288" s="48">
        <v>4.1538634064396618E-2</v>
      </c>
      <c r="W288" s="48">
        <v>32179.240242261876</v>
      </c>
      <c r="X288" s="48">
        <v>629.41258490887117</v>
      </c>
      <c r="Y288" s="48">
        <v>2.9986267368050434E-2</v>
      </c>
      <c r="Z288" s="48">
        <v>20990.027774496983</v>
      </c>
      <c r="AA288" s="48">
        <v>563.91053104707976</v>
      </c>
      <c r="AB288" s="48">
        <v>1.7883281718615862E-2</v>
      </c>
      <c r="AC288" s="48">
        <v>31532.832727231988</v>
      </c>
      <c r="AD288" s="48">
        <v>-1336.6816848936217</v>
      </c>
      <c r="AE288" s="48">
        <v>-4.1538634064396618E-2</v>
      </c>
      <c r="AF288" s="48">
        <v>32179.240242261876</v>
      </c>
      <c r="AG288" s="48">
        <v>-707.26909998475048</v>
      </c>
      <c r="AH288" s="48">
        <v>-1.1552366696346184E-2</v>
      </c>
      <c r="AI288" s="48">
        <v>61222.874807847613</v>
      </c>
      <c r="AJ288" s="48">
        <v>-772.77115384654189</v>
      </c>
      <c r="AK288" s="48">
        <v>-2.3655352345780756E-2</v>
      </c>
      <c r="AL288" s="48">
        <v>32667.919824258115</v>
      </c>
      <c r="AM288" s="48">
        <v>-629.41258490887117</v>
      </c>
      <c r="AN288" s="48">
        <v>-2.9986267368050434E-2</v>
      </c>
      <c r="AO288" s="48">
        <v>20990.027774496983</v>
      </c>
      <c r="AP288" s="48">
        <v>707.26909998475048</v>
      </c>
      <c r="AQ288" s="48">
        <v>1.1552366696346184E-2</v>
      </c>
      <c r="AR288" s="48">
        <v>61222.874807847613</v>
      </c>
      <c r="AS288" s="48">
        <v>-65.50205386179141</v>
      </c>
      <c r="AT288" s="48">
        <v>-1.2102985649434572E-2</v>
      </c>
      <c r="AU288" s="48">
        <v>5412.0574673945466</v>
      </c>
      <c r="AV288" s="48">
        <v>-563.91053104707976</v>
      </c>
      <c r="AW288" s="48">
        <v>-1.7883281718615862E-2</v>
      </c>
      <c r="AX288" s="48">
        <v>31532.832727231988</v>
      </c>
      <c r="AY288" s="48">
        <v>772.77115384654189</v>
      </c>
      <c r="AZ288" s="48">
        <v>2.3655352345780756E-2</v>
      </c>
      <c r="BA288" s="48">
        <v>32667.919824258115</v>
      </c>
      <c r="BB288" s="48">
        <v>65.50205386179141</v>
      </c>
      <c r="BC288" s="48">
        <v>1.2102985649434572E-2</v>
      </c>
      <c r="BD288" s="48">
        <v>5412.0574673945466</v>
      </c>
      <c r="BF288" s="8">
        <f t="shared" si="41"/>
        <v>318687.9217166946</v>
      </c>
      <c r="BG288" s="8">
        <f t="shared" si="42"/>
        <v>318597.39905373286</v>
      </c>
      <c r="BH288" s="8">
        <f t="shared" si="43"/>
        <v>318958.09715282719</v>
      </c>
      <c r="BI288" s="8">
        <f t="shared" si="44"/>
        <v>318660.50963720598</v>
      </c>
      <c r="BJ288" s="19">
        <f t="shared" si="45"/>
        <v>0</v>
      </c>
      <c r="BK288" s="19">
        <f t="shared" si="46"/>
        <v>0</v>
      </c>
      <c r="BL288" s="19">
        <f t="shared" si="47"/>
        <v>1</v>
      </c>
      <c r="BM288" s="19">
        <f t="shared" si="48"/>
        <v>0</v>
      </c>
    </row>
    <row r="289" spans="2:65" x14ac:dyDescent="0.25">
      <c r="B289" s="6">
        <v>264</v>
      </c>
      <c r="C289" s="48">
        <v>2062.8701680474896</v>
      </c>
      <c r="D289" s="48">
        <v>1628.9149111255754</v>
      </c>
      <c r="E289" s="48">
        <v>14.997937432520983</v>
      </c>
      <c r="F289" s="48">
        <v>10.618637174439911</v>
      </c>
      <c r="G289" s="48">
        <v>3176.6086944748572</v>
      </c>
      <c r="H289" s="48">
        <v>2912.5805335573905</v>
      </c>
      <c r="I289" s="48">
        <v>15.076747922287984</v>
      </c>
      <c r="J289" s="48">
        <v>10.66516904300504</v>
      </c>
      <c r="K289" s="48">
        <v>2579.7518601983679</v>
      </c>
      <c r="L289" s="48">
        <v>2252.2435764426136</v>
      </c>
      <c r="M289" s="48">
        <v>15.047495333573419</v>
      </c>
      <c r="N289" s="48">
        <v>10.647916251754321</v>
      </c>
      <c r="O289" s="48">
        <v>2512.7958987059696</v>
      </c>
      <c r="P289" s="48">
        <v>2157.6085990824758</v>
      </c>
      <c r="Q289" s="48">
        <v>15.034670832302972</v>
      </c>
      <c r="R289" s="48">
        <v>10.640345594723488</v>
      </c>
      <c r="U289" s="48">
        <v>1283.6656224318151</v>
      </c>
      <c r="V289" s="48">
        <v>4.6531868565129031E-2</v>
      </c>
      <c r="W289" s="48">
        <v>27586.805817503613</v>
      </c>
      <c r="X289" s="48">
        <v>623.32866531703826</v>
      </c>
      <c r="Y289" s="48">
        <v>2.9279077314409818E-2</v>
      </c>
      <c r="Z289" s="48">
        <v>21289.218188930583</v>
      </c>
      <c r="AA289" s="48">
        <v>528.69368795690048</v>
      </c>
      <c r="AB289" s="48">
        <v>2.1708420283577112E-2</v>
      </c>
      <c r="AC289" s="48">
        <v>24354.314180883473</v>
      </c>
      <c r="AD289" s="48">
        <v>-1283.6656224318151</v>
      </c>
      <c r="AE289" s="48">
        <v>-4.6531868565129031E-2</v>
      </c>
      <c r="AF289" s="48">
        <v>27586.805817503613</v>
      </c>
      <c r="AG289" s="48">
        <v>-660.33695711477685</v>
      </c>
      <c r="AH289" s="48">
        <v>-1.7252791250719213E-2</v>
      </c>
      <c r="AI289" s="48">
        <v>38274.210098452881</v>
      </c>
      <c r="AJ289" s="48">
        <v>-754.97193447491463</v>
      </c>
      <c r="AK289" s="48">
        <v>-2.4823448281551919E-2</v>
      </c>
      <c r="AL289" s="48">
        <v>30413.660741726537</v>
      </c>
      <c r="AM289" s="48">
        <v>-623.32866531703826</v>
      </c>
      <c r="AN289" s="48">
        <v>-2.9279077314409818E-2</v>
      </c>
      <c r="AO289" s="48">
        <v>21289.218188930583</v>
      </c>
      <c r="AP289" s="48">
        <v>660.33695711477685</v>
      </c>
      <c r="AQ289" s="48">
        <v>1.7252791250719213E-2</v>
      </c>
      <c r="AR289" s="48">
        <v>38274.210098452881</v>
      </c>
      <c r="AS289" s="48">
        <v>-94.634977360137782</v>
      </c>
      <c r="AT289" s="48">
        <v>-7.5706570308327059E-3</v>
      </c>
      <c r="AU289" s="48">
        <v>12500.233067582083</v>
      </c>
      <c r="AV289" s="48">
        <v>-528.69368795690048</v>
      </c>
      <c r="AW289" s="48">
        <v>-2.1708420283577112E-2</v>
      </c>
      <c r="AX289" s="48">
        <v>24354.314180883473</v>
      </c>
      <c r="AY289" s="48">
        <v>754.97193447491463</v>
      </c>
      <c r="AZ289" s="48">
        <v>2.4823448281551919E-2</v>
      </c>
      <c r="BA289" s="48">
        <v>30413.660741726537</v>
      </c>
      <c r="BB289" s="48">
        <v>94.634977360137782</v>
      </c>
      <c r="BC289" s="48">
        <v>7.5706570308327059E-3</v>
      </c>
      <c r="BD289" s="48">
        <v>12500.233067582083</v>
      </c>
      <c r="BF289" s="8">
        <f t="shared" si="41"/>
        <v>316930.20032207179</v>
      </c>
      <c r="BG289" s="8">
        <f t="shared" si="42"/>
        <v>317042.49075659382</v>
      </c>
      <c r="BH289" s="8">
        <f t="shared" si="43"/>
        <v>317185.24397618702</v>
      </c>
      <c r="BI289" s="8">
        <f t="shared" si="44"/>
        <v>317052.75924262218</v>
      </c>
      <c r="BJ289" s="19">
        <f t="shared" si="45"/>
        <v>0</v>
      </c>
      <c r="BK289" s="19">
        <f t="shared" si="46"/>
        <v>0</v>
      </c>
      <c r="BL289" s="19">
        <f t="shared" si="47"/>
        <v>1</v>
      </c>
      <c r="BM289" s="19">
        <f t="shared" si="48"/>
        <v>0</v>
      </c>
    </row>
    <row r="290" spans="2:65" x14ac:dyDescent="0.25">
      <c r="B290" s="6">
        <v>265</v>
      </c>
      <c r="C290" s="48">
        <v>1976.7347171407664</v>
      </c>
      <c r="D290" s="48">
        <v>1573.6222418838777</v>
      </c>
      <c r="E290" s="48">
        <v>14.972718201095153</v>
      </c>
      <c r="F290" s="48">
        <v>10.60094961709348</v>
      </c>
      <c r="G290" s="48">
        <v>3160.7449102363817</v>
      </c>
      <c r="H290" s="48">
        <v>2903.581429666252</v>
      </c>
      <c r="I290" s="48">
        <v>15.046629944362039</v>
      </c>
      <c r="J290" s="48">
        <v>10.644663423129064</v>
      </c>
      <c r="K290" s="48">
        <v>2550.2207013821176</v>
      </c>
      <c r="L290" s="48">
        <v>2234.4623419931809</v>
      </c>
      <c r="M290" s="48">
        <v>15.017120534034666</v>
      </c>
      <c r="N290" s="48">
        <v>10.627226821869998</v>
      </c>
      <c r="O290" s="48">
        <v>2451.3650318349733</v>
      </c>
      <c r="P290" s="48">
        <v>2118.5346071797162</v>
      </c>
      <c r="Q290" s="48">
        <v>15.008481781549369</v>
      </c>
      <c r="R290" s="48">
        <v>10.622118273258893</v>
      </c>
      <c r="U290" s="48">
        <v>1329.9591877823743</v>
      </c>
      <c r="V290" s="48">
        <v>4.3713806035583502E-2</v>
      </c>
      <c r="W290" s="48">
        <v>30424.236834920608</v>
      </c>
      <c r="X290" s="48">
        <v>660.84010010930319</v>
      </c>
      <c r="Y290" s="48">
        <v>2.6277204776517848E-2</v>
      </c>
      <c r="Z290" s="48">
        <v>25148.797436013858</v>
      </c>
      <c r="AA290" s="48">
        <v>544.91236529583853</v>
      </c>
      <c r="AB290" s="48">
        <v>2.1168656165412969E-2</v>
      </c>
      <c r="AC290" s="48">
        <v>25741.471779685271</v>
      </c>
      <c r="AD290" s="48">
        <v>-1329.9591877823743</v>
      </c>
      <c r="AE290" s="48">
        <v>-4.3713806035583502E-2</v>
      </c>
      <c r="AF290" s="48">
        <v>30424.236834920608</v>
      </c>
      <c r="AG290" s="48">
        <v>-669.11908767307114</v>
      </c>
      <c r="AH290" s="48">
        <v>-1.7436601259065654E-2</v>
      </c>
      <c r="AI290" s="48">
        <v>38374.398641775566</v>
      </c>
      <c r="AJ290" s="48">
        <v>-785.0468224865358</v>
      </c>
      <c r="AK290" s="48">
        <v>-2.2545149870170533E-2</v>
      </c>
      <c r="AL290" s="48">
        <v>34821.095757062612</v>
      </c>
      <c r="AM290" s="48">
        <v>-660.84010010930319</v>
      </c>
      <c r="AN290" s="48">
        <v>-2.6277204776517848E-2</v>
      </c>
      <c r="AO290" s="48">
        <v>25148.797436013858</v>
      </c>
      <c r="AP290" s="48">
        <v>669.11908767307114</v>
      </c>
      <c r="AQ290" s="48">
        <v>1.7436601259065654E-2</v>
      </c>
      <c r="AR290" s="48">
        <v>38374.398641775566</v>
      </c>
      <c r="AS290" s="48">
        <v>-115.92773481346467</v>
      </c>
      <c r="AT290" s="48">
        <v>-5.1085486111048795E-3</v>
      </c>
      <c r="AU290" s="48">
        <v>22692.890611134218</v>
      </c>
      <c r="AV290" s="48">
        <v>-544.91236529583853</v>
      </c>
      <c r="AW290" s="48">
        <v>-2.1168656165412969E-2</v>
      </c>
      <c r="AX290" s="48">
        <v>25741.471779685271</v>
      </c>
      <c r="AY290" s="48">
        <v>785.0468224865358</v>
      </c>
      <c r="AZ290" s="48">
        <v>2.2545149870170533E-2</v>
      </c>
      <c r="BA290" s="48">
        <v>34821.095757062612</v>
      </c>
      <c r="BB290" s="48">
        <v>115.92773481346467</v>
      </c>
      <c r="BC290" s="48">
        <v>5.1085486111048795E-3</v>
      </c>
      <c r="BD290" s="48">
        <v>22692.890611134218</v>
      </c>
      <c r="BF290" s="8">
        <f t="shared" si="41"/>
        <v>316454.86627092049</v>
      </c>
      <c r="BG290" s="8">
        <f t="shared" si="42"/>
        <v>316436.32126420568</v>
      </c>
      <c r="BH290" s="8">
        <f t="shared" si="43"/>
        <v>316582.34231410676</v>
      </c>
      <c r="BI290" s="8">
        <f t="shared" si="44"/>
        <v>316545.01359058713</v>
      </c>
      <c r="BJ290" s="19">
        <f t="shared" si="45"/>
        <v>0</v>
      </c>
      <c r="BK290" s="19">
        <f t="shared" si="46"/>
        <v>0</v>
      </c>
      <c r="BL290" s="19">
        <f t="shared" si="47"/>
        <v>1</v>
      </c>
      <c r="BM290" s="19">
        <f t="shared" si="48"/>
        <v>0</v>
      </c>
    </row>
    <row r="291" spans="2:65" x14ac:dyDescent="0.25">
      <c r="B291" s="6">
        <v>266</v>
      </c>
      <c r="C291" s="48">
        <v>2009.4459073405546</v>
      </c>
      <c r="D291" s="48">
        <v>1593.4639482121333</v>
      </c>
      <c r="E291" s="48">
        <v>15.001491015494819</v>
      </c>
      <c r="F291" s="48">
        <v>10.619603101444959</v>
      </c>
      <c r="G291" s="48">
        <v>3174.0495241841045</v>
      </c>
      <c r="H291" s="48">
        <v>2911.1614517367079</v>
      </c>
      <c r="I291" s="48">
        <v>15.070649947533781</v>
      </c>
      <c r="J291" s="48">
        <v>10.660435880378429</v>
      </c>
      <c r="K291" s="48">
        <v>2552.0533742561238</v>
      </c>
      <c r="L291" s="48">
        <v>2234.0385595635717</v>
      </c>
      <c r="M291" s="48">
        <v>15.045894958575001</v>
      </c>
      <c r="N291" s="48">
        <v>10.645834706805296</v>
      </c>
      <c r="O291" s="48">
        <v>2506.5075400216456</v>
      </c>
      <c r="P291" s="48">
        <v>2153.7920453844727</v>
      </c>
      <c r="Q291" s="48">
        <v>15.030227855548054</v>
      </c>
      <c r="R291" s="48">
        <v>10.636585414406859</v>
      </c>
      <c r="U291" s="48">
        <v>1317.6975035245746</v>
      </c>
      <c r="V291" s="48">
        <v>4.0832778933470593E-2</v>
      </c>
      <c r="W291" s="48">
        <v>32270.581085639977</v>
      </c>
      <c r="X291" s="48">
        <v>640.57461135143831</v>
      </c>
      <c r="Y291" s="48">
        <v>2.6231605360337085E-2</v>
      </c>
      <c r="Z291" s="48">
        <v>24419.954575864613</v>
      </c>
      <c r="AA291" s="48">
        <v>560.32809717233931</v>
      </c>
      <c r="AB291" s="48">
        <v>1.6982312961900448E-2</v>
      </c>
      <c r="AC291" s="48">
        <v>32994.804561041041</v>
      </c>
      <c r="AD291" s="48">
        <v>-1317.6975035245746</v>
      </c>
      <c r="AE291" s="48">
        <v>-4.0832778933470593E-2</v>
      </c>
      <c r="AF291" s="48">
        <v>32270.581085639977</v>
      </c>
      <c r="AG291" s="48">
        <v>-677.12289217313628</v>
      </c>
      <c r="AH291" s="48">
        <v>-1.4601173573133508E-2</v>
      </c>
      <c r="AI291" s="48">
        <v>46374.552619459151</v>
      </c>
      <c r="AJ291" s="48">
        <v>-757.36940635223527</v>
      </c>
      <c r="AK291" s="48">
        <v>-2.3850465971570145E-2</v>
      </c>
      <c r="AL291" s="48">
        <v>31754.910250182231</v>
      </c>
      <c r="AM291" s="48">
        <v>-640.57461135143831</v>
      </c>
      <c r="AN291" s="48">
        <v>-2.6231605360337085E-2</v>
      </c>
      <c r="AO291" s="48">
        <v>24419.954575864613</v>
      </c>
      <c r="AP291" s="48">
        <v>677.12289217313628</v>
      </c>
      <c r="AQ291" s="48">
        <v>1.4601173573133508E-2</v>
      </c>
      <c r="AR291" s="48">
        <v>46374.552619459151</v>
      </c>
      <c r="AS291" s="48">
        <v>-80.246514179098995</v>
      </c>
      <c r="AT291" s="48">
        <v>-9.2492923984366371E-3</v>
      </c>
      <c r="AU291" s="48">
        <v>8675.9625193233896</v>
      </c>
      <c r="AV291" s="48">
        <v>-560.32809717233931</v>
      </c>
      <c r="AW291" s="48">
        <v>-1.6982312961900448E-2</v>
      </c>
      <c r="AX291" s="48">
        <v>32994.804561041041</v>
      </c>
      <c r="AY291" s="48">
        <v>757.36940635223527</v>
      </c>
      <c r="AZ291" s="48">
        <v>2.3850465971570145E-2</v>
      </c>
      <c r="BA291" s="48">
        <v>31754.910250182231</v>
      </c>
      <c r="BB291" s="48">
        <v>80.246514179098995</v>
      </c>
      <c r="BC291" s="48">
        <v>9.2492923984366371E-3</v>
      </c>
      <c r="BD291" s="48">
        <v>8675.9625193233896</v>
      </c>
      <c r="BF291" s="8">
        <f t="shared" si="41"/>
        <v>316994.6290951366</v>
      </c>
      <c r="BG291" s="8">
        <f t="shared" si="42"/>
        <v>316901.9149596162</v>
      </c>
      <c r="BH291" s="8">
        <f t="shared" si="43"/>
        <v>317141.00264459528</v>
      </c>
      <c r="BI291" s="8">
        <f t="shared" si="44"/>
        <v>316943.7703868213</v>
      </c>
      <c r="BJ291" s="19">
        <f t="shared" si="45"/>
        <v>0</v>
      </c>
      <c r="BK291" s="19">
        <f t="shared" si="46"/>
        <v>0</v>
      </c>
      <c r="BL291" s="19">
        <f t="shared" si="47"/>
        <v>1</v>
      </c>
      <c r="BM291" s="19">
        <f t="shared" si="48"/>
        <v>0</v>
      </c>
    </row>
    <row r="292" spans="2:65" x14ac:dyDescent="0.25">
      <c r="B292" s="6">
        <v>267</v>
      </c>
      <c r="C292" s="48">
        <v>1981.5358728339065</v>
      </c>
      <c r="D292" s="48">
        <v>1577.614035461703</v>
      </c>
      <c r="E292" s="48">
        <v>15.007929768936272</v>
      </c>
      <c r="F292" s="48">
        <v>10.625052080034823</v>
      </c>
      <c r="G292" s="48">
        <v>3172.0867167627594</v>
      </c>
      <c r="H292" s="48">
        <v>2911.6620050094853</v>
      </c>
      <c r="I292" s="48">
        <v>15.077661713048007</v>
      </c>
      <c r="J292" s="48">
        <v>10.666244333745635</v>
      </c>
      <c r="K292" s="48">
        <v>2501.1530079840859</v>
      </c>
      <c r="L292" s="48">
        <v>2202.0233954583573</v>
      </c>
      <c r="M292" s="48">
        <v>15.058980157167641</v>
      </c>
      <c r="N292" s="48">
        <v>10.655220986074855</v>
      </c>
      <c r="O292" s="48">
        <v>2509.7504300889987</v>
      </c>
      <c r="P292" s="48">
        <v>2158.4772153411509</v>
      </c>
      <c r="Q292" s="48">
        <v>15.033665290462471</v>
      </c>
      <c r="R292" s="48">
        <v>10.640269270147552</v>
      </c>
      <c r="U292" s="48">
        <v>1334.0479695477823</v>
      </c>
      <c r="V292" s="48">
        <v>4.1192253710811144E-2</v>
      </c>
      <c r="W292" s="48">
        <v>32385.894175963811</v>
      </c>
      <c r="X292" s="48">
        <v>624.4093599966543</v>
      </c>
      <c r="Y292" s="48">
        <v>3.0168906040032084E-2</v>
      </c>
      <c r="Z292" s="48">
        <v>20697.11640084349</v>
      </c>
      <c r="AA292" s="48">
        <v>580.8631798794479</v>
      </c>
      <c r="AB292" s="48">
        <v>1.5217190112728929E-2</v>
      </c>
      <c r="AC292" s="48">
        <v>38171.513635330441</v>
      </c>
      <c r="AD292" s="48">
        <v>-1334.0479695477823</v>
      </c>
      <c r="AE292" s="48">
        <v>-4.1192253710811144E-2</v>
      </c>
      <c r="AF292" s="48">
        <v>32385.894175963811</v>
      </c>
      <c r="AG292" s="48">
        <v>-709.63860955112796</v>
      </c>
      <c r="AH292" s="48">
        <v>-1.102334767077906E-2</v>
      </c>
      <c r="AI292" s="48">
        <v>64375.961889712875</v>
      </c>
      <c r="AJ292" s="48">
        <v>-753.18478966833436</v>
      </c>
      <c r="AK292" s="48">
        <v>-2.5975063598082215E-2</v>
      </c>
      <c r="AL292" s="48">
        <v>28996.456036548196</v>
      </c>
      <c r="AM292" s="48">
        <v>-624.4093599966543</v>
      </c>
      <c r="AN292" s="48">
        <v>-3.0168906040032084E-2</v>
      </c>
      <c r="AO292" s="48">
        <v>20697.11640084349</v>
      </c>
      <c r="AP292" s="48">
        <v>709.63860955112796</v>
      </c>
      <c r="AQ292" s="48">
        <v>1.102334767077906E-2</v>
      </c>
      <c r="AR292" s="48">
        <v>64375.961889712875</v>
      </c>
      <c r="AS292" s="48">
        <v>-43.546180117206404</v>
      </c>
      <c r="AT292" s="48">
        <v>-1.4951715927303155E-2</v>
      </c>
      <c r="AU292" s="48">
        <v>2912.4536828369801</v>
      </c>
      <c r="AV292" s="48">
        <v>-580.8631798794479</v>
      </c>
      <c r="AW292" s="48">
        <v>-1.5217190112728929E-2</v>
      </c>
      <c r="AX292" s="48">
        <v>38171.513635330441</v>
      </c>
      <c r="AY292" s="48">
        <v>753.18478966833436</v>
      </c>
      <c r="AZ292" s="48">
        <v>2.5975063598082215E-2</v>
      </c>
      <c r="BA292" s="48">
        <v>28996.456036548196</v>
      </c>
      <c r="BB292" s="48">
        <v>43.546180117206404</v>
      </c>
      <c r="BC292" s="48">
        <v>1.4951715927303155E-2</v>
      </c>
      <c r="BD292" s="48">
        <v>2912.4536828369801</v>
      </c>
      <c r="BF292" s="8">
        <f t="shared" si="41"/>
        <v>317173.94836558303</v>
      </c>
      <c r="BG292" s="8">
        <f t="shared" si="42"/>
        <v>317075.66800735955</v>
      </c>
      <c r="BH292" s="8">
        <f t="shared" si="43"/>
        <v>317454.60618678731</v>
      </c>
      <c r="BI292" s="8">
        <f t="shared" si="44"/>
        <v>317049.60088908538</v>
      </c>
      <c r="BJ292" s="19">
        <f t="shared" si="45"/>
        <v>0</v>
      </c>
      <c r="BK292" s="19">
        <f t="shared" si="46"/>
        <v>0</v>
      </c>
      <c r="BL292" s="19">
        <f t="shared" si="47"/>
        <v>1</v>
      </c>
      <c r="BM292" s="19">
        <f t="shared" si="48"/>
        <v>0</v>
      </c>
    </row>
    <row r="293" spans="2:65" x14ac:dyDescent="0.25">
      <c r="B293" s="6">
        <v>268</v>
      </c>
      <c r="C293" s="48">
        <v>1976.191335317427</v>
      </c>
      <c r="D293" s="48">
        <v>1570.0930482005574</v>
      </c>
      <c r="E293" s="48">
        <v>15.048507744543935</v>
      </c>
      <c r="F293" s="48">
        <v>10.653517051734738</v>
      </c>
      <c r="G293" s="48">
        <v>3165.1101943217814</v>
      </c>
      <c r="H293" s="48">
        <v>2904.5648620695893</v>
      </c>
      <c r="I293" s="48">
        <v>15.119242787384266</v>
      </c>
      <c r="J293" s="48">
        <v>10.69542941092506</v>
      </c>
      <c r="K293" s="48">
        <v>2577.5374390681077</v>
      </c>
      <c r="L293" s="48">
        <v>2250.3423886650303</v>
      </c>
      <c r="M293" s="48">
        <v>15.087001977337511</v>
      </c>
      <c r="N293" s="48">
        <v>10.676341379999121</v>
      </c>
      <c r="O293" s="48">
        <v>2520.1565984551776</v>
      </c>
      <c r="P293" s="48">
        <v>2162.0869348989445</v>
      </c>
      <c r="Q293" s="48">
        <v>15.071982052696741</v>
      </c>
      <c r="R293" s="48">
        <v>10.667440069675479</v>
      </c>
      <c r="U293" s="48">
        <v>1334.4718138690318</v>
      </c>
      <c r="V293" s="48">
        <v>4.191235919032188E-2</v>
      </c>
      <c r="W293" s="48">
        <v>31839.577624568057</v>
      </c>
      <c r="X293" s="48">
        <v>680.24934046447288</v>
      </c>
      <c r="Y293" s="48">
        <v>2.2824328264382743E-2</v>
      </c>
      <c r="Z293" s="48">
        <v>29803.695976717911</v>
      </c>
      <c r="AA293" s="48">
        <v>591.99388669838709</v>
      </c>
      <c r="AB293" s="48">
        <v>1.3923017940740579E-2</v>
      </c>
      <c r="AC293" s="48">
        <v>42519.078063250585</v>
      </c>
      <c r="AD293" s="48">
        <v>-1334.4718138690318</v>
      </c>
      <c r="AE293" s="48">
        <v>-4.191235919032188E-2</v>
      </c>
      <c r="AF293" s="48">
        <v>31839.577624568057</v>
      </c>
      <c r="AG293" s="48">
        <v>-654.22247340455897</v>
      </c>
      <c r="AH293" s="48">
        <v>-1.9088030925939137E-2</v>
      </c>
      <c r="AI293" s="48">
        <v>34273.963403711903</v>
      </c>
      <c r="AJ293" s="48">
        <v>-742.47792717064476</v>
      </c>
      <c r="AK293" s="48">
        <v>-2.7989341249581301E-2</v>
      </c>
      <c r="AL293" s="48">
        <v>26527.166915075275</v>
      </c>
      <c r="AM293" s="48">
        <v>-680.24934046447288</v>
      </c>
      <c r="AN293" s="48">
        <v>-2.2824328264382743E-2</v>
      </c>
      <c r="AO293" s="48">
        <v>29803.695976717911</v>
      </c>
      <c r="AP293" s="48">
        <v>654.22247340455897</v>
      </c>
      <c r="AQ293" s="48">
        <v>1.9088030925939137E-2</v>
      </c>
      <c r="AR293" s="48">
        <v>34273.963403711903</v>
      </c>
      <c r="AS293" s="48">
        <v>-88.255453766085793</v>
      </c>
      <c r="AT293" s="48">
        <v>-8.9013103236421642E-3</v>
      </c>
      <c r="AU293" s="48">
        <v>9914.8833775266194</v>
      </c>
      <c r="AV293" s="48">
        <v>-591.99388669838709</v>
      </c>
      <c r="AW293" s="48">
        <v>-1.3923017940740579E-2</v>
      </c>
      <c r="AX293" s="48">
        <v>42519.078063250585</v>
      </c>
      <c r="AY293" s="48">
        <v>742.47792717064476</v>
      </c>
      <c r="AZ293" s="48">
        <v>2.7989341249581301E-2</v>
      </c>
      <c r="BA293" s="48">
        <v>26527.166915075275</v>
      </c>
      <c r="BB293" s="48">
        <v>88.255453766085793</v>
      </c>
      <c r="BC293" s="48">
        <v>8.9013103236421642E-3</v>
      </c>
      <c r="BD293" s="48">
        <v>9914.8833775266194</v>
      </c>
      <c r="BF293" s="8">
        <f t="shared" si="41"/>
        <v>318035.41850384162</v>
      </c>
      <c r="BG293" s="8">
        <f t="shared" si="42"/>
        <v>317958.31746568216</v>
      </c>
      <c r="BH293" s="8">
        <f t="shared" si="43"/>
        <v>318039.89901130862</v>
      </c>
      <c r="BI293" s="8">
        <f t="shared" si="44"/>
        <v>317861.11515536543</v>
      </c>
      <c r="BJ293" s="19">
        <f t="shared" si="45"/>
        <v>0</v>
      </c>
      <c r="BK293" s="19">
        <f t="shared" si="46"/>
        <v>0</v>
      </c>
      <c r="BL293" s="19">
        <f t="shared" si="47"/>
        <v>1</v>
      </c>
      <c r="BM293" s="19">
        <f t="shared" si="48"/>
        <v>0</v>
      </c>
    </row>
    <row r="294" spans="2:65" x14ac:dyDescent="0.25">
      <c r="B294" s="6">
        <v>269</v>
      </c>
      <c r="C294" s="48">
        <v>1961.5110204915322</v>
      </c>
      <c r="D294" s="48">
        <v>1562.1312334396659</v>
      </c>
      <c r="E294" s="48">
        <v>15.118157879486965</v>
      </c>
      <c r="F294" s="48">
        <v>10.703681447599822</v>
      </c>
      <c r="G294" s="48">
        <v>3155.9480294307236</v>
      </c>
      <c r="H294" s="48">
        <v>2899.6107625311865</v>
      </c>
      <c r="I294" s="48">
        <v>15.190776380480568</v>
      </c>
      <c r="J294" s="48">
        <v>10.746578275631689</v>
      </c>
      <c r="K294" s="48">
        <v>2526.1094764862619</v>
      </c>
      <c r="L294" s="48">
        <v>2217.3322750646425</v>
      </c>
      <c r="M294" s="48">
        <v>15.164302683547795</v>
      </c>
      <c r="N294" s="48">
        <v>10.730954543676079</v>
      </c>
      <c r="O294" s="48">
        <v>2496.8930822900084</v>
      </c>
      <c r="P294" s="48">
        <v>2148.1225846671473</v>
      </c>
      <c r="Q294" s="48">
        <v>15.143997963779876</v>
      </c>
      <c r="R294" s="48">
        <v>10.718960131350475</v>
      </c>
      <c r="U294" s="48">
        <v>1337.4795290915206</v>
      </c>
      <c r="V294" s="48">
        <v>4.2896828031867784E-2</v>
      </c>
      <c r="W294" s="48">
        <v>31178.984331846528</v>
      </c>
      <c r="X294" s="48">
        <v>655.2010416249766</v>
      </c>
      <c r="Y294" s="48">
        <v>2.7273096076257275E-2</v>
      </c>
      <c r="Z294" s="48">
        <v>24023.713325138946</v>
      </c>
      <c r="AA294" s="48">
        <v>585.99135122748135</v>
      </c>
      <c r="AB294" s="48">
        <v>1.5278683750652888E-2</v>
      </c>
      <c r="AC294" s="48">
        <v>38353.523169326727</v>
      </c>
      <c r="AD294" s="48">
        <v>-1337.4795290915206</v>
      </c>
      <c r="AE294" s="48">
        <v>-4.2896828031867784E-2</v>
      </c>
      <c r="AF294" s="48">
        <v>31178.984331846528</v>
      </c>
      <c r="AG294" s="48">
        <v>-682.27848746654399</v>
      </c>
      <c r="AH294" s="48">
        <v>-1.5623731955610509E-2</v>
      </c>
      <c r="AI294" s="48">
        <v>43669.367178405577</v>
      </c>
      <c r="AJ294" s="48">
        <v>-751.48817786403924</v>
      </c>
      <c r="AK294" s="48">
        <v>-2.7618144281214896E-2</v>
      </c>
      <c r="AL294" s="48">
        <v>27209.94467304528</v>
      </c>
      <c r="AM294" s="48">
        <v>-655.2010416249766</v>
      </c>
      <c r="AN294" s="48">
        <v>-2.7273096076257275E-2</v>
      </c>
      <c r="AO294" s="48">
        <v>24023.713325138946</v>
      </c>
      <c r="AP294" s="48">
        <v>682.27848746654399</v>
      </c>
      <c r="AQ294" s="48">
        <v>1.5623731955610509E-2</v>
      </c>
      <c r="AR294" s="48">
        <v>43669.367178405577</v>
      </c>
      <c r="AS294" s="48">
        <v>-69.209690397495251</v>
      </c>
      <c r="AT294" s="48">
        <v>-1.1994412325604387E-2</v>
      </c>
      <c r="AU294" s="48">
        <v>5770.1610148713844</v>
      </c>
      <c r="AV294" s="48">
        <v>-585.99135122748135</v>
      </c>
      <c r="AW294" s="48">
        <v>-1.5278683750652888E-2</v>
      </c>
      <c r="AX294" s="48">
        <v>38353.523169326727</v>
      </c>
      <c r="AY294" s="48">
        <v>751.48817786403924</v>
      </c>
      <c r="AZ294" s="48">
        <v>2.7618144281214896E-2</v>
      </c>
      <c r="BA294" s="48">
        <v>27209.94467304528</v>
      </c>
      <c r="BB294" s="48">
        <v>69.209690397495251</v>
      </c>
      <c r="BC294" s="48">
        <v>1.1994412325604387E-2</v>
      </c>
      <c r="BD294" s="48">
        <v>5770.1610148713844</v>
      </c>
      <c r="BF294" s="8">
        <f t="shared" si="41"/>
        <v>319548.31219455501</v>
      </c>
      <c r="BG294" s="8">
        <f t="shared" si="42"/>
        <v>319497.73750641954</v>
      </c>
      <c r="BH294" s="8">
        <f t="shared" si="43"/>
        <v>319711.30403521773</v>
      </c>
      <c r="BI294" s="8">
        <f t="shared" si="44"/>
        <v>319420.68135584705</v>
      </c>
      <c r="BJ294" s="19">
        <f t="shared" si="45"/>
        <v>0</v>
      </c>
      <c r="BK294" s="19">
        <f t="shared" si="46"/>
        <v>0</v>
      </c>
      <c r="BL294" s="19">
        <f t="shared" si="47"/>
        <v>1</v>
      </c>
      <c r="BM294" s="19">
        <f t="shared" si="48"/>
        <v>0</v>
      </c>
    </row>
    <row r="295" spans="2:65" x14ac:dyDescent="0.25">
      <c r="B295" s="6">
        <v>270</v>
      </c>
      <c r="C295" s="48">
        <v>1974.2141663576715</v>
      </c>
      <c r="D295" s="48">
        <v>1568.7201350248429</v>
      </c>
      <c r="E295" s="48">
        <v>15.031168140727088</v>
      </c>
      <c r="F295" s="48">
        <v>10.640511664041819</v>
      </c>
      <c r="G295" s="48">
        <v>3194.784967517005</v>
      </c>
      <c r="H295" s="48">
        <v>2924.3713547485627</v>
      </c>
      <c r="I295" s="48">
        <v>15.094032298995009</v>
      </c>
      <c r="J295" s="48">
        <v>10.67768069428794</v>
      </c>
      <c r="K295" s="48">
        <v>2612.5065150342448</v>
      </c>
      <c r="L295" s="48">
        <v>2273.7334863843698</v>
      </c>
      <c r="M295" s="48">
        <v>15.062344273973224</v>
      </c>
      <c r="N295" s="48">
        <v>10.658957572438585</v>
      </c>
      <c r="O295" s="48">
        <v>2535.4822357558028</v>
      </c>
      <c r="P295" s="48">
        <v>2172.3241588262135</v>
      </c>
      <c r="Q295" s="48">
        <v>15.050978880750087</v>
      </c>
      <c r="R295" s="48">
        <v>10.652235956243281</v>
      </c>
      <c r="U295" s="48">
        <v>1355.6512197237198</v>
      </c>
      <c r="V295" s="48">
        <v>3.7169030246120727E-2</v>
      </c>
      <c r="W295" s="48">
        <v>36472.601269041908</v>
      </c>
      <c r="X295" s="48">
        <v>705.01335135952695</v>
      </c>
      <c r="Y295" s="48">
        <v>1.8445908396765631E-2</v>
      </c>
      <c r="Z295" s="48">
        <v>38220.581832833261</v>
      </c>
      <c r="AA295" s="48">
        <v>603.60402380137066</v>
      </c>
      <c r="AB295" s="48">
        <v>1.1724292201462205E-2</v>
      </c>
      <c r="AC295" s="48">
        <v>51483.195183935422</v>
      </c>
      <c r="AD295" s="48">
        <v>-1355.6512197237198</v>
      </c>
      <c r="AE295" s="48">
        <v>-3.7169030246120727E-2</v>
      </c>
      <c r="AF295" s="48">
        <v>36472.601269041908</v>
      </c>
      <c r="AG295" s="48">
        <v>-650.63786836419285</v>
      </c>
      <c r="AH295" s="48">
        <v>-1.8723121849355095E-2</v>
      </c>
      <c r="AI295" s="48">
        <v>34750.501203761785</v>
      </c>
      <c r="AJ295" s="48">
        <v>-752.04719592234915</v>
      </c>
      <c r="AK295" s="48">
        <v>-2.5444738044658521E-2</v>
      </c>
      <c r="AL295" s="48">
        <v>29556.098970341824</v>
      </c>
      <c r="AM295" s="48">
        <v>-705.01335135952695</v>
      </c>
      <c r="AN295" s="48">
        <v>-1.8445908396765631E-2</v>
      </c>
      <c r="AO295" s="48">
        <v>38220.581832833261</v>
      </c>
      <c r="AP295" s="48">
        <v>650.63786836419285</v>
      </c>
      <c r="AQ295" s="48">
        <v>1.8723121849355095E-2</v>
      </c>
      <c r="AR295" s="48">
        <v>34750.501203761785</v>
      </c>
      <c r="AS295" s="48">
        <v>-101.40932755815629</v>
      </c>
      <c r="AT295" s="48">
        <v>-6.7216161953034259E-3</v>
      </c>
      <c r="AU295" s="48">
        <v>15087.045230135829</v>
      </c>
      <c r="AV295" s="48">
        <v>-603.60402380137066</v>
      </c>
      <c r="AW295" s="48">
        <v>-1.1724292201462205E-2</v>
      </c>
      <c r="AX295" s="48">
        <v>51483.195183935422</v>
      </c>
      <c r="AY295" s="48">
        <v>752.04719592234915</v>
      </c>
      <c r="AZ295" s="48">
        <v>2.5444738044658521E-2</v>
      </c>
      <c r="BA295" s="48">
        <v>29556.098970341824</v>
      </c>
      <c r="BB295" s="48">
        <v>101.40932755815629</v>
      </c>
      <c r="BC295" s="48">
        <v>6.7216161953034259E-3</v>
      </c>
      <c r="BD295" s="48">
        <v>15087.045230135829</v>
      </c>
      <c r="BF295" s="8">
        <f t="shared" si="41"/>
        <v>317646.62978622969</v>
      </c>
      <c r="BG295" s="8">
        <f t="shared" si="42"/>
        <v>317406.04947388964</v>
      </c>
      <c r="BH295" s="8">
        <f t="shared" si="43"/>
        <v>317494.99368677317</v>
      </c>
      <c r="BI295" s="8">
        <f t="shared" si="44"/>
        <v>317394.75452847226</v>
      </c>
      <c r="BJ295" s="19">
        <f t="shared" si="45"/>
        <v>1</v>
      </c>
      <c r="BK295" s="19">
        <f t="shared" si="46"/>
        <v>0</v>
      </c>
      <c r="BL295" s="19">
        <f t="shared" si="47"/>
        <v>0</v>
      </c>
      <c r="BM295" s="19">
        <f t="shared" si="48"/>
        <v>0</v>
      </c>
    </row>
    <row r="296" spans="2:65" x14ac:dyDescent="0.25">
      <c r="B296" s="6">
        <v>271</v>
      </c>
      <c r="C296" s="48">
        <v>1994.9278187441444</v>
      </c>
      <c r="D296" s="48">
        <v>1583.3457643460119</v>
      </c>
      <c r="E296" s="48">
        <v>15.101991378518854</v>
      </c>
      <c r="F296" s="48">
        <v>10.691405332678885</v>
      </c>
      <c r="G296" s="48">
        <v>3195.147941754165</v>
      </c>
      <c r="H296" s="48">
        <v>2925.0646223253448</v>
      </c>
      <c r="I296" s="48">
        <v>15.168001241308593</v>
      </c>
      <c r="J296" s="48">
        <v>10.730260264359924</v>
      </c>
      <c r="K296" s="48">
        <v>2614.0778919060249</v>
      </c>
      <c r="L296" s="48">
        <v>2275.361596867654</v>
      </c>
      <c r="M296" s="48">
        <v>15.136125732522279</v>
      </c>
      <c r="N296" s="48">
        <v>10.711511293665113</v>
      </c>
      <c r="O296" s="48">
        <v>2459.1848081720937</v>
      </c>
      <c r="P296" s="48">
        <v>2121.7505394583768</v>
      </c>
      <c r="Q296" s="48">
        <v>15.136723573072162</v>
      </c>
      <c r="R296" s="48">
        <v>10.711863173719994</v>
      </c>
      <c r="U296" s="48">
        <v>1341.7188579793328</v>
      </c>
      <c r="V296" s="48">
        <v>3.8854931681038707E-2</v>
      </c>
      <c r="W296" s="48">
        <v>34531.494457216984</v>
      </c>
      <c r="X296" s="48">
        <v>692.0158325216421</v>
      </c>
      <c r="Y296" s="48">
        <v>2.0105960986228411E-2</v>
      </c>
      <c r="Z296" s="48">
        <v>34418.441028291993</v>
      </c>
      <c r="AA296" s="48">
        <v>538.40477511236486</v>
      </c>
      <c r="AB296" s="48">
        <v>2.0457841041109148E-2</v>
      </c>
      <c r="AC296" s="48">
        <v>26317.770972531445</v>
      </c>
      <c r="AD296" s="48">
        <v>-1341.7188579793328</v>
      </c>
      <c r="AE296" s="48">
        <v>-3.8854931681038707E-2</v>
      </c>
      <c r="AF296" s="48">
        <v>34531.494457216984</v>
      </c>
      <c r="AG296" s="48">
        <v>-649.70302545769073</v>
      </c>
      <c r="AH296" s="48">
        <v>-1.8748970694810296E-2</v>
      </c>
      <c r="AI296" s="48">
        <v>34652.730330285711</v>
      </c>
      <c r="AJ296" s="48">
        <v>-803.31408286696796</v>
      </c>
      <c r="AK296" s="48">
        <v>-1.8397090639929559E-2</v>
      </c>
      <c r="AL296" s="48">
        <v>43665.278308920904</v>
      </c>
      <c r="AM296" s="48">
        <v>-692.0158325216421</v>
      </c>
      <c r="AN296" s="48">
        <v>-2.0105960986228411E-2</v>
      </c>
      <c r="AO296" s="48">
        <v>34418.441028291993</v>
      </c>
      <c r="AP296" s="48">
        <v>649.70302545769073</v>
      </c>
      <c r="AQ296" s="48">
        <v>1.8748970694810296E-2</v>
      </c>
      <c r="AR296" s="48">
        <v>34652.730330285711</v>
      </c>
      <c r="AS296" s="48">
        <v>-153.61105740927724</v>
      </c>
      <c r="AT296" s="48">
        <v>3.518800548807377E-4</v>
      </c>
      <c r="AU296" s="48">
        <v>-436543.80314718449</v>
      </c>
      <c r="AV296" s="48">
        <v>-538.40477511236486</v>
      </c>
      <c r="AW296" s="48">
        <v>-2.0457841041109148E-2</v>
      </c>
      <c r="AX296" s="48">
        <v>26317.770972531445</v>
      </c>
      <c r="AY296" s="48">
        <v>803.31408286696796</v>
      </c>
      <c r="AZ296" s="48">
        <v>1.8397090639929559E-2</v>
      </c>
      <c r="BA296" s="48">
        <v>43665.278308920904</v>
      </c>
      <c r="BB296" s="48">
        <v>153.61105740927724</v>
      </c>
      <c r="BC296" s="48">
        <v>-3.518800548807377E-4</v>
      </c>
      <c r="BD296" s="48">
        <v>-436543.80314718449</v>
      </c>
      <c r="BF296" s="8">
        <f t="shared" si="41"/>
        <v>319158.81421602052</v>
      </c>
      <c r="BG296" s="8">
        <f t="shared" si="42"/>
        <v>318982.74330847233</v>
      </c>
      <c r="BH296" s="8">
        <f t="shared" si="43"/>
        <v>319069.97721308575</v>
      </c>
      <c r="BI296" s="8">
        <f t="shared" si="44"/>
        <v>319234.14467214147</v>
      </c>
      <c r="BJ296" s="19">
        <f t="shared" si="45"/>
        <v>0</v>
      </c>
      <c r="BK296" s="19">
        <f t="shared" si="46"/>
        <v>0</v>
      </c>
      <c r="BL296" s="19">
        <f t="shared" si="47"/>
        <v>0</v>
      </c>
      <c r="BM296" s="19">
        <f t="shared" si="48"/>
        <v>1</v>
      </c>
    </row>
    <row r="297" spans="2:65" x14ac:dyDescent="0.25">
      <c r="B297" s="6">
        <v>272</v>
      </c>
      <c r="C297" s="48">
        <v>2036.3952735541902</v>
      </c>
      <c r="D297" s="48">
        <v>1611.5378533358646</v>
      </c>
      <c r="E297" s="48">
        <v>15.062145706736347</v>
      </c>
      <c r="F297" s="48">
        <v>10.665164206299242</v>
      </c>
      <c r="G297" s="48">
        <v>3202.8046947745574</v>
      </c>
      <c r="H297" s="48">
        <v>2930.3841931520251</v>
      </c>
      <c r="I297" s="48">
        <v>15.136970834377721</v>
      </c>
      <c r="J297" s="48">
        <v>10.709220251532336</v>
      </c>
      <c r="K297" s="48">
        <v>2569.1864179389527</v>
      </c>
      <c r="L297" s="48">
        <v>2245.4922236777957</v>
      </c>
      <c r="M297" s="48">
        <v>15.111957389771849</v>
      </c>
      <c r="N297" s="48">
        <v>10.69450751940929</v>
      </c>
      <c r="O297" s="48">
        <v>2483.3732987370122</v>
      </c>
      <c r="P297" s="48">
        <v>2138.2224150657107</v>
      </c>
      <c r="Q297" s="48">
        <v>15.101443983282412</v>
      </c>
      <c r="R297" s="48">
        <v>10.68831917999961</v>
      </c>
      <c r="U297" s="48">
        <v>1318.8463398161605</v>
      </c>
      <c r="V297" s="48">
        <v>4.405604523309492E-2</v>
      </c>
      <c r="W297" s="48">
        <v>29935.649757900705</v>
      </c>
      <c r="X297" s="48">
        <v>633.95437034193105</v>
      </c>
      <c r="Y297" s="48">
        <v>2.9343313110048896E-2</v>
      </c>
      <c r="Z297" s="48">
        <v>21604.730453045788</v>
      </c>
      <c r="AA297" s="48">
        <v>526.68456172984611</v>
      </c>
      <c r="AB297" s="48">
        <v>2.3154973700368231E-2</v>
      </c>
      <c r="AC297" s="48">
        <v>22746.066073980048</v>
      </c>
      <c r="AD297" s="48">
        <v>-1318.8463398161605</v>
      </c>
      <c r="AE297" s="48">
        <v>-4.405604523309492E-2</v>
      </c>
      <c r="AF297" s="48">
        <v>29935.649757900705</v>
      </c>
      <c r="AG297" s="48">
        <v>-684.89196947422943</v>
      </c>
      <c r="AH297" s="48">
        <v>-1.4712732123046024E-2</v>
      </c>
      <c r="AI297" s="48">
        <v>46550.971209583477</v>
      </c>
      <c r="AJ297" s="48">
        <v>-792.16177808631437</v>
      </c>
      <c r="AK297" s="48">
        <v>-2.0901071532726689E-2</v>
      </c>
      <c r="AL297" s="48">
        <v>37900.534278635205</v>
      </c>
      <c r="AM297" s="48">
        <v>-633.95437034193105</v>
      </c>
      <c r="AN297" s="48">
        <v>-2.9343313110048896E-2</v>
      </c>
      <c r="AO297" s="48">
        <v>21604.730453045788</v>
      </c>
      <c r="AP297" s="48">
        <v>684.89196947422943</v>
      </c>
      <c r="AQ297" s="48">
        <v>1.4712732123046024E-2</v>
      </c>
      <c r="AR297" s="48">
        <v>46550.971209583477</v>
      </c>
      <c r="AS297" s="48">
        <v>-107.26980861208494</v>
      </c>
      <c r="AT297" s="48">
        <v>-6.1883394096806654E-3</v>
      </c>
      <c r="AU297" s="48">
        <v>17334.183132275924</v>
      </c>
      <c r="AV297" s="48">
        <v>-526.68456172984611</v>
      </c>
      <c r="AW297" s="48">
        <v>-2.3154973700368231E-2</v>
      </c>
      <c r="AX297" s="48">
        <v>22746.066073980048</v>
      </c>
      <c r="AY297" s="48">
        <v>792.16177808631437</v>
      </c>
      <c r="AZ297" s="48">
        <v>2.0901071532726689E-2</v>
      </c>
      <c r="BA297" s="48">
        <v>37900.534278635205</v>
      </c>
      <c r="BB297" s="48">
        <v>107.26980861208494</v>
      </c>
      <c r="BC297" s="48">
        <v>6.1883394096806654E-3</v>
      </c>
      <c r="BD297" s="48">
        <v>17334.183132275924</v>
      </c>
      <c r="BF297" s="8">
        <f t="shared" si="41"/>
        <v>318343.38833564142</v>
      </c>
      <c r="BG297" s="8">
        <f t="shared" si="42"/>
        <v>318346.22335281805</v>
      </c>
      <c r="BH297" s="8">
        <f t="shared" si="43"/>
        <v>318589.73335860093</v>
      </c>
      <c r="BI297" s="8">
        <f t="shared" si="44"/>
        <v>318511.35298492259</v>
      </c>
      <c r="BJ297" s="19">
        <f t="shared" si="45"/>
        <v>0</v>
      </c>
      <c r="BK297" s="19">
        <f t="shared" si="46"/>
        <v>0</v>
      </c>
      <c r="BL297" s="19">
        <f t="shared" si="47"/>
        <v>1</v>
      </c>
      <c r="BM297" s="19">
        <f t="shared" si="48"/>
        <v>0</v>
      </c>
    </row>
    <row r="298" spans="2:65" x14ac:dyDescent="0.25">
      <c r="B298" s="6">
        <v>273</v>
      </c>
      <c r="C298" s="48">
        <v>1959.4077386508479</v>
      </c>
      <c r="D298" s="48">
        <v>1562.1048315511246</v>
      </c>
      <c r="E298" s="48">
        <v>14.999976057175223</v>
      </c>
      <c r="F298" s="48">
        <v>10.618163302856606</v>
      </c>
      <c r="G298" s="48">
        <v>3149.5618088592801</v>
      </c>
      <c r="H298" s="48">
        <v>2896.1825598573241</v>
      </c>
      <c r="I298" s="48">
        <v>15.066194415896158</v>
      </c>
      <c r="J298" s="48">
        <v>10.657173238548783</v>
      </c>
      <c r="K298" s="48">
        <v>2536.0973514871284</v>
      </c>
      <c r="L298" s="48">
        <v>2225.0965093144687</v>
      </c>
      <c r="M298" s="48">
        <v>15.039830098297974</v>
      </c>
      <c r="N298" s="48">
        <v>10.641655689548102</v>
      </c>
      <c r="O298" s="48">
        <v>2449.7200280665106</v>
      </c>
      <c r="P298" s="48">
        <v>2117.5671484825093</v>
      </c>
      <c r="Q298" s="48">
        <v>15.030103448881249</v>
      </c>
      <c r="R298" s="48">
        <v>10.635926125645868</v>
      </c>
      <c r="U298" s="48">
        <v>1334.0777283061996</v>
      </c>
      <c r="V298" s="48">
        <v>3.9009935692176256E-2</v>
      </c>
      <c r="W298" s="48">
        <v>34198.408806240586</v>
      </c>
      <c r="X298" s="48">
        <v>662.99167776334411</v>
      </c>
      <c r="Y298" s="48">
        <v>2.3492386691495781E-2</v>
      </c>
      <c r="Z298" s="48">
        <v>28221.55477303404</v>
      </c>
      <c r="AA298" s="48">
        <v>555.46231693138475</v>
      </c>
      <c r="AB298" s="48">
        <v>1.776282278926189E-2</v>
      </c>
      <c r="AC298" s="48">
        <v>31271.061110128107</v>
      </c>
      <c r="AD298" s="48">
        <v>-1334.0777283061996</v>
      </c>
      <c r="AE298" s="48">
        <v>-3.9009935692176256E-2</v>
      </c>
      <c r="AF298" s="48">
        <v>34198.408806240586</v>
      </c>
      <c r="AG298" s="48">
        <v>-671.08605054285545</v>
      </c>
      <c r="AH298" s="48">
        <v>-1.5517549000680475E-2</v>
      </c>
      <c r="AI298" s="48">
        <v>43246.910353782485</v>
      </c>
      <c r="AJ298" s="48">
        <v>-778.61541137481481</v>
      </c>
      <c r="AK298" s="48">
        <v>-2.1247112902914367E-2</v>
      </c>
      <c r="AL298" s="48">
        <v>36645.704050832042</v>
      </c>
      <c r="AM298" s="48">
        <v>-662.99167776334411</v>
      </c>
      <c r="AN298" s="48">
        <v>-2.3492386691495781E-2</v>
      </c>
      <c r="AO298" s="48">
        <v>28221.55477303404</v>
      </c>
      <c r="AP298" s="48">
        <v>671.08605054285545</v>
      </c>
      <c r="AQ298" s="48">
        <v>1.5517549000680475E-2</v>
      </c>
      <c r="AR298" s="48">
        <v>43246.910353782485</v>
      </c>
      <c r="AS298" s="48">
        <v>-107.52936083195937</v>
      </c>
      <c r="AT298" s="48">
        <v>-5.7295639022338918E-3</v>
      </c>
      <c r="AU298" s="48">
        <v>18767.459909127621</v>
      </c>
      <c r="AV298" s="48">
        <v>-555.46231693138475</v>
      </c>
      <c r="AW298" s="48">
        <v>-1.776282278926189E-2</v>
      </c>
      <c r="AX298" s="48">
        <v>31271.061110128107</v>
      </c>
      <c r="AY298" s="48">
        <v>778.61541137481481</v>
      </c>
      <c r="AZ298" s="48">
        <v>2.1247112902914367E-2</v>
      </c>
      <c r="BA298" s="48">
        <v>36645.704050832042</v>
      </c>
      <c r="BB298" s="48">
        <v>107.52936083195937</v>
      </c>
      <c r="BC298" s="48">
        <v>5.7295639022338918E-3</v>
      </c>
      <c r="BD298" s="48">
        <v>18767.459909127621</v>
      </c>
      <c r="BF298" s="8">
        <f t="shared" si="41"/>
        <v>316982.79425414704</v>
      </c>
      <c r="BG298" s="8">
        <f t="shared" si="42"/>
        <v>316819.01459660614</v>
      </c>
      <c r="BH298" s="8">
        <f t="shared" si="43"/>
        <v>317024.57417712855</v>
      </c>
      <c r="BI298" s="8">
        <f t="shared" si="44"/>
        <v>316960.21662089357</v>
      </c>
      <c r="BJ298" s="19">
        <f t="shared" si="45"/>
        <v>0</v>
      </c>
      <c r="BK298" s="19">
        <f t="shared" si="46"/>
        <v>0</v>
      </c>
      <c r="BL298" s="19">
        <f t="shared" si="47"/>
        <v>1</v>
      </c>
      <c r="BM298" s="19">
        <f t="shared" si="48"/>
        <v>0</v>
      </c>
    </row>
    <row r="299" spans="2:65" x14ac:dyDescent="0.25">
      <c r="B299" s="6">
        <v>274</v>
      </c>
      <c r="C299" s="48">
        <v>2034.2119187819858</v>
      </c>
      <c r="D299" s="48">
        <v>1611.3451385811095</v>
      </c>
      <c r="E299" s="48">
        <v>15.000005714960674</v>
      </c>
      <c r="F299" s="48">
        <v>10.620994058419928</v>
      </c>
      <c r="G299" s="48">
        <v>3167.0684969233262</v>
      </c>
      <c r="H299" s="48">
        <v>2907.2048844218853</v>
      </c>
      <c r="I299" s="48">
        <v>15.081952610260938</v>
      </c>
      <c r="J299" s="48">
        <v>10.669542499260437</v>
      </c>
      <c r="K299" s="48">
        <v>2575.4982891364007</v>
      </c>
      <c r="L299" s="48">
        <v>2250.6709600768636</v>
      </c>
      <c r="M299" s="48">
        <v>15.049490875859325</v>
      </c>
      <c r="N299" s="48">
        <v>10.650330922362002</v>
      </c>
      <c r="O299" s="48">
        <v>2459.8000850060425</v>
      </c>
      <c r="P299" s="48">
        <v>2123.3885235402968</v>
      </c>
      <c r="Q299" s="48">
        <v>15.04367524223645</v>
      </c>
      <c r="R299" s="48">
        <v>10.646886349471727</v>
      </c>
      <c r="U299" s="48">
        <v>1295.8597458407758</v>
      </c>
      <c r="V299" s="48">
        <v>4.8548440840509244E-2</v>
      </c>
      <c r="W299" s="48">
        <v>26692.098106670794</v>
      </c>
      <c r="X299" s="48">
        <v>639.3258214957541</v>
      </c>
      <c r="Y299" s="48">
        <v>2.9336863942074132E-2</v>
      </c>
      <c r="Z299" s="48">
        <v>21792.575469488082</v>
      </c>
      <c r="AA299" s="48">
        <v>512.04338495918728</v>
      </c>
      <c r="AB299" s="48">
        <v>2.5892291051798466E-2</v>
      </c>
      <c r="AC299" s="48">
        <v>19775.90101759732</v>
      </c>
      <c r="AD299" s="48">
        <v>-1295.8597458407758</v>
      </c>
      <c r="AE299" s="48">
        <v>-4.8548440840509244E-2</v>
      </c>
      <c r="AF299" s="48">
        <v>26692.098106670794</v>
      </c>
      <c r="AG299" s="48">
        <v>-656.53392434502166</v>
      </c>
      <c r="AH299" s="48">
        <v>-1.9211576898435112E-2</v>
      </c>
      <c r="AI299" s="48">
        <v>34173.869631622998</v>
      </c>
      <c r="AJ299" s="48">
        <v>-783.81636088158848</v>
      </c>
      <c r="AK299" s="48">
        <v>-2.2656149788710778E-2</v>
      </c>
      <c r="AL299" s="48">
        <v>34596.185503335277</v>
      </c>
      <c r="AM299" s="48">
        <v>-639.3258214957541</v>
      </c>
      <c r="AN299" s="48">
        <v>-2.9336863942074132E-2</v>
      </c>
      <c r="AO299" s="48">
        <v>21792.575469488082</v>
      </c>
      <c r="AP299" s="48">
        <v>656.53392434502166</v>
      </c>
      <c r="AQ299" s="48">
        <v>1.9211576898435112E-2</v>
      </c>
      <c r="AR299" s="48">
        <v>34173.869631622998</v>
      </c>
      <c r="AS299" s="48">
        <v>-127.28243653656682</v>
      </c>
      <c r="AT299" s="48">
        <v>-3.4445728902756656E-3</v>
      </c>
      <c r="AU299" s="48">
        <v>36951.58749460533</v>
      </c>
      <c r="AV299" s="48">
        <v>-512.04338495918728</v>
      </c>
      <c r="AW299" s="48">
        <v>-2.5892291051798466E-2</v>
      </c>
      <c r="AX299" s="48">
        <v>19775.90101759732</v>
      </c>
      <c r="AY299" s="48">
        <v>783.81636088158848</v>
      </c>
      <c r="AZ299" s="48">
        <v>2.2656149788710778E-2</v>
      </c>
      <c r="BA299" s="48">
        <v>34596.185503335277</v>
      </c>
      <c r="BB299" s="48">
        <v>127.28243653656682</v>
      </c>
      <c r="BC299" s="48">
        <v>3.4445728902756656E-3</v>
      </c>
      <c r="BD299" s="48">
        <v>36951.58749460533</v>
      </c>
      <c r="BF299" s="8">
        <f t="shared" si="41"/>
        <v>317018.47661401675</v>
      </c>
      <c r="BG299" s="8">
        <f t="shared" si="42"/>
        <v>317179.07009339123</v>
      </c>
      <c r="BH299" s="8">
        <f t="shared" si="43"/>
        <v>317259.25671078323</v>
      </c>
      <c r="BI299" s="8">
        <f t="shared" si="44"/>
        <v>317283.20196061151</v>
      </c>
      <c r="BJ299" s="19">
        <f t="shared" si="45"/>
        <v>0</v>
      </c>
      <c r="BK299" s="19">
        <f t="shared" si="46"/>
        <v>0</v>
      </c>
      <c r="BL299" s="19">
        <f t="shared" si="47"/>
        <v>0</v>
      </c>
      <c r="BM299" s="19">
        <f t="shared" si="48"/>
        <v>1</v>
      </c>
    </row>
    <row r="300" spans="2:65" x14ac:dyDescent="0.25">
      <c r="B300" s="6">
        <v>275</v>
      </c>
      <c r="C300" s="48">
        <v>2040.8476858024908</v>
      </c>
      <c r="D300" s="48">
        <v>1613.526506223976</v>
      </c>
      <c r="E300" s="48">
        <v>14.979376528727141</v>
      </c>
      <c r="F300" s="48">
        <v>10.605480735965443</v>
      </c>
      <c r="G300" s="48">
        <v>3217.5960303100633</v>
      </c>
      <c r="H300" s="48">
        <v>2939.6517273456384</v>
      </c>
      <c r="I300" s="48">
        <v>15.049789565455253</v>
      </c>
      <c r="J300" s="48">
        <v>10.647077394212575</v>
      </c>
      <c r="K300" s="48">
        <v>2589.489044585494</v>
      </c>
      <c r="L300" s="48">
        <v>2258.343546606262</v>
      </c>
      <c r="M300" s="48">
        <v>15.024854390988247</v>
      </c>
      <c r="N300" s="48">
        <v>10.632361180395593</v>
      </c>
      <c r="O300" s="48">
        <v>2500.9315940601209</v>
      </c>
      <c r="P300" s="48">
        <v>2149.1905528162633</v>
      </c>
      <c r="Q300" s="48">
        <v>15.015159476587959</v>
      </c>
      <c r="R300" s="48">
        <v>10.626635236552895</v>
      </c>
      <c r="U300" s="48">
        <v>1326.1252211216624</v>
      </c>
      <c r="V300" s="48">
        <v>4.1596658247131657E-2</v>
      </c>
      <c r="W300" s="48">
        <v>31880.571108452128</v>
      </c>
      <c r="X300" s="48">
        <v>644.817040382286</v>
      </c>
      <c r="Y300" s="48">
        <v>2.6880444430149808E-2</v>
      </c>
      <c r="Z300" s="48">
        <v>23988.332561162657</v>
      </c>
      <c r="AA300" s="48">
        <v>535.66404659228738</v>
      </c>
      <c r="AB300" s="48">
        <v>2.1154500587451608E-2</v>
      </c>
      <c r="AC300" s="48">
        <v>25321.51701610161</v>
      </c>
      <c r="AD300" s="48">
        <v>-1326.1252211216624</v>
      </c>
      <c r="AE300" s="48">
        <v>-4.1596658247131657E-2</v>
      </c>
      <c r="AF300" s="48">
        <v>31880.571108452128</v>
      </c>
      <c r="AG300" s="48">
        <v>-681.30818073937644</v>
      </c>
      <c r="AH300" s="48">
        <v>-1.4716213816981849E-2</v>
      </c>
      <c r="AI300" s="48">
        <v>46296.431216103796</v>
      </c>
      <c r="AJ300" s="48">
        <v>-790.46117452937506</v>
      </c>
      <c r="AK300" s="48">
        <v>-2.0442157659680049E-2</v>
      </c>
      <c r="AL300" s="48">
        <v>38668.186973651733</v>
      </c>
      <c r="AM300" s="48">
        <v>-644.817040382286</v>
      </c>
      <c r="AN300" s="48">
        <v>-2.6880444430149808E-2</v>
      </c>
      <c r="AO300" s="48">
        <v>23988.332561162657</v>
      </c>
      <c r="AP300" s="48">
        <v>681.30818073937644</v>
      </c>
      <c r="AQ300" s="48">
        <v>1.4716213816981849E-2</v>
      </c>
      <c r="AR300" s="48">
        <v>46296.431216103796</v>
      </c>
      <c r="AS300" s="48">
        <v>-109.15299378999862</v>
      </c>
      <c r="AT300" s="48">
        <v>-5.7259438426982001E-3</v>
      </c>
      <c r="AU300" s="48">
        <v>19062.882345448073</v>
      </c>
      <c r="AV300" s="48">
        <v>-535.66404659228738</v>
      </c>
      <c r="AW300" s="48">
        <v>-2.1154500587451608E-2</v>
      </c>
      <c r="AX300" s="48">
        <v>25321.51701610161</v>
      </c>
      <c r="AY300" s="48">
        <v>790.46117452937506</v>
      </c>
      <c r="AZ300" s="48">
        <v>2.0442157659680049E-2</v>
      </c>
      <c r="BA300" s="48">
        <v>38668.186973651733</v>
      </c>
      <c r="BB300" s="48">
        <v>109.15299378999862</v>
      </c>
      <c r="BC300" s="48">
        <v>5.7259438426982001E-3</v>
      </c>
      <c r="BD300" s="48">
        <v>19062.882345448073</v>
      </c>
      <c r="BF300" s="8">
        <f t="shared" si="41"/>
        <v>316550.89557273936</v>
      </c>
      <c r="BG300" s="8">
        <f t="shared" si="42"/>
        <v>316472.67009903159</v>
      </c>
      <c r="BH300" s="8">
        <f t="shared" si="43"/>
        <v>316712.49186526152</v>
      </c>
      <c r="BI300" s="8">
        <f t="shared" si="44"/>
        <v>316649.86654377059</v>
      </c>
      <c r="BJ300" s="19">
        <f t="shared" si="45"/>
        <v>0</v>
      </c>
      <c r="BK300" s="19">
        <f t="shared" si="46"/>
        <v>0</v>
      </c>
      <c r="BL300" s="19">
        <f t="shared" si="47"/>
        <v>1</v>
      </c>
      <c r="BM300" s="19">
        <f t="shared" si="48"/>
        <v>0</v>
      </c>
    </row>
    <row r="301" spans="2:65" x14ac:dyDescent="0.25">
      <c r="B301" s="6">
        <v>276</v>
      </c>
      <c r="C301" s="48">
        <v>2005.1190861482646</v>
      </c>
      <c r="D301" s="48">
        <v>1592.3674635707841</v>
      </c>
      <c r="E301" s="48">
        <v>15.040189272232951</v>
      </c>
      <c r="F301" s="48">
        <v>10.648764305765338</v>
      </c>
      <c r="G301" s="48">
        <v>3172.8283819482335</v>
      </c>
      <c r="H301" s="48">
        <v>2911.4476128938504</v>
      </c>
      <c r="I301" s="48">
        <v>15.114942514847868</v>
      </c>
      <c r="J301" s="48">
        <v>10.692904904067028</v>
      </c>
      <c r="K301" s="48">
        <v>2526.9638290959579</v>
      </c>
      <c r="L301" s="48">
        <v>2218.535847042855</v>
      </c>
      <c r="M301" s="48">
        <v>15.091861401836146</v>
      </c>
      <c r="N301" s="48">
        <v>10.679290740817029</v>
      </c>
      <c r="O301" s="48">
        <v>2523.7411602874517</v>
      </c>
      <c r="P301" s="48">
        <v>2166.9081123273522</v>
      </c>
      <c r="Q301" s="48">
        <v>15.067971721246085</v>
      </c>
      <c r="R301" s="48">
        <v>10.665185722694412</v>
      </c>
      <c r="U301" s="48">
        <v>1319.0801493230663</v>
      </c>
      <c r="V301" s="48">
        <v>4.4140598301689593E-2</v>
      </c>
      <c r="W301" s="48">
        <v>29883.603758777666</v>
      </c>
      <c r="X301" s="48">
        <v>626.1683834720709</v>
      </c>
      <c r="Y301" s="48">
        <v>3.0526435051690726E-2</v>
      </c>
      <c r="Z301" s="48">
        <v>20512.332423087515</v>
      </c>
      <c r="AA301" s="48">
        <v>574.54064875656809</v>
      </c>
      <c r="AB301" s="48">
        <v>1.6421416929073729E-2</v>
      </c>
      <c r="AC301" s="48">
        <v>34987.276142983588</v>
      </c>
      <c r="AD301" s="48">
        <v>-1319.0801493230663</v>
      </c>
      <c r="AE301" s="48">
        <v>-4.4140598301689593E-2</v>
      </c>
      <c r="AF301" s="48">
        <v>29883.603758777666</v>
      </c>
      <c r="AG301" s="48">
        <v>-692.91176585099538</v>
      </c>
      <c r="AH301" s="48">
        <v>-1.3614163249998867E-2</v>
      </c>
      <c r="AI301" s="48">
        <v>50896.390261153436</v>
      </c>
      <c r="AJ301" s="48">
        <v>-744.53950056649819</v>
      </c>
      <c r="AK301" s="48">
        <v>-2.7719181372615864E-2</v>
      </c>
      <c r="AL301" s="48">
        <v>26860.082574517815</v>
      </c>
      <c r="AM301" s="48">
        <v>-626.1683834720709</v>
      </c>
      <c r="AN301" s="48">
        <v>-3.0526435051690726E-2</v>
      </c>
      <c r="AO301" s="48">
        <v>20512.332423087515</v>
      </c>
      <c r="AP301" s="48">
        <v>692.91176585099538</v>
      </c>
      <c r="AQ301" s="48">
        <v>1.3614163249998867E-2</v>
      </c>
      <c r="AR301" s="48">
        <v>50896.390261153436</v>
      </c>
      <c r="AS301" s="48">
        <v>-51.627734715502811</v>
      </c>
      <c r="AT301" s="48">
        <v>-1.4105018122616997E-2</v>
      </c>
      <c r="AU301" s="48">
        <v>3660.2388076849898</v>
      </c>
      <c r="AV301" s="48">
        <v>-574.54064875656809</v>
      </c>
      <c r="AW301" s="48">
        <v>-1.6421416929073729E-2</v>
      </c>
      <c r="AX301" s="48">
        <v>34987.276142983588</v>
      </c>
      <c r="AY301" s="48">
        <v>744.53950056649819</v>
      </c>
      <c r="AZ301" s="48">
        <v>2.7719181372615864E-2</v>
      </c>
      <c r="BA301" s="48">
        <v>26860.082574517815</v>
      </c>
      <c r="BB301" s="48">
        <v>51.627734715502811</v>
      </c>
      <c r="BC301" s="48">
        <v>1.4105018122616997E-2</v>
      </c>
      <c r="BD301" s="48">
        <v>3660.2388076849898</v>
      </c>
      <c r="BF301" s="8">
        <f t="shared" si="41"/>
        <v>317870.56170938938</v>
      </c>
      <c r="BG301" s="8">
        <f t="shared" si="42"/>
        <v>317875.699509117</v>
      </c>
      <c r="BH301" s="8">
        <f t="shared" si="43"/>
        <v>318160.186377468</v>
      </c>
      <c r="BI301" s="8">
        <f t="shared" si="44"/>
        <v>317788.66356850503</v>
      </c>
      <c r="BJ301" s="19">
        <f t="shared" si="45"/>
        <v>0</v>
      </c>
      <c r="BK301" s="19">
        <f t="shared" si="46"/>
        <v>0</v>
      </c>
      <c r="BL301" s="19">
        <f t="shared" si="47"/>
        <v>1</v>
      </c>
      <c r="BM301" s="19">
        <f t="shared" si="48"/>
        <v>0</v>
      </c>
    </row>
    <row r="302" spans="2:65" x14ac:dyDescent="0.25">
      <c r="B302" s="6">
        <v>277</v>
      </c>
      <c r="C302" s="48">
        <v>2055.775118803072</v>
      </c>
      <c r="D302" s="48">
        <v>1623.1150640508272</v>
      </c>
      <c r="E302" s="48">
        <v>15.136227191899746</v>
      </c>
      <c r="F302" s="48">
        <v>10.717496737272858</v>
      </c>
      <c r="G302" s="48">
        <v>3180.1665277078123</v>
      </c>
      <c r="H302" s="48">
        <v>2914.3718469396581</v>
      </c>
      <c r="I302" s="48">
        <v>15.218176105758326</v>
      </c>
      <c r="J302" s="48">
        <v>10.765937292005727</v>
      </c>
      <c r="K302" s="48">
        <v>2564.0877521487896</v>
      </c>
      <c r="L302" s="48">
        <v>2241.0117504957971</v>
      </c>
      <c r="M302" s="48">
        <v>15.190223604404249</v>
      </c>
      <c r="N302" s="48">
        <v>10.749432475563625</v>
      </c>
      <c r="O302" s="48">
        <v>2529.9197564084916</v>
      </c>
      <c r="P302" s="48">
        <v>2168.2664548819803</v>
      </c>
      <c r="Q302" s="48">
        <v>15.171294276655031</v>
      </c>
      <c r="R302" s="48">
        <v>10.738244890022973</v>
      </c>
      <c r="U302" s="48">
        <v>1291.2567828888309</v>
      </c>
      <c r="V302" s="48">
        <v>4.844055473286879E-2</v>
      </c>
      <c r="W302" s="48">
        <v>26656.523444242543</v>
      </c>
      <c r="X302" s="48">
        <v>617.89668644496987</v>
      </c>
      <c r="Y302" s="48">
        <v>3.1935738290766125E-2</v>
      </c>
      <c r="Z302" s="48">
        <v>19348.125940261354</v>
      </c>
      <c r="AA302" s="48">
        <v>545.15139083115309</v>
      </c>
      <c r="AB302" s="48">
        <v>2.0748152750114102E-2</v>
      </c>
      <c r="AC302" s="48">
        <v>26274.695265493217</v>
      </c>
      <c r="AD302" s="48">
        <v>-1291.2567828888309</v>
      </c>
      <c r="AE302" s="48">
        <v>-4.844055473286879E-2</v>
      </c>
      <c r="AF302" s="48">
        <v>26656.523444242543</v>
      </c>
      <c r="AG302" s="48">
        <v>-673.36009644386104</v>
      </c>
      <c r="AH302" s="48">
        <v>-1.6504816442102666E-2</v>
      </c>
      <c r="AI302" s="48">
        <v>40797.793711062739</v>
      </c>
      <c r="AJ302" s="48">
        <v>-746.10539205767782</v>
      </c>
      <c r="AK302" s="48">
        <v>-2.7692401982754689E-2</v>
      </c>
      <c r="AL302" s="48">
        <v>26942.60297544111</v>
      </c>
      <c r="AM302" s="48">
        <v>-617.89668644496987</v>
      </c>
      <c r="AN302" s="48">
        <v>-3.1935738290766125E-2</v>
      </c>
      <c r="AO302" s="48">
        <v>19348.125940261354</v>
      </c>
      <c r="AP302" s="48">
        <v>673.36009644386104</v>
      </c>
      <c r="AQ302" s="48">
        <v>1.6504816442102666E-2</v>
      </c>
      <c r="AR302" s="48">
        <v>40797.793711062739</v>
      </c>
      <c r="AS302" s="48">
        <v>-72.745295613816779</v>
      </c>
      <c r="AT302" s="48">
        <v>-1.1187585540652023E-2</v>
      </c>
      <c r="AU302" s="48">
        <v>6502.3230749373215</v>
      </c>
      <c r="AV302" s="48">
        <v>-545.15139083115309</v>
      </c>
      <c r="AW302" s="48">
        <v>-2.0748152750114102E-2</v>
      </c>
      <c r="AX302" s="48">
        <v>26274.695265493217</v>
      </c>
      <c r="AY302" s="48">
        <v>746.10539205767782</v>
      </c>
      <c r="AZ302" s="48">
        <v>2.7692401982754689E-2</v>
      </c>
      <c r="BA302" s="48">
        <v>26942.60297544111</v>
      </c>
      <c r="BB302" s="48">
        <v>72.745295613816779</v>
      </c>
      <c r="BC302" s="48">
        <v>1.1187585540652023E-2</v>
      </c>
      <c r="BD302" s="48">
        <v>6502.3230749373215</v>
      </c>
      <c r="BF302" s="8">
        <f t="shared" si="41"/>
        <v>319901.78705413494</v>
      </c>
      <c r="BG302" s="8">
        <f t="shared" si="42"/>
        <v>320063.74691323214</v>
      </c>
      <c r="BH302" s="8">
        <f t="shared" si="43"/>
        <v>320241.9625164129</v>
      </c>
      <c r="BI302" s="8">
        <f t="shared" si="44"/>
        <v>319979.08024580718</v>
      </c>
      <c r="BJ302" s="19">
        <f t="shared" si="45"/>
        <v>0</v>
      </c>
      <c r="BK302" s="19">
        <f t="shared" si="46"/>
        <v>0</v>
      </c>
      <c r="BL302" s="19">
        <f t="shared" si="47"/>
        <v>1</v>
      </c>
      <c r="BM302" s="19">
        <f t="shared" si="48"/>
        <v>0</v>
      </c>
    </row>
    <row r="303" spans="2:65" x14ac:dyDescent="0.25">
      <c r="B303" s="6">
        <v>278</v>
      </c>
      <c r="C303" s="48">
        <v>1893.7824710735013</v>
      </c>
      <c r="D303" s="48">
        <v>1517.2525065911429</v>
      </c>
      <c r="E303" s="48">
        <v>15.036395497786614</v>
      </c>
      <c r="F303" s="48">
        <v>10.642901895954056</v>
      </c>
      <c r="G303" s="48">
        <v>3199.3412602705239</v>
      </c>
      <c r="H303" s="48">
        <v>2929.1796764640067</v>
      </c>
      <c r="I303" s="48">
        <v>15.085588676630261</v>
      </c>
      <c r="J303" s="48">
        <v>10.671875005735766</v>
      </c>
      <c r="K303" s="48">
        <v>2531.732136828241</v>
      </c>
      <c r="L303" s="48">
        <v>2221.6761196151638</v>
      </c>
      <c r="M303" s="48">
        <v>15.067215731303618</v>
      </c>
      <c r="N303" s="48">
        <v>10.661061342574522</v>
      </c>
      <c r="O303" s="48">
        <v>2414.1986873294677</v>
      </c>
      <c r="P303" s="48">
        <v>2093.1642102118853</v>
      </c>
      <c r="Q303" s="48">
        <v>15.062143574890912</v>
      </c>
      <c r="R303" s="48">
        <v>10.658074508432824</v>
      </c>
      <c r="U303" s="48">
        <v>1411.9271698728637</v>
      </c>
      <c r="V303" s="48">
        <v>2.8973109781709638E-2</v>
      </c>
      <c r="W303" s="48">
        <v>48732.330789158012</v>
      </c>
      <c r="X303" s="48">
        <v>704.42361302402082</v>
      </c>
      <c r="Y303" s="48">
        <v>1.8159446620465758E-2</v>
      </c>
      <c r="Z303" s="48">
        <v>38791.028589501897</v>
      </c>
      <c r="AA303" s="48">
        <v>575.9117036207424</v>
      </c>
      <c r="AB303" s="48">
        <v>1.5172612478767888E-2</v>
      </c>
      <c r="AC303" s="48">
        <v>37957.319771176946</v>
      </c>
      <c r="AD303" s="48">
        <v>-1411.9271698728637</v>
      </c>
      <c r="AE303" s="48">
        <v>-2.8973109781709638E-2</v>
      </c>
      <c r="AF303" s="48">
        <v>48732.330789158012</v>
      </c>
      <c r="AG303" s="48">
        <v>-707.50355684884289</v>
      </c>
      <c r="AH303" s="48">
        <v>-1.081366316124388E-2</v>
      </c>
      <c r="AI303" s="48">
        <v>65426.816639206263</v>
      </c>
      <c r="AJ303" s="48">
        <v>-836.01546625212131</v>
      </c>
      <c r="AK303" s="48">
        <v>-1.380049730294175E-2</v>
      </c>
      <c r="AL303" s="48">
        <v>60578.647848720211</v>
      </c>
      <c r="AM303" s="48">
        <v>-704.42361302402082</v>
      </c>
      <c r="AN303" s="48">
        <v>-1.8159446620465758E-2</v>
      </c>
      <c r="AO303" s="48">
        <v>38791.028589501897</v>
      </c>
      <c r="AP303" s="48">
        <v>707.50355684884289</v>
      </c>
      <c r="AQ303" s="48">
        <v>1.081366316124388E-2</v>
      </c>
      <c r="AR303" s="48">
        <v>65426.816639206263</v>
      </c>
      <c r="AS303" s="48">
        <v>-128.51190940327842</v>
      </c>
      <c r="AT303" s="48">
        <v>-2.9868341416978694E-3</v>
      </c>
      <c r="AU303" s="48">
        <v>43026.128437860185</v>
      </c>
      <c r="AV303" s="48">
        <v>-575.9117036207424</v>
      </c>
      <c r="AW303" s="48">
        <v>-1.5172612478767888E-2</v>
      </c>
      <c r="AX303" s="48">
        <v>37957.319771176946</v>
      </c>
      <c r="AY303" s="48">
        <v>836.01546625212131</v>
      </c>
      <c r="AZ303" s="48">
        <v>1.380049730294175E-2</v>
      </c>
      <c r="BA303" s="48">
        <v>60578.647848720211</v>
      </c>
      <c r="BB303" s="48">
        <v>128.51190940327842</v>
      </c>
      <c r="BC303" s="48">
        <v>2.9868341416978694E-3</v>
      </c>
      <c r="BD303" s="48">
        <v>43026.128437860185</v>
      </c>
      <c r="BF303" s="8">
        <f t="shared" si="41"/>
        <v>317769.80437203054</v>
      </c>
      <c r="BG303" s="8">
        <f t="shared" si="42"/>
        <v>317227.07049560896</v>
      </c>
      <c r="BH303" s="8">
        <f t="shared" si="43"/>
        <v>317610.16415762051</v>
      </c>
      <c r="BI303" s="8">
        <f t="shared" si="44"/>
        <v>317649.07104277285</v>
      </c>
      <c r="BJ303" s="19">
        <f t="shared" si="45"/>
        <v>1</v>
      </c>
      <c r="BK303" s="19">
        <f t="shared" si="46"/>
        <v>0</v>
      </c>
      <c r="BL303" s="19">
        <f t="shared" si="47"/>
        <v>0</v>
      </c>
      <c r="BM303" s="19">
        <f t="shared" si="48"/>
        <v>0</v>
      </c>
    </row>
    <row r="304" spans="2:65" x14ac:dyDescent="0.25">
      <c r="B304" s="6">
        <v>279</v>
      </c>
      <c r="C304" s="48">
        <v>1992.6553372424755</v>
      </c>
      <c r="D304" s="48">
        <v>1583.3595738584613</v>
      </c>
      <c r="E304" s="48">
        <v>14.961279855463271</v>
      </c>
      <c r="F304" s="48">
        <v>10.591046033674115</v>
      </c>
      <c r="G304" s="48">
        <v>3190.058271964037</v>
      </c>
      <c r="H304" s="48">
        <v>2922.6275666513334</v>
      </c>
      <c r="I304" s="48">
        <v>15.026102690022002</v>
      </c>
      <c r="J304" s="48">
        <v>10.629333346592336</v>
      </c>
      <c r="K304" s="48">
        <v>2543.5735689431058</v>
      </c>
      <c r="L304" s="48">
        <v>2229.2458990948962</v>
      </c>
      <c r="M304" s="48">
        <v>15.004800409929597</v>
      </c>
      <c r="N304" s="48">
        <v>10.616763666839985</v>
      </c>
      <c r="O304" s="48">
        <v>2502.8671731471413</v>
      </c>
      <c r="P304" s="48">
        <v>2152.3533888065904</v>
      </c>
      <c r="Q304" s="48">
        <v>14.988278851878148</v>
      </c>
      <c r="R304" s="48">
        <v>10.607006579880249</v>
      </c>
      <c r="U304" s="48">
        <v>1339.2679927928721</v>
      </c>
      <c r="V304" s="48">
        <v>3.8287312918221517E-2</v>
      </c>
      <c r="W304" s="48">
        <v>34979.419831666848</v>
      </c>
      <c r="X304" s="48">
        <v>645.88632523643491</v>
      </c>
      <c r="Y304" s="48">
        <v>2.5717633165870168E-2</v>
      </c>
      <c r="Z304" s="48">
        <v>25114.532160509611</v>
      </c>
      <c r="AA304" s="48">
        <v>568.99381494812906</v>
      </c>
      <c r="AB304" s="48">
        <v>1.5960546206134296E-2</v>
      </c>
      <c r="AC304" s="48">
        <v>35650.021471661246</v>
      </c>
      <c r="AD304" s="48">
        <v>-1339.2679927928721</v>
      </c>
      <c r="AE304" s="48">
        <v>-3.8287312918221517E-2</v>
      </c>
      <c r="AF304" s="48">
        <v>34979.419831666848</v>
      </c>
      <c r="AG304" s="48">
        <v>-693.38166755643715</v>
      </c>
      <c r="AH304" s="48">
        <v>-1.2569679752351348E-2</v>
      </c>
      <c r="AI304" s="48">
        <v>55163.033682439651</v>
      </c>
      <c r="AJ304" s="48">
        <v>-770.27417784474301</v>
      </c>
      <c r="AK304" s="48">
        <v>-2.232676671208722E-2</v>
      </c>
      <c r="AL304" s="48">
        <v>34500.032529463097</v>
      </c>
      <c r="AM304" s="48">
        <v>-645.88632523643491</v>
      </c>
      <c r="AN304" s="48">
        <v>-2.5717633165870168E-2</v>
      </c>
      <c r="AO304" s="48">
        <v>25114.532160509611</v>
      </c>
      <c r="AP304" s="48">
        <v>693.38166755643715</v>
      </c>
      <c r="AQ304" s="48">
        <v>1.2569679752351348E-2</v>
      </c>
      <c r="AR304" s="48">
        <v>55163.033682439651</v>
      </c>
      <c r="AS304" s="48">
        <v>-76.892510288305857</v>
      </c>
      <c r="AT304" s="48">
        <v>-9.7570869597358723E-3</v>
      </c>
      <c r="AU304" s="48">
        <v>7880.6830978974249</v>
      </c>
      <c r="AV304" s="48">
        <v>-568.99381494812906</v>
      </c>
      <c r="AW304" s="48">
        <v>-1.5960546206134296E-2</v>
      </c>
      <c r="AX304" s="48">
        <v>35650.021471661246</v>
      </c>
      <c r="AY304" s="48">
        <v>770.27417784474301</v>
      </c>
      <c r="AZ304" s="48">
        <v>2.232676671208722E-2</v>
      </c>
      <c r="BA304" s="48">
        <v>34500.032529463097</v>
      </c>
      <c r="BB304" s="48">
        <v>76.892510288305857</v>
      </c>
      <c r="BC304" s="48">
        <v>9.7570869597358723E-3</v>
      </c>
      <c r="BD304" s="48">
        <v>7880.6830978974249</v>
      </c>
      <c r="BF304" s="8">
        <f t="shared" si="41"/>
        <v>316148.02143636497</v>
      </c>
      <c r="BG304" s="8">
        <f t="shared" si="42"/>
        <v>315957.37283111876</v>
      </c>
      <c r="BH304" s="8">
        <f t="shared" si="43"/>
        <v>316273.66410610464</v>
      </c>
      <c r="BI304" s="8">
        <f t="shared" si="44"/>
        <v>316057.84400760091</v>
      </c>
      <c r="BJ304" s="19">
        <f t="shared" si="45"/>
        <v>0</v>
      </c>
      <c r="BK304" s="19">
        <f t="shared" si="46"/>
        <v>0</v>
      </c>
      <c r="BL304" s="19">
        <f t="shared" si="47"/>
        <v>1</v>
      </c>
      <c r="BM304" s="19">
        <f t="shared" si="48"/>
        <v>0</v>
      </c>
    </row>
    <row r="305" spans="2:65" x14ac:dyDescent="0.25">
      <c r="B305" s="6">
        <v>280</v>
      </c>
      <c r="C305" s="48">
        <v>1920.6272030872799</v>
      </c>
      <c r="D305" s="48">
        <v>1535.4940502658724</v>
      </c>
      <c r="E305" s="48">
        <v>15.15978076629602</v>
      </c>
      <c r="F305" s="48">
        <v>10.731461984643092</v>
      </c>
      <c r="G305" s="48">
        <v>3181.059568044343</v>
      </c>
      <c r="H305" s="48">
        <v>2917.0228578559631</v>
      </c>
      <c r="I305" s="48">
        <v>15.218337762060887</v>
      </c>
      <c r="J305" s="48">
        <v>10.765957687801626</v>
      </c>
      <c r="K305" s="48">
        <v>2570.2681969927094</v>
      </c>
      <c r="L305" s="48">
        <v>2247.7039427465902</v>
      </c>
      <c r="M305" s="48">
        <v>15.190148749249001</v>
      </c>
      <c r="N305" s="48">
        <v>10.749362361602564</v>
      </c>
      <c r="O305" s="48">
        <v>2454.7165039571682</v>
      </c>
      <c r="P305" s="48">
        <v>2120.5398277757104</v>
      </c>
      <c r="Q305" s="48">
        <v>15.184531006971984</v>
      </c>
      <c r="R305" s="48">
        <v>10.746052738031747</v>
      </c>
      <c r="U305" s="48">
        <v>1381.5288075900908</v>
      </c>
      <c r="V305" s="48">
        <v>3.4495703158533786E-2</v>
      </c>
      <c r="W305" s="48">
        <v>40049.301248938842</v>
      </c>
      <c r="X305" s="48">
        <v>712.20989248071783</v>
      </c>
      <c r="Y305" s="48">
        <v>1.7900376959472553E-2</v>
      </c>
      <c r="Z305" s="48">
        <v>39787.424258896928</v>
      </c>
      <c r="AA305" s="48">
        <v>585.04577750983799</v>
      </c>
      <c r="AB305" s="48">
        <v>1.4590753388654676E-2</v>
      </c>
      <c r="AC305" s="48">
        <v>40097.023226007761</v>
      </c>
      <c r="AD305" s="48">
        <v>-1381.5288075900908</v>
      </c>
      <c r="AE305" s="48">
        <v>-3.4495703158533786E-2</v>
      </c>
      <c r="AF305" s="48">
        <v>40049.301248938842</v>
      </c>
      <c r="AG305" s="48">
        <v>-669.31891510937294</v>
      </c>
      <c r="AH305" s="48">
        <v>-1.6595326199061233E-2</v>
      </c>
      <c r="AI305" s="48">
        <v>40331.772155658808</v>
      </c>
      <c r="AJ305" s="48">
        <v>-796.48303008025277</v>
      </c>
      <c r="AK305" s="48">
        <v>-1.990494976987911E-2</v>
      </c>
      <c r="AL305" s="48">
        <v>40014.320020315739</v>
      </c>
      <c r="AM305" s="48">
        <v>-712.20989248071783</v>
      </c>
      <c r="AN305" s="48">
        <v>-1.7900376959472553E-2</v>
      </c>
      <c r="AO305" s="48">
        <v>39787.424258896928</v>
      </c>
      <c r="AP305" s="48">
        <v>669.31891510937294</v>
      </c>
      <c r="AQ305" s="48">
        <v>1.6595326199061233E-2</v>
      </c>
      <c r="AR305" s="48">
        <v>40331.772155658808</v>
      </c>
      <c r="AS305" s="48">
        <v>-127.16411497087984</v>
      </c>
      <c r="AT305" s="48">
        <v>-3.3096235708178767E-3</v>
      </c>
      <c r="AU305" s="48">
        <v>38422.531218393196</v>
      </c>
      <c r="AV305" s="48">
        <v>-585.04577750983799</v>
      </c>
      <c r="AW305" s="48">
        <v>-1.4590753388654676E-2</v>
      </c>
      <c r="AX305" s="48">
        <v>40097.023226007761</v>
      </c>
      <c r="AY305" s="48">
        <v>796.48303008025277</v>
      </c>
      <c r="AZ305" s="48">
        <v>1.990494976987911E-2</v>
      </c>
      <c r="BA305" s="48">
        <v>40014.320020315739</v>
      </c>
      <c r="BB305" s="48">
        <v>127.16411497087984</v>
      </c>
      <c r="BC305" s="48">
        <v>3.3096235708178767E-3</v>
      </c>
      <c r="BD305" s="48">
        <v>38422.531218393196</v>
      </c>
      <c r="BF305" s="8">
        <f t="shared" si="41"/>
        <v>320408.36548902688</v>
      </c>
      <c r="BG305" s="8">
        <f t="shared" si="42"/>
        <v>320061.70777619281</v>
      </c>
      <c r="BH305" s="8">
        <f t="shared" si="43"/>
        <v>320233.16690533038</v>
      </c>
      <c r="BI305" s="8">
        <f t="shared" si="44"/>
        <v>320261.04231317667</v>
      </c>
      <c r="BJ305" s="19">
        <f t="shared" si="45"/>
        <v>1</v>
      </c>
      <c r="BK305" s="19">
        <f t="shared" si="46"/>
        <v>0</v>
      </c>
      <c r="BL305" s="19">
        <f t="shared" si="47"/>
        <v>0</v>
      </c>
      <c r="BM305" s="19">
        <f t="shared" si="48"/>
        <v>0</v>
      </c>
    </row>
    <row r="306" spans="2:65" x14ac:dyDescent="0.25">
      <c r="B306" s="6">
        <v>281</v>
      </c>
      <c r="C306" s="48">
        <v>1977.0600111681842</v>
      </c>
      <c r="D306" s="48">
        <v>1573.08485411231</v>
      </c>
      <c r="E306" s="48">
        <v>15.041341136698248</v>
      </c>
      <c r="F306" s="48">
        <v>10.648557474360999</v>
      </c>
      <c r="G306" s="48">
        <v>3166.8304112725186</v>
      </c>
      <c r="H306" s="48">
        <v>2907.2064260754773</v>
      </c>
      <c r="I306" s="48">
        <v>15.110992032172536</v>
      </c>
      <c r="J306" s="48">
        <v>10.68968236812645</v>
      </c>
      <c r="K306" s="48">
        <v>2551.2482105316076</v>
      </c>
      <c r="L306" s="48">
        <v>2234.5808589158864</v>
      </c>
      <c r="M306" s="48">
        <v>15.083617478243697</v>
      </c>
      <c r="N306" s="48">
        <v>10.673533852578181</v>
      </c>
      <c r="O306" s="48">
        <v>2532.1668085380234</v>
      </c>
      <c r="P306" s="48">
        <v>2172.2624149273015</v>
      </c>
      <c r="Q306" s="48">
        <v>15.062739322328246</v>
      </c>
      <c r="R306" s="48">
        <v>10.661204954968801</v>
      </c>
      <c r="U306" s="48">
        <v>1334.1215719631673</v>
      </c>
      <c r="V306" s="48">
        <v>4.1124893765450921E-2</v>
      </c>
      <c r="W306" s="48">
        <v>32440.729928011744</v>
      </c>
      <c r="X306" s="48">
        <v>661.4960048035764</v>
      </c>
      <c r="Y306" s="48">
        <v>2.4976378217182571E-2</v>
      </c>
      <c r="Z306" s="48">
        <v>26484.864981284529</v>
      </c>
      <c r="AA306" s="48">
        <v>599.17756081499147</v>
      </c>
      <c r="AB306" s="48">
        <v>1.2647480607801853E-2</v>
      </c>
      <c r="AC306" s="48">
        <v>47375.250407213651</v>
      </c>
      <c r="AD306" s="48">
        <v>-1334.1215719631673</v>
      </c>
      <c r="AE306" s="48">
        <v>-4.1124893765450921E-2</v>
      </c>
      <c r="AF306" s="48">
        <v>32440.729928011744</v>
      </c>
      <c r="AG306" s="48">
        <v>-672.6255671595909</v>
      </c>
      <c r="AH306" s="48">
        <v>-1.614851554826835E-2</v>
      </c>
      <c r="AI306" s="48">
        <v>41652.470479351177</v>
      </c>
      <c r="AJ306" s="48">
        <v>-734.94401114817583</v>
      </c>
      <c r="AK306" s="48">
        <v>-2.8477413157649067E-2</v>
      </c>
      <c r="AL306" s="48">
        <v>25807.962509781861</v>
      </c>
      <c r="AM306" s="48">
        <v>-661.4960048035764</v>
      </c>
      <c r="AN306" s="48">
        <v>-2.4976378217182571E-2</v>
      </c>
      <c r="AO306" s="48">
        <v>26484.864981284529</v>
      </c>
      <c r="AP306" s="48">
        <v>672.6255671595909</v>
      </c>
      <c r="AQ306" s="48">
        <v>1.614851554826835E-2</v>
      </c>
      <c r="AR306" s="48">
        <v>41652.470479351177</v>
      </c>
      <c r="AS306" s="48">
        <v>-62.318443988584932</v>
      </c>
      <c r="AT306" s="48">
        <v>-1.2328897609380718E-2</v>
      </c>
      <c r="AU306" s="48">
        <v>5054.6647367051328</v>
      </c>
      <c r="AV306" s="48">
        <v>-599.17756081499147</v>
      </c>
      <c r="AW306" s="48">
        <v>-1.2647480607801853E-2</v>
      </c>
      <c r="AX306" s="48">
        <v>47375.250407213651</v>
      </c>
      <c r="AY306" s="48">
        <v>734.94401114817583</v>
      </c>
      <c r="AZ306" s="48">
        <v>2.8477413157649067E-2</v>
      </c>
      <c r="BA306" s="48">
        <v>25807.962509781861</v>
      </c>
      <c r="BB306" s="48">
        <v>62.318443988584932</v>
      </c>
      <c r="BC306" s="48">
        <v>1.2328897609380718E-2</v>
      </c>
      <c r="BD306" s="48">
        <v>5054.6647367051328</v>
      </c>
      <c r="BF306" s="8">
        <f t="shared" si="41"/>
        <v>317883.63937671768</v>
      </c>
      <c r="BG306" s="8">
        <f t="shared" si="42"/>
        <v>317783.264617718</v>
      </c>
      <c r="BH306" s="8">
        <f t="shared" si="43"/>
        <v>317971.43471842958</v>
      </c>
      <c r="BI306" s="8">
        <f t="shared" si="44"/>
        <v>317663.88623413671</v>
      </c>
      <c r="BJ306" s="19">
        <f t="shared" si="45"/>
        <v>0</v>
      </c>
      <c r="BK306" s="19">
        <f t="shared" si="46"/>
        <v>0</v>
      </c>
      <c r="BL306" s="19">
        <f t="shared" si="47"/>
        <v>1</v>
      </c>
      <c r="BM306" s="19">
        <f t="shared" si="48"/>
        <v>0</v>
      </c>
    </row>
    <row r="307" spans="2:65" x14ac:dyDescent="0.25">
      <c r="B307" s="6">
        <v>282</v>
      </c>
      <c r="C307" s="48">
        <v>1930.3557209582691</v>
      </c>
      <c r="D307" s="48">
        <v>1541.1472799201563</v>
      </c>
      <c r="E307" s="48">
        <v>14.832003912130359</v>
      </c>
      <c r="F307" s="48">
        <v>10.49959426999134</v>
      </c>
      <c r="G307" s="48">
        <v>3143.8025193427202</v>
      </c>
      <c r="H307" s="48">
        <v>2891.4662916050215</v>
      </c>
      <c r="I307" s="48">
        <v>14.897183891485071</v>
      </c>
      <c r="J307" s="48">
        <v>10.538069216735948</v>
      </c>
      <c r="K307" s="48">
        <v>2577.7840078521826</v>
      </c>
      <c r="L307" s="48">
        <v>2252.0128847947085</v>
      </c>
      <c r="M307" s="48">
        <v>14.862350626549265</v>
      </c>
      <c r="N307" s="48">
        <v>10.51752106034442</v>
      </c>
      <c r="O307" s="48">
        <v>2510.0373068894687</v>
      </c>
      <c r="P307" s="48">
        <v>2156.9465123257946</v>
      </c>
      <c r="Q307" s="48">
        <v>14.84931118685021</v>
      </c>
      <c r="R307" s="48">
        <v>10.509821141589185</v>
      </c>
      <c r="U307" s="48">
        <v>1350.3190116848652</v>
      </c>
      <c r="V307" s="48">
        <v>3.8474946744608829E-2</v>
      </c>
      <c r="W307" s="48">
        <v>35096.05927847253</v>
      </c>
      <c r="X307" s="48">
        <v>710.86560487455222</v>
      </c>
      <c r="Y307" s="48">
        <v>1.792679035307998E-2</v>
      </c>
      <c r="Z307" s="48">
        <v>39653.813698580976</v>
      </c>
      <c r="AA307" s="48">
        <v>615.79923240563835</v>
      </c>
      <c r="AB307" s="48">
        <v>1.0226871597845744E-2</v>
      </c>
      <c r="AC307" s="48">
        <v>60213.842181743479</v>
      </c>
      <c r="AD307" s="48">
        <v>-1350.3190116848652</v>
      </c>
      <c r="AE307" s="48">
        <v>-3.8474946744608829E-2</v>
      </c>
      <c r="AF307" s="48">
        <v>35096.05927847253</v>
      </c>
      <c r="AG307" s="48">
        <v>-639.45340681031303</v>
      </c>
      <c r="AH307" s="48">
        <v>-2.0548156391528849E-2</v>
      </c>
      <c r="AI307" s="48">
        <v>31119.745958033156</v>
      </c>
      <c r="AJ307" s="48">
        <v>-734.5197792792269</v>
      </c>
      <c r="AK307" s="48">
        <v>-2.8248075146763085E-2</v>
      </c>
      <c r="AL307" s="48">
        <v>26002.471866243061</v>
      </c>
      <c r="AM307" s="48">
        <v>-710.86560487455222</v>
      </c>
      <c r="AN307" s="48">
        <v>-1.792679035307998E-2</v>
      </c>
      <c r="AO307" s="48">
        <v>39653.813698580976</v>
      </c>
      <c r="AP307" s="48">
        <v>639.45340681031303</v>
      </c>
      <c r="AQ307" s="48">
        <v>2.0548156391528849E-2</v>
      </c>
      <c r="AR307" s="48">
        <v>31119.745958033156</v>
      </c>
      <c r="AS307" s="48">
        <v>-95.066372468913869</v>
      </c>
      <c r="AT307" s="48">
        <v>-7.6999187552342363E-3</v>
      </c>
      <c r="AU307" s="48">
        <v>12346.41240912962</v>
      </c>
      <c r="AV307" s="48">
        <v>-615.79923240563835</v>
      </c>
      <c r="AW307" s="48">
        <v>-1.0226871597845744E-2</v>
      </c>
      <c r="AX307" s="48">
        <v>60213.842181743479</v>
      </c>
      <c r="AY307" s="48">
        <v>734.5197792792269</v>
      </c>
      <c r="AZ307" s="48">
        <v>2.8248075146763085E-2</v>
      </c>
      <c r="BA307" s="48">
        <v>26002.471866243061</v>
      </c>
      <c r="BB307" s="48">
        <v>95.066372468913869</v>
      </c>
      <c r="BC307" s="48">
        <v>7.6999187552342363E-3</v>
      </c>
      <c r="BD307" s="48">
        <v>12346.41240912962</v>
      </c>
      <c r="BF307" s="8">
        <f t="shared" si="41"/>
        <v>313446.68081982003</v>
      </c>
      <c r="BG307" s="8">
        <f t="shared" si="42"/>
        <v>313250.61021047342</v>
      </c>
      <c r="BH307" s="8">
        <f t="shared" si="43"/>
        <v>313273.61892553786</v>
      </c>
      <c r="BI307" s="8">
        <f t="shared" si="44"/>
        <v>313137.68773534975</v>
      </c>
      <c r="BJ307" s="19">
        <f t="shared" si="45"/>
        <v>1</v>
      </c>
      <c r="BK307" s="19">
        <f t="shared" si="46"/>
        <v>0</v>
      </c>
      <c r="BL307" s="19">
        <f t="shared" si="47"/>
        <v>0</v>
      </c>
      <c r="BM307" s="19">
        <f t="shared" si="48"/>
        <v>0</v>
      </c>
    </row>
    <row r="308" spans="2:65" x14ac:dyDescent="0.25">
      <c r="B308" s="6">
        <v>283</v>
      </c>
      <c r="C308" s="48">
        <v>1956.9918747084776</v>
      </c>
      <c r="D308" s="48">
        <v>1558.8821645227893</v>
      </c>
      <c r="E308" s="48">
        <v>15.034904807881468</v>
      </c>
      <c r="F308" s="48">
        <v>10.64240364003847</v>
      </c>
      <c r="G308" s="48">
        <v>3222.0215828598548</v>
      </c>
      <c r="H308" s="48">
        <v>2943.7549884322398</v>
      </c>
      <c r="I308" s="48">
        <v>15.089105895001998</v>
      </c>
      <c r="J308" s="48">
        <v>10.674369949892686</v>
      </c>
      <c r="K308" s="48">
        <v>2587.8464123716967</v>
      </c>
      <c r="L308" s="48">
        <v>2258.6155333517431</v>
      </c>
      <c r="M308" s="48">
        <v>15.066154501949315</v>
      </c>
      <c r="N308" s="48">
        <v>10.66084338112606</v>
      </c>
      <c r="O308" s="48">
        <v>2490.5174216452319</v>
      </c>
      <c r="P308" s="48">
        <v>2143.6623485938812</v>
      </c>
      <c r="Q308" s="48">
        <v>15.058184096403275</v>
      </c>
      <c r="R308" s="48">
        <v>10.656142702020974</v>
      </c>
      <c r="U308" s="48">
        <v>1384.8728239094505</v>
      </c>
      <c r="V308" s="48">
        <v>3.196630985421578E-2</v>
      </c>
      <c r="W308" s="48">
        <v>43322.886821320441</v>
      </c>
      <c r="X308" s="48">
        <v>699.73336882895387</v>
      </c>
      <c r="Y308" s="48">
        <v>1.8439741087590278E-2</v>
      </c>
      <c r="Z308" s="48">
        <v>37947.0278625477</v>
      </c>
      <c r="AA308" s="48">
        <v>584.78018407109198</v>
      </c>
      <c r="AB308" s="48">
        <v>1.3739061982503742E-2</v>
      </c>
      <c r="AC308" s="48">
        <v>42563.326726074236</v>
      </c>
      <c r="AD308" s="48">
        <v>-1384.8728239094505</v>
      </c>
      <c r="AE308" s="48">
        <v>-3.196630985421578E-2</v>
      </c>
      <c r="AF308" s="48">
        <v>43322.886821320441</v>
      </c>
      <c r="AG308" s="48">
        <v>-685.13945508049665</v>
      </c>
      <c r="AH308" s="48">
        <v>-1.3526568766625502E-2</v>
      </c>
      <c r="AI308" s="48">
        <v>50651.385942823967</v>
      </c>
      <c r="AJ308" s="48">
        <v>-800.09263983835854</v>
      </c>
      <c r="AK308" s="48">
        <v>-1.8227247871712038E-2</v>
      </c>
      <c r="AL308" s="48">
        <v>43895.416656952933</v>
      </c>
      <c r="AM308" s="48">
        <v>-699.73336882895387</v>
      </c>
      <c r="AN308" s="48">
        <v>-1.8439741087590278E-2</v>
      </c>
      <c r="AO308" s="48">
        <v>37947.0278625477</v>
      </c>
      <c r="AP308" s="48">
        <v>685.13945508049665</v>
      </c>
      <c r="AQ308" s="48">
        <v>1.3526568766625502E-2</v>
      </c>
      <c r="AR308" s="48">
        <v>50651.385942823967</v>
      </c>
      <c r="AS308" s="48">
        <v>-114.95318475786189</v>
      </c>
      <c r="AT308" s="48">
        <v>-4.700679105086536E-3</v>
      </c>
      <c r="AU308" s="48">
        <v>24454.590961861817</v>
      </c>
      <c r="AV308" s="48">
        <v>-584.78018407109198</v>
      </c>
      <c r="AW308" s="48">
        <v>-1.3739061982503742E-2</v>
      </c>
      <c r="AX308" s="48">
        <v>42563.326726074236</v>
      </c>
      <c r="AY308" s="48">
        <v>800.09263983835854</v>
      </c>
      <c r="AZ308" s="48">
        <v>1.8227247871712038E-2</v>
      </c>
      <c r="BA308" s="48">
        <v>43895.416656952933</v>
      </c>
      <c r="BB308" s="48">
        <v>114.95318475786189</v>
      </c>
      <c r="BC308" s="48">
        <v>4.700679105086536E-3</v>
      </c>
      <c r="BD308" s="48">
        <v>24454.590961861817</v>
      </c>
      <c r="BF308" s="8">
        <f t="shared" si="41"/>
        <v>317713.22703663132</v>
      </c>
      <c r="BG308" s="8">
        <f t="shared" si="42"/>
        <v>317287.34350834833</v>
      </c>
      <c r="BH308" s="8">
        <f t="shared" si="43"/>
        <v>317566.68590043008</v>
      </c>
      <c r="BI308" s="8">
        <f t="shared" si="44"/>
        <v>317540.61871203536</v>
      </c>
      <c r="BJ308" s="19">
        <f t="shared" si="45"/>
        <v>1</v>
      </c>
      <c r="BK308" s="19">
        <f t="shared" si="46"/>
        <v>0</v>
      </c>
      <c r="BL308" s="19">
        <f t="shared" si="47"/>
        <v>0</v>
      </c>
      <c r="BM308" s="19">
        <f t="shared" si="48"/>
        <v>0</v>
      </c>
    </row>
    <row r="309" spans="2:65" x14ac:dyDescent="0.25">
      <c r="B309" s="6">
        <v>284</v>
      </c>
      <c r="C309" s="48">
        <v>1994.2009729265524</v>
      </c>
      <c r="D309" s="48">
        <v>1584.12301783103</v>
      </c>
      <c r="E309" s="48">
        <v>14.954847259891769</v>
      </c>
      <c r="F309" s="48">
        <v>10.585905473448369</v>
      </c>
      <c r="G309" s="48">
        <v>3211.0985746510091</v>
      </c>
      <c r="H309" s="48">
        <v>2936.5634689013887</v>
      </c>
      <c r="I309" s="48">
        <v>15.013597354396637</v>
      </c>
      <c r="J309" s="48">
        <v>10.620441492346609</v>
      </c>
      <c r="K309" s="48">
        <v>2545.9137261528576</v>
      </c>
      <c r="L309" s="48">
        <v>2230.6158676260643</v>
      </c>
      <c r="M309" s="48">
        <v>14.996033409549822</v>
      </c>
      <c r="N309" s="48">
        <v>10.610126376677346</v>
      </c>
      <c r="O309" s="48">
        <v>2498.5255103848226</v>
      </c>
      <c r="P309" s="48">
        <v>2149.2064144453184</v>
      </c>
      <c r="Q309" s="48">
        <v>14.981306231351839</v>
      </c>
      <c r="R309" s="48">
        <v>10.601470860269547</v>
      </c>
      <c r="U309" s="48">
        <v>1352.4404510703587</v>
      </c>
      <c r="V309" s="48">
        <v>3.4536018898240428E-2</v>
      </c>
      <c r="W309" s="48">
        <v>39160.288134405208</v>
      </c>
      <c r="X309" s="48">
        <v>646.49284979503432</v>
      </c>
      <c r="Y309" s="48">
        <v>2.4220903228977519E-2</v>
      </c>
      <c r="Z309" s="48">
        <v>26691.525236828496</v>
      </c>
      <c r="AA309" s="48">
        <v>565.0833966142884</v>
      </c>
      <c r="AB309" s="48">
        <v>1.5565386821178251E-2</v>
      </c>
      <c r="AC309" s="48">
        <v>36303.845391457697</v>
      </c>
      <c r="AD309" s="48">
        <v>-1352.4404510703587</v>
      </c>
      <c r="AE309" s="48">
        <v>-3.4536018898240428E-2</v>
      </c>
      <c r="AF309" s="48">
        <v>39160.288134405208</v>
      </c>
      <c r="AG309" s="48">
        <v>-705.94760127532436</v>
      </c>
      <c r="AH309" s="48">
        <v>-1.0315115669262909E-2</v>
      </c>
      <c r="AI309" s="48">
        <v>68438.16627077818</v>
      </c>
      <c r="AJ309" s="48">
        <v>-787.35705445607027</v>
      </c>
      <c r="AK309" s="48">
        <v>-1.8970632077062177E-2</v>
      </c>
      <c r="AL309" s="48">
        <v>41503.996875680365</v>
      </c>
      <c r="AM309" s="48">
        <v>-646.49284979503432</v>
      </c>
      <c r="AN309" s="48">
        <v>-2.4220903228977519E-2</v>
      </c>
      <c r="AO309" s="48">
        <v>26691.525236828496</v>
      </c>
      <c r="AP309" s="48">
        <v>705.94760127532436</v>
      </c>
      <c r="AQ309" s="48">
        <v>1.0315115669262909E-2</v>
      </c>
      <c r="AR309" s="48">
        <v>68438.16627077818</v>
      </c>
      <c r="AS309" s="48">
        <v>-81.409453180745913</v>
      </c>
      <c r="AT309" s="48">
        <v>-8.6555164077992686E-3</v>
      </c>
      <c r="AU309" s="48">
        <v>9405.4992614178282</v>
      </c>
      <c r="AV309" s="48">
        <v>-565.0833966142884</v>
      </c>
      <c r="AW309" s="48">
        <v>-1.5565386821178251E-2</v>
      </c>
      <c r="AX309" s="48">
        <v>36303.845391457697</v>
      </c>
      <c r="AY309" s="48">
        <v>787.35705445607027</v>
      </c>
      <c r="AZ309" s="48">
        <v>1.8970632077062177E-2</v>
      </c>
      <c r="BA309" s="48">
        <v>41503.996875680365</v>
      </c>
      <c r="BB309" s="48">
        <v>81.409453180745913</v>
      </c>
      <c r="BC309" s="48">
        <v>8.6555164077992686E-3</v>
      </c>
      <c r="BD309" s="48">
        <v>9405.4992614178282</v>
      </c>
      <c r="BF309" s="8">
        <f t="shared" si="41"/>
        <v>315993.04118562007</v>
      </c>
      <c r="BG309" s="8">
        <f t="shared" si="42"/>
        <v>315676.68130149692</v>
      </c>
      <c r="BH309" s="8">
        <f t="shared" si="43"/>
        <v>316073.17543269438</v>
      </c>
      <c r="BI309" s="8">
        <f t="shared" si="44"/>
        <v>315894.91939364112</v>
      </c>
      <c r="BJ309" s="19">
        <f t="shared" si="45"/>
        <v>0</v>
      </c>
      <c r="BK309" s="19">
        <f t="shared" si="46"/>
        <v>0</v>
      </c>
      <c r="BL309" s="19">
        <f t="shared" si="47"/>
        <v>1</v>
      </c>
      <c r="BM309" s="19">
        <f t="shared" si="48"/>
        <v>0</v>
      </c>
    </row>
    <row r="310" spans="2:65" x14ac:dyDescent="0.25">
      <c r="B310" s="6">
        <v>285</v>
      </c>
      <c r="C310" s="48">
        <v>1986.8450292141117</v>
      </c>
      <c r="D310" s="48">
        <v>1581.0980933312383</v>
      </c>
      <c r="E310" s="48">
        <v>14.997606978350845</v>
      </c>
      <c r="F310" s="48">
        <v>10.615599585506894</v>
      </c>
      <c r="G310" s="48">
        <v>3173.4599498301523</v>
      </c>
      <c r="H310" s="48">
        <v>2912.5210704488973</v>
      </c>
      <c r="I310" s="48">
        <v>15.060143865014762</v>
      </c>
      <c r="J310" s="48">
        <v>10.652440687520999</v>
      </c>
      <c r="K310" s="48">
        <v>2515.2978368807876</v>
      </c>
      <c r="L310" s="48">
        <v>2211.4643046405995</v>
      </c>
      <c r="M310" s="48">
        <v>15.041741982764682</v>
      </c>
      <c r="N310" s="48">
        <v>10.64161150494286</v>
      </c>
      <c r="O310" s="48">
        <v>2443.0138718958788</v>
      </c>
      <c r="P310" s="48">
        <v>2113.4390197382759</v>
      </c>
      <c r="Q310" s="48">
        <v>15.030650015981136</v>
      </c>
      <c r="R310" s="48">
        <v>10.635079452426618</v>
      </c>
      <c r="U310" s="48">
        <v>1331.422977117659</v>
      </c>
      <c r="V310" s="48">
        <v>3.6841102014104621E-2</v>
      </c>
      <c r="W310" s="48">
        <v>36139.607783934465</v>
      </c>
      <c r="X310" s="48">
        <v>630.36621130936123</v>
      </c>
      <c r="Y310" s="48">
        <v>2.6011919435966036E-2</v>
      </c>
      <c r="Z310" s="48">
        <v>24233.744567029895</v>
      </c>
      <c r="AA310" s="48">
        <v>532.34092640703761</v>
      </c>
      <c r="AB310" s="48">
        <v>1.9479866919724032E-2</v>
      </c>
      <c r="AC310" s="48">
        <v>27327.749650487818</v>
      </c>
      <c r="AD310" s="48">
        <v>-1331.422977117659</v>
      </c>
      <c r="AE310" s="48">
        <v>-3.6841102014104621E-2</v>
      </c>
      <c r="AF310" s="48">
        <v>36139.607783934465</v>
      </c>
      <c r="AG310" s="48">
        <v>-701.05676580829777</v>
      </c>
      <c r="AH310" s="48">
        <v>-1.0829182578138585E-2</v>
      </c>
      <c r="AI310" s="48">
        <v>64737.736274163137</v>
      </c>
      <c r="AJ310" s="48">
        <v>-799.08205071062139</v>
      </c>
      <c r="AK310" s="48">
        <v>-1.7361235094380589E-2</v>
      </c>
      <c r="AL310" s="48">
        <v>46026.79742348889</v>
      </c>
      <c r="AM310" s="48">
        <v>-630.36621130936123</v>
      </c>
      <c r="AN310" s="48">
        <v>-2.6011919435966036E-2</v>
      </c>
      <c r="AO310" s="48">
        <v>24233.744567029895</v>
      </c>
      <c r="AP310" s="48">
        <v>701.05676580829777</v>
      </c>
      <c r="AQ310" s="48">
        <v>1.0829182578138585E-2</v>
      </c>
      <c r="AR310" s="48">
        <v>64737.736274163137</v>
      </c>
      <c r="AS310" s="48">
        <v>-98.025284902323619</v>
      </c>
      <c r="AT310" s="48">
        <v>-6.532052516242004E-3</v>
      </c>
      <c r="AU310" s="48">
        <v>15006.812125068333</v>
      </c>
      <c r="AV310" s="48">
        <v>-532.34092640703761</v>
      </c>
      <c r="AW310" s="48">
        <v>-1.9479866919724032E-2</v>
      </c>
      <c r="AX310" s="48">
        <v>27327.749650487818</v>
      </c>
      <c r="AY310" s="48">
        <v>799.08205071062139</v>
      </c>
      <c r="AZ310" s="48">
        <v>1.7361235094380589E-2</v>
      </c>
      <c r="BA310" s="48">
        <v>46026.79742348889</v>
      </c>
      <c r="BB310" s="48">
        <v>98.025284902323619</v>
      </c>
      <c r="BC310" s="48">
        <v>6.532052516242004E-3</v>
      </c>
      <c r="BD310" s="48">
        <v>15006.812125068333</v>
      </c>
      <c r="BF310" s="8">
        <f t="shared" si="41"/>
        <v>316886.88947187562</v>
      </c>
      <c r="BG310" s="8">
        <f t="shared" si="42"/>
        <v>316660.69955518103</v>
      </c>
      <c r="BH310" s="8">
        <f t="shared" si="43"/>
        <v>317036.88084364519</v>
      </c>
      <c r="BI310" s="8">
        <f t="shared" si="44"/>
        <v>316938.94455306028</v>
      </c>
      <c r="BJ310" s="19">
        <f t="shared" si="45"/>
        <v>0</v>
      </c>
      <c r="BK310" s="19">
        <f t="shared" si="46"/>
        <v>0</v>
      </c>
      <c r="BL310" s="19">
        <f t="shared" si="47"/>
        <v>1</v>
      </c>
      <c r="BM310" s="19">
        <f t="shared" si="48"/>
        <v>0</v>
      </c>
    </row>
    <row r="311" spans="2:65" x14ac:dyDescent="0.25">
      <c r="B311" s="6">
        <v>286</v>
      </c>
      <c r="C311" s="48">
        <v>1932.8324901899332</v>
      </c>
      <c r="D311" s="48">
        <v>1541.8426914285008</v>
      </c>
      <c r="E311" s="48">
        <v>14.938833277719354</v>
      </c>
      <c r="F311" s="48">
        <v>10.57478738060064</v>
      </c>
      <c r="G311" s="48">
        <v>3166.2662174432735</v>
      </c>
      <c r="H311" s="48">
        <v>2905.8918885912162</v>
      </c>
      <c r="I311" s="48">
        <v>14.999456472845239</v>
      </c>
      <c r="J311" s="48">
        <v>10.610513242512768</v>
      </c>
      <c r="K311" s="48">
        <v>2571.0618626033038</v>
      </c>
      <c r="L311" s="48">
        <v>2246.708544542299</v>
      </c>
      <c r="M311" s="48">
        <v>14.969881707073242</v>
      </c>
      <c r="N311" s="48">
        <v>10.593096256431171</v>
      </c>
      <c r="O311" s="48">
        <v>2512.3212046968292</v>
      </c>
      <c r="P311" s="48">
        <v>2157.6096160304623</v>
      </c>
      <c r="Q311" s="48">
        <v>14.955768171191568</v>
      </c>
      <c r="R311" s="48">
        <v>10.584776749955038</v>
      </c>
      <c r="U311" s="48">
        <v>1364.0491971627155</v>
      </c>
      <c r="V311" s="48">
        <v>3.5725861912128565E-2</v>
      </c>
      <c r="W311" s="48">
        <v>38181.001777304489</v>
      </c>
      <c r="X311" s="48">
        <v>704.86585311379827</v>
      </c>
      <c r="Y311" s="48">
        <v>1.830887583053098E-2</v>
      </c>
      <c r="Z311" s="48">
        <v>38498.587222837501</v>
      </c>
      <c r="AA311" s="48">
        <v>615.76692460196159</v>
      </c>
      <c r="AB311" s="48">
        <v>9.9893693543986473E-3</v>
      </c>
      <c r="AC311" s="48">
        <v>61642.222121941981</v>
      </c>
      <c r="AD311" s="48">
        <v>-1364.0491971627155</v>
      </c>
      <c r="AE311" s="48">
        <v>-3.5725861912128565E-2</v>
      </c>
      <c r="AF311" s="48">
        <v>38181.001777304489</v>
      </c>
      <c r="AG311" s="48">
        <v>-659.18334404891721</v>
      </c>
      <c r="AH311" s="48">
        <v>-1.7416986081597585E-2</v>
      </c>
      <c r="AI311" s="48">
        <v>37847.153403044642</v>
      </c>
      <c r="AJ311" s="48">
        <v>-748.28227256075388</v>
      </c>
      <c r="AK311" s="48">
        <v>-2.5736492557729918E-2</v>
      </c>
      <c r="AL311" s="48">
        <v>29074.757210302472</v>
      </c>
      <c r="AM311" s="48">
        <v>-704.86585311379827</v>
      </c>
      <c r="AN311" s="48">
        <v>-1.830887583053098E-2</v>
      </c>
      <c r="AO311" s="48">
        <v>38498.587222837501</v>
      </c>
      <c r="AP311" s="48">
        <v>659.18334404891721</v>
      </c>
      <c r="AQ311" s="48">
        <v>1.7416986081597585E-2</v>
      </c>
      <c r="AR311" s="48">
        <v>37847.153403044642</v>
      </c>
      <c r="AS311" s="48">
        <v>-89.098928511836675</v>
      </c>
      <c r="AT311" s="48">
        <v>-8.3195064761323323E-3</v>
      </c>
      <c r="AU311" s="48">
        <v>10709.641102804695</v>
      </c>
      <c r="AV311" s="48">
        <v>-615.76692460196159</v>
      </c>
      <c r="AW311" s="48">
        <v>-9.9893693543986473E-3</v>
      </c>
      <c r="AX311" s="48">
        <v>61642.222121941981</v>
      </c>
      <c r="AY311" s="48">
        <v>748.28227256075388</v>
      </c>
      <c r="AZ311" s="48">
        <v>2.5736492557729918E-2</v>
      </c>
      <c r="BA311" s="48">
        <v>29074.757210302472</v>
      </c>
      <c r="BB311" s="48">
        <v>89.098928511836675</v>
      </c>
      <c r="BC311" s="48">
        <v>8.3195064761323323E-3</v>
      </c>
      <c r="BD311" s="48">
        <v>10709.641102804695</v>
      </c>
      <c r="BF311" s="8">
        <f t="shared" si="41"/>
        <v>315701.77872659068</v>
      </c>
      <c r="BG311" s="8">
        <f t="shared" si="42"/>
        <v>315409.50538679183</v>
      </c>
      <c r="BH311" s="8">
        <f t="shared" si="43"/>
        <v>315546.17914839281</v>
      </c>
      <c r="BI311" s="8">
        <f t="shared" si="44"/>
        <v>315385.69288262067</v>
      </c>
      <c r="BJ311" s="19">
        <f t="shared" si="45"/>
        <v>1</v>
      </c>
      <c r="BK311" s="19">
        <f t="shared" si="46"/>
        <v>0</v>
      </c>
      <c r="BL311" s="19">
        <f t="shared" si="47"/>
        <v>0</v>
      </c>
      <c r="BM311" s="19">
        <f t="shared" si="48"/>
        <v>0</v>
      </c>
    </row>
    <row r="312" spans="2:65" x14ac:dyDescent="0.25">
      <c r="B312" s="6">
        <v>287</v>
      </c>
      <c r="C312" s="48">
        <v>1945.4861169429244</v>
      </c>
      <c r="D312" s="48">
        <v>1552.1666637557139</v>
      </c>
      <c r="E312" s="48">
        <v>14.959912799483359</v>
      </c>
      <c r="F312" s="48">
        <v>10.589996887310614</v>
      </c>
      <c r="G312" s="48">
        <v>3160.490641559843</v>
      </c>
      <c r="H312" s="48">
        <v>2903.1663379606875</v>
      </c>
      <c r="I312" s="48">
        <v>15.024432079790282</v>
      </c>
      <c r="J312" s="48">
        <v>10.628117727872388</v>
      </c>
      <c r="K312" s="48">
        <v>2546.7271620604383</v>
      </c>
      <c r="L312" s="48">
        <v>2231.8116452962008</v>
      </c>
      <c r="M312" s="48">
        <v>14.997244772073739</v>
      </c>
      <c r="N312" s="48">
        <v>10.612067571676054</v>
      </c>
      <c r="O312" s="48">
        <v>2506.9831358895281</v>
      </c>
      <c r="P312" s="48">
        <v>2155.6286931717304</v>
      </c>
      <c r="Q312" s="48">
        <v>14.979940980019149</v>
      </c>
      <c r="R312" s="48">
        <v>10.601842134395833</v>
      </c>
      <c r="U312" s="48">
        <v>1350.9996742049736</v>
      </c>
      <c r="V312" s="48">
        <v>3.8120840561774116E-2</v>
      </c>
      <c r="W312" s="48">
        <v>35439.923524658479</v>
      </c>
      <c r="X312" s="48">
        <v>679.64498154048692</v>
      </c>
      <c r="Y312" s="48">
        <v>2.207068436544013E-2</v>
      </c>
      <c r="Z312" s="48">
        <v>30794.01482469316</v>
      </c>
      <c r="AA312" s="48">
        <v>603.46202941601655</v>
      </c>
      <c r="AB312" s="48">
        <v>1.1845247085219057E-2</v>
      </c>
      <c r="AC312" s="48">
        <v>50945.499496505989</v>
      </c>
      <c r="AD312" s="48">
        <v>-1350.9996742049736</v>
      </c>
      <c r="AE312" s="48">
        <v>-3.8120840561774116E-2</v>
      </c>
      <c r="AF312" s="48">
        <v>35439.923524658479</v>
      </c>
      <c r="AG312" s="48">
        <v>-671.35469266448672</v>
      </c>
      <c r="AH312" s="48">
        <v>-1.6050156196333987E-2</v>
      </c>
      <c r="AI312" s="48">
        <v>41828.545744485076</v>
      </c>
      <c r="AJ312" s="48">
        <v>-747.5376447889571</v>
      </c>
      <c r="AK312" s="48">
        <v>-2.6275593476555059E-2</v>
      </c>
      <c r="AL312" s="48">
        <v>28449.886220684719</v>
      </c>
      <c r="AM312" s="48">
        <v>-679.64498154048692</v>
      </c>
      <c r="AN312" s="48">
        <v>-2.207068436544013E-2</v>
      </c>
      <c r="AO312" s="48">
        <v>30794.01482469316</v>
      </c>
      <c r="AP312" s="48">
        <v>671.35469266448672</v>
      </c>
      <c r="AQ312" s="48">
        <v>1.6050156196333987E-2</v>
      </c>
      <c r="AR312" s="48">
        <v>41828.545744485076</v>
      </c>
      <c r="AS312" s="48">
        <v>-76.182952124470376</v>
      </c>
      <c r="AT312" s="48">
        <v>-1.0225437280221072E-2</v>
      </c>
      <c r="AU312" s="48">
        <v>7450.3368449415893</v>
      </c>
      <c r="AV312" s="48">
        <v>-603.46202941601655</v>
      </c>
      <c r="AW312" s="48">
        <v>-1.1845247085219057E-2</v>
      </c>
      <c r="AX312" s="48">
        <v>50945.499496505989</v>
      </c>
      <c r="AY312" s="48">
        <v>747.5376447889571</v>
      </c>
      <c r="AZ312" s="48">
        <v>2.6275593476555059E-2</v>
      </c>
      <c r="BA312" s="48">
        <v>28449.886220684719</v>
      </c>
      <c r="BB312" s="48">
        <v>76.182952124470376</v>
      </c>
      <c r="BC312" s="48">
        <v>1.0225437280221072E-2</v>
      </c>
      <c r="BD312" s="48">
        <v>7450.3368449415893</v>
      </c>
      <c r="BF312" s="8">
        <f t="shared" si="41"/>
        <v>316147.73995556269</v>
      </c>
      <c r="BG312" s="8">
        <f t="shared" si="42"/>
        <v>315940.36549821094</v>
      </c>
      <c r="BH312" s="8">
        <f t="shared" si="43"/>
        <v>316130.21550498536</v>
      </c>
      <c r="BI312" s="8">
        <f t="shared" si="44"/>
        <v>315899.63533870329</v>
      </c>
      <c r="BJ312" s="19">
        <f t="shared" si="45"/>
        <v>1</v>
      </c>
      <c r="BK312" s="19">
        <f t="shared" si="46"/>
        <v>0</v>
      </c>
      <c r="BL312" s="19">
        <f t="shared" si="47"/>
        <v>0</v>
      </c>
      <c r="BM312" s="19">
        <f t="shared" si="48"/>
        <v>0</v>
      </c>
    </row>
    <row r="313" spans="2:65" x14ac:dyDescent="0.25">
      <c r="B313" s="6">
        <v>288</v>
      </c>
      <c r="C313" s="48">
        <v>1930.2321123127065</v>
      </c>
      <c r="D313" s="48">
        <v>1541.2472390205623</v>
      </c>
      <c r="E313" s="48">
        <v>15.094295152953128</v>
      </c>
      <c r="F313" s="48">
        <v>10.68443244175209</v>
      </c>
      <c r="G313" s="48">
        <v>3240.0207411010488</v>
      </c>
      <c r="H313" s="48">
        <v>2956.084932285637</v>
      </c>
      <c r="I313" s="48">
        <v>15.143825019317163</v>
      </c>
      <c r="J313" s="48">
        <v>10.713732908194697</v>
      </c>
      <c r="K313" s="48">
        <v>2583.0304189499693</v>
      </c>
      <c r="L313" s="48">
        <v>2255.6910018867279</v>
      </c>
      <c r="M313" s="48">
        <v>15.123438298957382</v>
      </c>
      <c r="N313" s="48">
        <v>10.701680464000074</v>
      </c>
      <c r="O313" s="48">
        <v>2474.6388713093138</v>
      </c>
      <c r="P313" s="48">
        <v>2133.3188725802802</v>
      </c>
      <c r="Q313" s="48">
        <v>15.116848477302845</v>
      </c>
      <c r="R313" s="48">
        <v>10.697782306713055</v>
      </c>
      <c r="U313" s="48">
        <v>1414.8376932650747</v>
      </c>
      <c r="V313" s="48">
        <v>2.9300466442606421E-2</v>
      </c>
      <c r="W313" s="48">
        <v>48287.207169088942</v>
      </c>
      <c r="X313" s="48">
        <v>714.44376286616557</v>
      </c>
      <c r="Y313" s="48">
        <v>1.7248022247983386E-2</v>
      </c>
      <c r="Z313" s="48">
        <v>41421.778833204909</v>
      </c>
      <c r="AA313" s="48">
        <v>592.07163355971784</v>
      </c>
      <c r="AB313" s="48">
        <v>1.3349864960964908E-2</v>
      </c>
      <c r="AC313" s="48">
        <v>44350.383714812036</v>
      </c>
      <c r="AD313" s="48">
        <v>-1414.8376932650747</v>
      </c>
      <c r="AE313" s="48">
        <v>-2.9300466442606421E-2</v>
      </c>
      <c r="AF313" s="48">
        <v>48287.207169088942</v>
      </c>
      <c r="AG313" s="48">
        <v>-700.39393039890911</v>
      </c>
      <c r="AH313" s="48">
        <v>-1.2052444194623035E-2</v>
      </c>
      <c r="AI313" s="48">
        <v>58112.190281816554</v>
      </c>
      <c r="AJ313" s="48">
        <v>-822.76605970535684</v>
      </c>
      <c r="AK313" s="48">
        <v>-1.5950601481641513E-2</v>
      </c>
      <c r="AL313" s="48">
        <v>51582.133793031368</v>
      </c>
      <c r="AM313" s="48">
        <v>-714.44376286616557</v>
      </c>
      <c r="AN313" s="48">
        <v>-1.7248022247983386E-2</v>
      </c>
      <c r="AO313" s="48">
        <v>41421.778833204909</v>
      </c>
      <c r="AP313" s="48">
        <v>700.39393039890911</v>
      </c>
      <c r="AQ313" s="48">
        <v>1.2052444194623035E-2</v>
      </c>
      <c r="AR313" s="48">
        <v>58112.190281816554</v>
      </c>
      <c r="AS313" s="48">
        <v>-122.37212930644773</v>
      </c>
      <c r="AT313" s="48">
        <v>-3.8981572870184777E-3</v>
      </c>
      <c r="AU313" s="48">
        <v>31392.301617476442</v>
      </c>
      <c r="AV313" s="48">
        <v>-592.07163355971784</v>
      </c>
      <c r="AW313" s="48">
        <v>-1.3349864960964908E-2</v>
      </c>
      <c r="AX313" s="48">
        <v>44350.383714812036</v>
      </c>
      <c r="AY313" s="48">
        <v>822.76605970535684</v>
      </c>
      <c r="AZ313" s="48">
        <v>1.5950601481641513E-2</v>
      </c>
      <c r="BA313" s="48">
        <v>51582.133793031368</v>
      </c>
      <c r="BB313" s="48">
        <v>122.37212930644773</v>
      </c>
      <c r="BC313" s="48">
        <v>3.8981572870184777E-3</v>
      </c>
      <c r="BD313" s="48">
        <v>31392.301617476442</v>
      </c>
      <c r="BF313" s="8">
        <f t="shared" si="41"/>
        <v>318991.72601354215</v>
      </c>
      <c r="BG313" s="8">
        <f t="shared" si="42"/>
        <v>318455.90231355524</v>
      </c>
      <c r="BH313" s="8">
        <f t="shared" si="43"/>
        <v>318794.7229181155</v>
      </c>
      <c r="BI313" s="8">
        <f t="shared" si="44"/>
        <v>318800.15032881137</v>
      </c>
      <c r="BJ313" s="19">
        <f t="shared" si="45"/>
        <v>1</v>
      </c>
      <c r="BK313" s="19">
        <f t="shared" si="46"/>
        <v>0</v>
      </c>
      <c r="BL313" s="19">
        <f t="shared" si="47"/>
        <v>0</v>
      </c>
      <c r="BM313" s="19">
        <f t="shared" si="48"/>
        <v>0</v>
      </c>
    </row>
    <row r="314" spans="2:65" x14ac:dyDescent="0.25">
      <c r="B314" s="6">
        <v>289</v>
      </c>
      <c r="C314" s="48">
        <v>1892.8655541546291</v>
      </c>
      <c r="D314" s="48">
        <v>1519.7533909314736</v>
      </c>
      <c r="E314" s="48">
        <v>14.836716262857669</v>
      </c>
      <c r="F314" s="48">
        <v>10.501661901331786</v>
      </c>
      <c r="G314" s="48">
        <v>3122.2637750779986</v>
      </c>
      <c r="H314" s="48">
        <v>2879.4423821187875</v>
      </c>
      <c r="I314" s="48">
        <v>14.897264740028527</v>
      </c>
      <c r="J314" s="48">
        <v>10.537353271515096</v>
      </c>
      <c r="K314" s="48">
        <v>2565.8496725687164</v>
      </c>
      <c r="L314" s="48">
        <v>2247.2203665126308</v>
      </c>
      <c r="M314" s="48">
        <v>14.862166230094083</v>
      </c>
      <c r="N314" s="48">
        <v>10.516676051849148</v>
      </c>
      <c r="O314" s="48">
        <v>2474.4670684392713</v>
      </c>
      <c r="P314" s="48">
        <v>2136.4784003935079</v>
      </c>
      <c r="Q314" s="48">
        <v>14.853145020065583</v>
      </c>
      <c r="R314" s="48">
        <v>10.511356051111063</v>
      </c>
      <c r="U314" s="48">
        <v>1359.6889911873138</v>
      </c>
      <c r="V314" s="48">
        <v>3.5691370183309701E-2</v>
      </c>
      <c r="W314" s="48">
        <v>38095.735305313188</v>
      </c>
      <c r="X314" s="48">
        <v>727.46697558115716</v>
      </c>
      <c r="Y314" s="48">
        <v>1.5014150517361102E-2</v>
      </c>
      <c r="Z314" s="48">
        <v>48452.090229145862</v>
      </c>
      <c r="AA314" s="48">
        <v>616.72500946203422</v>
      </c>
      <c r="AB314" s="48">
        <v>9.6941497792766285E-3</v>
      </c>
      <c r="AC314" s="48">
        <v>63618.267048072557</v>
      </c>
      <c r="AD314" s="48">
        <v>-1359.6889911873138</v>
      </c>
      <c r="AE314" s="48">
        <v>-3.5691370183309701E-2</v>
      </c>
      <c r="AF314" s="48">
        <v>38095.735305313188</v>
      </c>
      <c r="AG314" s="48">
        <v>-632.22201560615667</v>
      </c>
      <c r="AH314" s="48">
        <v>-2.0677219665948599E-2</v>
      </c>
      <c r="AI314" s="48">
        <v>30575.774974587355</v>
      </c>
      <c r="AJ314" s="48">
        <v>-742.96398172527961</v>
      </c>
      <c r="AK314" s="48">
        <v>-2.5997220404033072E-2</v>
      </c>
      <c r="AL314" s="48">
        <v>28578.593025661317</v>
      </c>
      <c r="AM314" s="48">
        <v>-727.46697558115716</v>
      </c>
      <c r="AN314" s="48">
        <v>-1.5014150517361102E-2</v>
      </c>
      <c r="AO314" s="48">
        <v>48452.090229145862</v>
      </c>
      <c r="AP314" s="48">
        <v>632.22201560615667</v>
      </c>
      <c r="AQ314" s="48">
        <v>2.0677219665948599E-2</v>
      </c>
      <c r="AR314" s="48">
        <v>30575.774974587355</v>
      </c>
      <c r="AS314" s="48">
        <v>-110.74196611912294</v>
      </c>
      <c r="AT314" s="48">
        <v>-5.3200007380844738E-3</v>
      </c>
      <c r="AU314" s="48">
        <v>20816.156156962646</v>
      </c>
      <c r="AV314" s="48">
        <v>-616.72500946203422</v>
      </c>
      <c r="AW314" s="48">
        <v>-9.6941497792766285E-3</v>
      </c>
      <c r="AX314" s="48">
        <v>63618.267048072557</v>
      </c>
      <c r="AY314" s="48">
        <v>742.96398172527961</v>
      </c>
      <c r="AZ314" s="48">
        <v>2.5997220404033072E-2</v>
      </c>
      <c r="BA314" s="48">
        <v>28578.593025661317</v>
      </c>
      <c r="BB314" s="48">
        <v>110.74196611912294</v>
      </c>
      <c r="BC314" s="48">
        <v>5.3200007380844738E-3</v>
      </c>
      <c r="BD314" s="48">
        <v>20816.156156962646</v>
      </c>
      <c r="BF314" s="8">
        <f t="shared" si="41"/>
        <v>313530.10364902212</v>
      </c>
      <c r="BG314" s="8">
        <f t="shared" si="42"/>
        <v>313241.15576333413</v>
      </c>
      <c r="BH314" s="8">
        <f t="shared" si="43"/>
        <v>313253.06118896179</v>
      </c>
      <c r="BI314" s="8">
        <f t="shared" si="44"/>
        <v>313204.20313293836</v>
      </c>
      <c r="BJ314" s="19">
        <f t="shared" si="45"/>
        <v>1</v>
      </c>
      <c r="BK314" s="19">
        <f t="shared" si="46"/>
        <v>0</v>
      </c>
      <c r="BL314" s="19">
        <f t="shared" si="47"/>
        <v>0</v>
      </c>
      <c r="BM314" s="19">
        <f t="shared" si="48"/>
        <v>0</v>
      </c>
    </row>
    <row r="315" spans="2:65" x14ac:dyDescent="0.25">
      <c r="B315" s="6">
        <v>290</v>
      </c>
      <c r="C315" s="48">
        <v>2016.3950091642778</v>
      </c>
      <c r="D315" s="48">
        <v>1597.3412989052183</v>
      </c>
      <c r="E315" s="48">
        <v>15.02065390291391</v>
      </c>
      <c r="F315" s="48">
        <v>10.633747342640472</v>
      </c>
      <c r="G315" s="48">
        <v>3184.3967801920926</v>
      </c>
      <c r="H315" s="48">
        <v>2917.5928380969021</v>
      </c>
      <c r="I315" s="48">
        <v>15.090855333312106</v>
      </c>
      <c r="J315" s="48">
        <v>10.675199352109054</v>
      </c>
      <c r="K315" s="48">
        <v>2536.7671137275602</v>
      </c>
      <c r="L315" s="48">
        <v>2223.2035969794806</v>
      </c>
      <c r="M315" s="48">
        <v>15.069431034225024</v>
      </c>
      <c r="N315" s="48">
        <v>10.662562492553359</v>
      </c>
      <c r="O315" s="48">
        <v>2485.1607024364489</v>
      </c>
      <c r="P315" s="48">
        <v>2138.8117117987031</v>
      </c>
      <c r="Q315" s="48">
        <v>15.054338217133273</v>
      </c>
      <c r="R315" s="48">
        <v>10.653653045248122</v>
      </c>
      <c r="U315" s="48">
        <v>1320.2515391916838</v>
      </c>
      <c r="V315" s="48">
        <v>4.1452009468581963E-2</v>
      </c>
      <c r="W315" s="48">
        <v>31850.121528905664</v>
      </c>
      <c r="X315" s="48">
        <v>625.8622980742623</v>
      </c>
      <c r="Y315" s="48">
        <v>2.881514991288725E-2</v>
      </c>
      <c r="Z315" s="48">
        <v>21719.904285292385</v>
      </c>
      <c r="AA315" s="48">
        <v>541.47041289348476</v>
      </c>
      <c r="AB315" s="48">
        <v>1.99057026076499E-2</v>
      </c>
      <c r="AC315" s="48">
        <v>27201.773459902586</v>
      </c>
      <c r="AD315" s="48">
        <v>-1320.2515391916838</v>
      </c>
      <c r="AE315" s="48">
        <v>-4.1452009468581963E-2</v>
      </c>
      <c r="AF315" s="48">
        <v>31850.121528905664</v>
      </c>
      <c r="AG315" s="48">
        <v>-694.38924111742153</v>
      </c>
      <c r="AH315" s="48">
        <v>-1.2636859555694713E-2</v>
      </c>
      <c r="AI315" s="48">
        <v>54949.510046940406</v>
      </c>
      <c r="AJ315" s="48">
        <v>-778.78112629819907</v>
      </c>
      <c r="AK315" s="48">
        <v>-2.1546306860932063E-2</v>
      </c>
      <c r="AL315" s="48">
        <v>36144.529608936893</v>
      </c>
      <c r="AM315" s="48">
        <v>-625.8622980742623</v>
      </c>
      <c r="AN315" s="48">
        <v>-2.881514991288725E-2</v>
      </c>
      <c r="AO315" s="48">
        <v>21719.904285292385</v>
      </c>
      <c r="AP315" s="48">
        <v>694.38924111742153</v>
      </c>
      <c r="AQ315" s="48">
        <v>1.2636859555694713E-2</v>
      </c>
      <c r="AR315" s="48">
        <v>54949.510046940406</v>
      </c>
      <c r="AS315" s="48">
        <v>-84.391885180777535</v>
      </c>
      <c r="AT315" s="48">
        <v>-8.9094473052373502E-3</v>
      </c>
      <c r="AU315" s="48">
        <v>9472.1796189499219</v>
      </c>
      <c r="AV315" s="48">
        <v>-541.47041289348476</v>
      </c>
      <c r="AW315" s="48">
        <v>-1.99057026076499E-2</v>
      </c>
      <c r="AX315" s="48">
        <v>27201.773459902586</v>
      </c>
      <c r="AY315" s="48">
        <v>778.78112629819907</v>
      </c>
      <c r="AZ315" s="48">
        <v>2.1546306860932063E-2</v>
      </c>
      <c r="BA315" s="48">
        <v>36144.529608936893</v>
      </c>
      <c r="BB315" s="48">
        <v>84.391885180777535</v>
      </c>
      <c r="BC315" s="48">
        <v>8.9094473052373502E-3</v>
      </c>
      <c r="BD315" s="48">
        <v>9472.1796189499219</v>
      </c>
      <c r="BF315" s="8">
        <f t="shared" si="41"/>
        <v>317415.07898030896</v>
      </c>
      <c r="BG315" s="8">
        <f t="shared" si="42"/>
        <v>317338.38772517472</v>
      </c>
      <c r="BH315" s="8">
        <f t="shared" si="43"/>
        <v>317653.67117962131</v>
      </c>
      <c r="BI315" s="8">
        <f t="shared" si="44"/>
        <v>317470.77964564494</v>
      </c>
      <c r="BJ315" s="19">
        <f t="shared" si="45"/>
        <v>0</v>
      </c>
      <c r="BK315" s="19">
        <f t="shared" si="46"/>
        <v>0</v>
      </c>
      <c r="BL315" s="19">
        <f t="shared" si="47"/>
        <v>1</v>
      </c>
      <c r="BM315" s="19">
        <f t="shared" si="48"/>
        <v>0</v>
      </c>
    </row>
    <row r="316" spans="2:65" x14ac:dyDescent="0.25">
      <c r="B316" s="6">
        <v>291</v>
      </c>
      <c r="C316" s="48">
        <v>1976.0142049233546</v>
      </c>
      <c r="D316" s="48">
        <v>1573.7520216091461</v>
      </c>
      <c r="E316" s="48">
        <v>14.93523316884418</v>
      </c>
      <c r="F316" s="48">
        <v>10.57272408759362</v>
      </c>
      <c r="G316" s="48">
        <v>3168.6602776071973</v>
      </c>
      <c r="H316" s="48">
        <v>2909.2771097338541</v>
      </c>
      <c r="I316" s="48">
        <v>15.002513634963554</v>
      </c>
      <c r="J316" s="48">
        <v>10.612535062177383</v>
      </c>
      <c r="K316" s="48">
        <v>2570.6371965116928</v>
      </c>
      <c r="L316" s="48">
        <v>2248.6756941772846</v>
      </c>
      <c r="M316" s="48">
        <v>14.973197802974756</v>
      </c>
      <c r="N316" s="48">
        <v>10.595203350083278</v>
      </c>
      <c r="O316" s="48">
        <v>2439.1499229305518</v>
      </c>
      <c r="P316" s="48">
        <v>2110.8108867316359</v>
      </c>
      <c r="Q316" s="48">
        <v>14.970197036134675</v>
      </c>
      <c r="R316" s="48">
        <v>10.593427981212512</v>
      </c>
      <c r="U316" s="48">
        <v>1335.525088124708</v>
      </c>
      <c r="V316" s="48">
        <v>3.981097458376226E-2</v>
      </c>
      <c r="W316" s="48">
        <v>33546.656470686597</v>
      </c>
      <c r="X316" s="48">
        <v>674.9236725681385</v>
      </c>
      <c r="Y316" s="48">
        <v>2.2479262489657259E-2</v>
      </c>
      <c r="Z316" s="48">
        <v>30024.280061619986</v>
      </c>
      <c r="AA316" s="48">
        <v>537.05886512248981</v>
      </c>
      <c r="AB316" s="48">
        <v>2.0703893618891911E-2</v>
      </c>
      <c r="AC316" s="48">
        <v>25939.993462506674</v>
      </c>
      <c r="AD316" s="48">
        <v>-1335.525088124708</v>
      </c>
      <c r="AE316" s="48">
        <v>-3.981097458376226E-2</v>
      </c>
      <c r="AF316" s="48">
        <v>33546.656470686597</v>
      </c>
      <c r="AG316" s="48">
        <v>-660.60141555656946</v>
      </c>
      <c r="AH316" s="48">
        <v>-1.7331712094105001E-2</v>
      </c>
      <c r="AI316" s="48">
        <v>38115.185157111999</v>
      </c>
      <c r="AJ316" s="48">
        <v>-798.46622300221816</v>
      </c>
      <c r="AK316" s="48">
        <v>-1.9107080964870349E-2</v>
      </c>
      <c r="AL316" s="48">
        <v>41789.021801407129</v>
      </c>
      <c r="AM316" s="48">
        <v>-674.9236725681385</v>
      </c>
      <c r="AN316" s="48">
        <v>-2.2479262489657259E-2</v>
      </c>
      <c r="AO316" s="48">
        <v>30024.280061619986</v>
      </c>
      <c r="AP316" s="48">
        <v>660.60141555656946</v>
      </c>
      <c r="AQ316" s="48">
        <v>1.7331712094105001E-2</v>
      </c>
      <c r="AR316" s="48">
        <v>38115.185157111999</v>
      </c>
      <c r="AS316" s="48">
        <v>-137.86480744564869</v>
      </c>
      <c r="AT316" s="48">
        <v>-1.7753688707653481E-3</v>
      </c>
      <c r="AU316" s="48">
        <v>77654.176388829103</v>
      </c>
      <c r="AV316" s="48">
        <v>-537.05886512248981</v>
      </c>
      <c r="AW316" s="48">
        <v>-2.0703893618891911E-2</v>
      </c>
      <c r="AX316" s="48">
        <v>25939.993462506674</v>
      </c>
      <c r="AY316" s="48">
        <v>798.46622300221816</v>
      </c>
      <c r="AZ316" s="48">
        <v>1.9107080964870349E-2</v>
      </c>
      <c r="BA316" s="48">
        <v>41789.021801407129</v>
      </c>
      <c r="BB316" s="48">
        <v>137.86480744564869</v>
      </c>
      <c r="BC316" s="48">
        <v>1.7753688707653481E-3</v>
      </c>
      <c r="BD316" s="48">
        <v>77654.176388829103</v>
      </c>
      <c r="BF316" s="8">
        <f t="shared" si="41"/>
        <v>315607.97060619947</v>
      </c>
      <c r="BG316" s="8">
        <f t="shared" si="42"/>
        <v>315466.77475558763</v>
      </c>
      <c r="BH316" s="8">
        <f t="shared" si="43"/>
        <v>315607.42480832106</v>
      </c>
      <c r="BI316" s="8">
        <f t="shared" si="44"/>
        <v>315692.0285496437</v>
      </c>
      <c r="BJ316" s="19">
        <f t="shared" si="45"/>
        <v>0</v>
      </c>
      <c r="BK316" s="19">
        <f t="shared" si="46"/>
        <v>0</v>
      </c>
      <c r="BL316" s="19">
        <f t="shared" si="47"/>
        <v>0</v>
      </c>
      <c r="BM316" s="19">
        <f t="shared" si="48"/>
        <v>1</v>
      </c>
    </row>
    <row r="317" spans="2:65" x14ac:dyDescent="0.25">
      <c r="B317" s="6">
        <v>292</v>
      </c>
      <c r="C317" s="48">
        <v>1998.0178961125691</v>
      </c>
      <c r="D317" s="48">
        <v>1585.2025105348921</v>
      </c>
      <c r="E317" s="48">
        <v>15.067059119849153</v>
      </c>
      <c r="F317" s="48">
        <v>10.666756335804656</v>
      </c>
      <c r="G317" s="48">
        <v>3217.1234235884808</v>
      </c>
      <c r="H317" s="48">
        <v>2939.6353988242613</v>
      </c>
      <c r="I317" s="48">
        <v>15.131592378062381</v>
      </c>
      <c r="J317" s="48">
        <v>10.704927188972684</v>
      </c>
      <c r="K317" s="48">
        <v>2567.6752440513446</v>
      </c>
      <c r="L317" s="48">
        <v>2244.0838847845071</v>
      </c>
      <c r="M317" s="48">
        <v>15.10972326253399</v>
      </c>
      <c r="N317" s="48">
        <v>10.692003535673225</v>
      </c>
      <c r="O317" s="48">
        <v>2508.2162014144546</v>
      </c>
      <c r="P317" s="48">
        <v>2154.4616916179853</v>
      </c>
      <c r="Q317" s="48">
        <v>15.095351087343925</v>
      </c>
      <c r="R317" s="48">
        <v>10.683503709401366</v>
      </c>
      <c r="U317" s="48">
        <v>1354.4328882893692</v>
      </c>
      <c r="V317" s="48">
        <v>3.8170853168027818E-2</v>
      </c>
      <c r="W317" s="48">
        <v>35483.432406584296</v>
      </c>
      <c r="X317" s="48">
        <v>658.88137424961496</v>
      </c>
      <c r="Y317" s="48">
        <v>2.524719986856816E-2</v>
      </c>
      <c r="Z317" s="48">
        <v>26097.205934900456</v>
      </c>
      <c r="AA317" s="48">
        <v>569.25918108309315</v>
      </c>
      <c r="AB317" s="48">
        <v>1.6747373596709636E-2</v>
      </c>
      <c r="AC317" s="48">
        <v>33990.95253926477</v>
      </c>
      <c r="AD317" s="48">
        <v>-1354.4328882893692</v>
      </c>
      <c r="AE317" s="48">
        <v>-3.8170853168027818E-2</v>
      </c>
      <c r="AF317" s="48">
        <v>35483.432406584296</v>
      </c>
      <c r="AG317" s="48">
        <v>-695.55151403975424</v>
      </c>
      <c r="AH317" s="48">
        <v>-1.2923653299459659E-2</v>
      </c>
      <c r="AI317" s="48">
        <v>53820.038182921191</v>
      </c>
      <c r="AJ317" s="48">
        <v>-785.17370720627605</v>
      </c>
      <c r="AK317" s="48">
        <v>-2.1423479571318182E-2</v>
      </c>
      <c r="AL317" s="48">
        <v>36650.14847809638</v>
      </c>
      <c r="AM317" s="48">
        <v>-658.88137424961496</v>
      </c>
      <c r="AN317" s="48">
        <v>-2.524719986856816E-2</v>
      </c>
      <c r="AO317" s="48">
        <v>26097.205934900456</v>
      </c>
      <c r="AP317" s="48">
        <v>695.55151403975424</v>
      </c>
      <c r="AQ317" s="48">
        <v>1.2923653299459659E-2</v>
      </c>
      <c r="AR317" s="48">
        <v>53820.038182921191</v>
      </c>
      <c r="AS317" s="48">
        <v>-89.622193166521811</v>
      </c>
      <c r="AT317" s="48">
        <v>-8.4998262718585238E-3</v>
      </c>
      <c r="AU317" s="48">
        <v>10544.002936065366</v>
      </c>
      <c r="AV317" s="48">
        <v>-569.25918108309315</v>
      </c>
      <c r="AW317" s="48">
        <v>-1.6747373596709636E-2</v>
      </c>
      <c r="AX317" s="48">
        <v>33990.95253926477</v>
      </c>
      <c r="AY317" s="48">
        <v>785.17370720627605</v>
      </c>
      <c r="AZ317" s="48">
        <v>2.1423479571318182E-2</v>
      </c>
      <c r="BA317" s="48">
        <v>36650.14847809638</v>
      </c>
      <c r="BB317" s="48">
        <v>89.622193166521811</v>
      </c>
      <c r="BC317" s="48">
        <v>8.4998262718585238E-3</v>
      </c>
      <c r="BD317" s="48">
        <v>10544.002936065366</v>
      </c>
      <c r="BF317" s="8">
        <f t="shared" si="41"/>
        <v>318417.48756360478</v>
      </c>
      <c r="BG317" s="8">
        <f t="shared" si="42"/>
        <v>318208.1802703563</v>
      </c>
      <c r="BH317" s="8">
        <f t="shared" si="43"/>
        <v>318516.02218541224</v>
      </c>
      <c r="BI317" s="8">
        <f t="shared" si="44"/>
        <v>318350.64959042304</v>
      </c>
      <c r="BJ317" s="19">
        <f t="shared" si="45"/>
        <v>0</v>
      </c>
      <c r="BK317" s="19">
        <f t="shared" si="46"/>
        <v>0</v>
      </c>
      <c r="BL317" s="19">
        <f t="shared" si="47"/>
        <v>1</v>
      </c>
      <c r="BM317" s="19">
        <f t="shared" si="48"/>
        <v>0</v>
      </c>
    </row>
    <row r="318" spans="2:65" x14ac:dyDescent="0.25">
      <c r="B318" s="6">
        <v>293</v>
      </c>
      <c r="C318" s="48">
        <v>1959.1788437441026</v>
      </c>
      <c r="D318" s="48">
        <v>1561.3788104592288</v>
      </c>
      <c r="E318" s="48">
        <v>15.179728284020293</v>
      </c>
      <c r="F318" s="48">
        <v>10.747040389462713</v>
      </c>
      <c r="G318" s="48">
        <v>3192.7362107354397</v>
      </c>
      <c r="H318" s="48">
        <v>2924.7975505287168</v>
      </c>
      <c r="I318" s="48">
        <v>15.245582748269747</v>
      </c>
      <c r="J318" s="48">
        <v>10.785945991166308</v>
      </c>
      <c r="K318" s="48">
        <v>2524.1866573158172</v>
      </c>
      <c r="L318" s="48">
        <v>2216.6625762756139</v>
      </c>
      <c r="M318" s="48">
        <v>15.225621764809445</v>
      </c>
      <c r="N318" s="48">
        <v>10.774164502028635</v>
      </c>
      <c r="O318" s="48">
        <v>2516.378111138858</v>
      </c>
      <c r="P318" s="48">
        <v>2161.9417213983374</v>
      </c>
      <c r="Q318" s="48">
        <v>15.201838479697862</v>
      </c>
      <c r="R318" s="48">
        <v>10.760114435142951</v>
      </c>
      <c r="U318" s="48">
        <v>1363.418740069488</v>
      </c>
      <c r="V318" s="48">
        <v>3.8905601703595138E-2</v>
      </c>
      <c r="W318" s="48">
        <v>35044.278468092656</v>
      </c>
      <c r="X318" s="48">
        <v>655.28376581638508</v>
      </c>
      <c r="Y318" s="48">
        <v>2.7124112565921621E-2</v>
      </c>
      <c r="Z318" s="48">
        <v>24158.717238169666</v>
      </c>
      <c r="AA318" s="48">
        <v>600.56291093910863</v>
      </c>
      <c r="AB318" s="48">
        <v>1.3074045680237845E-2</v>
      </c>
      <c r="AC318" s="48">
        <v>45935.506546905621</v>
      </c>
      <c r="AD318" s="48">
        <v>-1363.418740069488</v>
      </c>
      <c r="AE318" s="48">
        <v>-3.8905601703595138E-2</v>
      </c>
      <c r="AF318" s="48">
        <v>35044.278468092656</v>
      </c>
      <c r="AG318" s="48">
        <v>-708.13497425310288</v>
      </c>
      <c r="AH318" s="48">
        <v>-1.1781489137673518E-2</v>
      </c>
      <c r="AI318" s="48">
        <v>60105.727381160053</v>
      </c>
      <c r="AJ318" s="48">
        <v>-762.85582913037933</v>
      </c>
      <c r="AK318" s="48">
        <v>-2.5831556023357294E-2</v>
      </c>
      <c r="AL318" s="48">
        <v>29531.934833526608</v>
      </c>
      <c r="AM318" s="48">
        <v>-655.28376581638508</v>
      </c>
      <c r="AN318" s="48">
        <v>-2.7124112565921621E-2</v>
      </c>
      <c r="AO318" s="48">
        <v>24158.717238169666</v>
      </c>
      <c r="AP318" s="48">
        <v>708.13497425310288</v>
      </c>
      <c r="AQ318" s="48">
        <v>1.1781489137673518E-2</v>
      </c>
      <c r="AR318" s="48">
        <v>60105.727381160053</v>
      </c>
      <c r="AS318" s="48">
        <v>-54.720854877276452</v>
      </c>
      <c r="AT318" s="48">
        <v>-1.4050066885683776E-2</v>
      </c>
      <c r="AU318" s="48">
        <v>3894.704226143856</v>
      </c>
      <c r="AV318" s="48">
        <v>-600.56291093910863</v>
      </c>
      <c r="AW318" s="48">
        <v>-1.3074045680237845E-2</v>
      </c>
      <c r="AX318" s="48">
        <v>45935.506546905621</v>
      </c>
      <c r="AY318" s="48">
        <v>762.85582913037933</v>
      </c>
      <c r="AZ318" s="48">
        <v>2.5831556023357294E-2</v>
      </c>
      <c r="BA318" s="48">
        <v>29531.934833526608</v>
      </c>
      <c r="BB318" s="48">
        <v>54.720854877276452</v>
      </c>
      <c r="BC318" s="48">
        <v>1.4050066885683776E-2</v>
      </c>
      <c r="BD318" s="48">
        <v>3894.704226143856</v>
      </c>
      <c r="BF318" s="8">
        <f t="shared" si="41"/>
        <v>320849.83287342219</v>
      </c>
      <c r="BG318" s="8">
        <f t="shared" si="42"/>
        <v>320653.58218446054</v>
      </c>
      <c r="BH318" s="8">
        <f t="shared" si="43"/>
        <v>321008.27248458343</v>
      </c>
      <c r="BI318" s="8">
        <f t="shared" si="44"/>
        <v>320641.49133289017</v>
      </c>
      <c r="BJ318" s="19">
        <f t="shared" si="45"/>
        <v>0</v>
      </c>
      <c r="BK318" s="19">
        <f t="shared" si="46"/>
        <v>0</v>
      </c>
      <c r="BL318" s="19">
        <f t="shared" si="47"/>
        <v>1</v>
      </c>
      <c r="BM318" s="19">
        <f t="shared" si="48"/>
        <v>0</v>
      </c>
    </row>
    <row r="319" spans="2:65" x14ac:dyDescent="0.25">
      <c r="B319" s="6">
        <v>294</v>
      </c>
      <c r="C319" s="48">
        <v>1989.1663362708821</v>
      </c>
      <c r="D319" s="48">
        <v>1580.5902216632949</v>
      </c>
      <c r="E319" s="48">
        <v>15.057631216314757</v>
      </c>
      <c r="F319" s="48">
        <v>10.659162703326873</v>
      </c>
      <c r="G319" s="48">
        <v>3169.3615515775814</v>
      </c>
      <c r="H319" s="48">
        <v>2908.5082661881997</v>
      </c>
      <c r="I319" s="48">
        <v>15.124760569191874</v>
      </c>
      <c r="J319" s="48">
        <v>10.698736264228645</v>
      </c>
      <c r="K319" s="48">
        <v>2567.8575513756591</v>
      </c>
      <c r="L319" s="48">
        <v>2245.2393628248783</v>
      </c>
      <c r="M319" s="48">
        <v>15.096841053402674</v>
      </c>
      <c r="N319" s="48">
        <v>10.682291703153211</v>
      </c>
      <c r="O319" s="48">
        <v>2488.0441343567636</v>
      </c>
      <c r="P319" s="48">
        <v>2142.0457405752049</v>
      </c>
      <c r="Q319" s="48">
        <v>15.086217555046577</v>
      </c>
      <c r="R319" s="48">
        <v>10.676029139720228</v>
      </c>
      <c r="U319" s="48">
        <v>1327.9180445249049</v>
      </c>
      <c r="V319" s="48">
        <v>3.9573560901771998E-2</v>
      </c>
      <c r="W319" s="48">
        <v>33555.687541513209</v>
      </c>
      <c r="X319" s="48">
        <v>664.64914116158343</v>
      </c>
      <c r="Y319" s="48">
        <v>2.312899982633887E-2</v>
      </c>
      <c r="Z319" s="48">
        <v>28736.614040901739</v>
      </c>
      <c r="AA319" s="48">
        <v>561.45551891191008</v>
      </c>
      <c r="AB319" s="48">
        <v>1.6866436393355499E-2</v>
      </c>
      <c r="AC319" s="48">
        <v>33288.331086529601</v>
      </c>
      <c r="AD319" s="48">
        <v>-1327.9180445249049</v>
      </c>
      <c r="AE319" s="48">
        <v>-3.9573560901771998E-2</v>
      </c>
      <c r="AF319" s="48">
        <v>33555.687541513209</v>
      </c>
      <c r="AG319" s="48">
        <v>-663.26890336332144</v>
      </c>
      <c r="AH319" s="48">
        <v>-1.6444561075433128E-2</v>
      </c>
      <c r="AI319" s="48">
        <v>40333.633735849151</v>
      </c>
      <c r="AJ319" s="48">
        <v>-766.4625256129948</v>
      </c>
      <c r="AK319" s="48">
        <v>-2.2707124508416499E-2</v>
      </c>
      <c r="AL319" s="48">
        <v>33754.275021872629</v>
      </c>
      <c r="AM319" s="48">
        <v>-664.64914116158343</v>
      </c>
      <c r="AN319" s="48">
        <v>-2.312899982633887E-2</v>
      </c>
      <c r="AO319" s="48">
        <v>28736.614040901739</v>
      </c>
      <c r="AP319" s="48">
        <v>663.26890336332144</v>
      </c>
      <c r="AQ319" s="48">
        <v>1.6444561075433128E-2</v>
      </c>
      <c r="AR319" s="48">
        <v>40333.633735849151</v>
      </c>
      <c r="AS319" s="48">
        <v>-103.19362224967335</v>
      </c>
      <c r="AT319" s="48">
        <v>-6.2625634329833701E-3</v>
      </c>
      <c r="AU319" s="48">
        <v>16477.856608394275</v>
      </c>
      <c r="AV319" s="48">
        <v>-561.45551891191008</v>
      </c>
      <c r="AW319" s="48">
        <v>-1.6866436393355499E-2</v>
      </c>
      <c r="AX319" s="48">
        <v>33288.331086529601</v>
      </c>
      <c r="AY319" s="48">
        <v>766.4625256129948</v>
      </c>
      <c r="AZ319" s="48">
        <v>2.2707124508416499E-2</v>
      </c>
      <c r="BA319" s="48">
        <v>33754.275021872629</v>
      </c>
      <c r="BB319" s="48">
        <v>103.19362224967335</v>
      </c>
      <c r="BC319" s="48">
        <v>6.2625634329833701E-3</v>
      </c>
      <c r="BD319" s="48">
        <v>16477.856608394275</v>
      </c>
      <c r="BF319" s="8">
        <f t="shared" si="41"/>
        <v>318194.29087814287</v>
      </c>
      <c r="BG319" s="8">
        <f t="shared" si="42"/>
        <v>318053.57966067112</v>
      </c>
      <c r="BH319" s="8">
        <f t="shared" si="43"/>
        <v>318223.51173177146</v>
      </c>
      <c r="BI319" s="8">
        <f t="shared" si="44"/>
        <v>318138.82845103164</v>
      </c>
      <c r="BJ319" s="19">
        <f t="shared" si="45"/>
        <v>0</v>
      </c>
      <c r="BK319" s="19">
        <f t="shared" si="46"/>
        <v>0</v>
      </c>
      <c r="BL319" s="19">
        <f t="shared" si="47"/>
        <v>1</v>
      </c>
      <c r="BM319" s="19">
        <f t="shared" si="48"/>
        <v>0</v>
      </c>
    </row>
    <row r="320" spans="2:65" x14ac:dyDescent="0.25">
      <c r="B320" s="6">
        <v>295</v>
      </c>
      <c r="C320" s="48">
        <v>2017.6892439368262</v>
      </c>
      <c r="D320" s="48">
        <v>1601.1277622010507</v>
      </c>
      <c r="E320" s="48">
        <v>15.103209794560348</v>
      </c>
      <c r="F320" s="48">
        <v>10.691917362823235</v>
      </c>
      <c r="G320" s="48">
        <v>3162.4884938659593</v>
      </c>
      <c r="H320" s="48">
        <v>2904.6808639727142</v>
      </c>
      <c r="I320" s="48">
        <v>15.17588485179998</v>
      </c>
      <c r="J320" s="48">
        <v>10.734770319467938</v>
      </c>
      <c r="K320" s="48">
        <v>2541.80263856382</v>
      </c>
      <c r="L320" s="48">
        <v>2228.7135146142832</v>
      </c>
      <c r="M320" s="48">
        <v>15.150744661368694</v>
      </c>
      <c r="N320" s="48">
        <v>10.719962331761614</v>
      </c>
      <c r="O320" s="48">
        <v>2481.2825540179174</v>
      </c>
      <c r="P320" s="48">
        <v>2138.5676702232013</v>
      </c>
      <c r="Q320" s="48">
        <v>15.137199429258297</v>
      </c>
      <c r="R320" s="48">
        <v>10.711977004342216</v>
      </c>
      <c r="U320" s="48">
        <v>1303.5531017716635</v>
      </c>
      <c r="V320" s="48">
        <v>4.28529566447029E-2</v>
      </c>
      <c r="W320" s="48">
        <v>30419.210337795841</v>
      </c>
      <c r="X320" s="48">
        <v>627.58575241323251</v>
      </c>
      <c r="Y320" s="48">
        <v>2.8044968938379711E-2</v>
      </c>
      <c r="Z320" s="48">
        <v>22377.837315211913</v>
      </c>
      <c r="AA320" s="48">
        <v>537.43990802215058</v>
      </c>
      <c r="AB320" s="48">
        <v>2.0059641518981763E-2</v>
      </c>
      <c r="AC320" s="48">
        <v>26792.099326081639</v>
      </c>
      <c r="AD320" s="48">
        <v>-1303.5531017716635</v>
      </c>
      <c r="AE320" s="48">
        <v>-4.28529566447029E-2</v>
      </c>
      <c r="AF320" s="48">
        <v>30419.210337795841</v>
      </c>
      <c r="AG320" s="48">
        <v>-675.96734935843097</v>
      </c>
      <c r="AH320" s="48">
        <v>-1.4807987706323189E-2</v>
      </c>
      <c r="AI320" s="48">
        <v>45648.832425069122</v>
      </c>
      <c r="AJ320" s="48">
        <v>-766.1131937495129</v>
      </c>
      <c r="AK320" s="48">
        <v>-2.2793315125721136E-2</v>
      </c>
      <c r="AL320" s="48">
        <v>33611.310576099211</v>
      </c>
      <c r="AM320" s="48">
        <v>-627.58575241323251</v>
      </c>
      <c r="AN320" s="48">
        <v>-2.8044968938379711E-2</v>
      </c>
      <c r="AO320" s="48">
        <v>22377.837315211913</v>
      </c>
      <c r="AP320" s="48">
        <v>675.96734935843097</v>
      </c>
      <c r="AQ320" s="48">
        <v>1.4807987706323189E-2</v>
      </c>
      <c r="AR320" s="48">
        <v>45648.832425069122</v>
      </c>
      <c r="AS320" s="48">
        <v>-90.145844391081937</v>
      </c>
      <c r="AT320" s="48">
        <v>-7.9853274193979473E-3</v>
      </c>
      <c r="AU320" s="48">
        <v>11288.935275477843</v>
      </c>
      <c r="AV320" s="48">
        <v>-537.43990802215058</v>
      </c>
      <c r="AW320" s="48">
        <v>-2.0059641518981763E-2</v>
      </c>
      <c r="AX320" s="48">
        <v>26792.099326081639</v>
      </c>
      <c r="AY320" s="48">
        <v>766.1131937495129</v>
      </c>
      <c r="AZ320" s="48">
        <v>2.2793315125721136E-2</v>
      </c>
      <c r="BA320" s="48">
        <v>33611.310576099211</v>
      </c>
      <c r="BB320" s="48">
        <v>90.145844391081937</v>
      </c>
      <c r="BC320" s="48">
        <v>7.9853274193979473E-3</v>
      </c>
      <c r="BD320" s="48">
        <v>11288.935275477843</v>
      </c>
      <c r="BF320" s="8">
        <f t="shared" si="41"/>
        <v>319156.39312249597</v>
      </c>
      <c r="BG320" s="8">
        <f t="shared" si="42"/>
        <v>319138.42872006545</v>
      </c>
      <c r="BH320" s="8">
        <f t="shared" si="43"/>
        <v>319370.15643823415</v>
      </c>
      <c r="BI320" s="8">
        <f t="shared" si="44"/>
        <v>319220.74246004329</v>
      </c>
      <c r="BJ320" s="19">
        <f t="shared" si="45"/>
        <v>0</v>
      </c>
      <c r="BK320" s="19">
        <f t="shared" si="46"/>
        <v>0</v>
      </c>
      <c r="BL320" s="19">
        <f t="shared" si="47"/>
        <v>1</v>
      </c>
      <c r="BM320" s="19">
        <f t="shared" si="48"/>
        <v>0</v>
      </c>
    </row>
    <row r="321" spans="2:65" x14ac:dyDescent="0.25">
      <c r="B321" s="6">
        <v>296</v>
      </c>
      <c r="C321" s="48">
        <v>2002.8478982574741</v>
      </c>
      <c r="D321" s="48">
        <v>1589.1146315976112</v>
      </c>
      <c r="E321" s="48">
        <v>15.101446776227812</v>
      </c>
      <c r="F321" s="48">
        <v>10.691290244486199</v>
      </c>
      <c r="G321" s="48">
        <v>3210.7604121931467</v>
      </c>
      <c r="H321" s="48">
        <v>2935.8007769413398</v>
      </c>
      <c r="I321" s="48">
        <v>15.167703520811436</v>
      </c>
      <c r="J321" s="48">
        <v>10.730422538351071</v>
      </c>
      <c r="K321" s="48">
        <v>2565.2792106842121</v>
      </c>
      <c r="L321" s="48">
        <v>2242.9813602805725</v>
      </c>
      <c r="M321" s="48">
        <v>15.145227202484774</v>
      </c>
      <c r="N321" s="48">
        <v>10.717160046811241</v>
      </c>
      <c r="O321" s="48">
        <v>2534.7331601517035</v>
      </c>
      <c r="P321" s="48">
        <v>2172.8252205896515</v>
      </c>
      <c r="Q321" s="48">
        <v>15.126321571107189</v>
      </c>
      <c r="R321" s="48">
        <v>10.705994685437064</v>
      </c>
      <c r="U321" s="48">
        <v>1346.6861453437286</v>
      </c>
      <c r="V321" s="48">
        <v>3.9132293864872381E-2</v>
      </c>
      <c r="W321" s="48">
        <v>34413.677613532367</v>
      </c>
      <c r="X321" s="48">
        <v>653.86672868296137</v>
      </c>
      <c r="Y321" s="48">
        <v>2.5869802325042102E-2</v>
      </c>
      <c r="Z321" s="48">
        <v>25275.2889437433</v>
      </c>
      <c r="AA321" s="48">
        <v>583.71058899204036</v>
      </c>
      <c r="AB321" s="48">
        <v>1.4704440950865205E-2</v>
      </c>
      <c r="AC321" s="48">
        <v>39696.210889112037</v>
      </c>
      <c r="AD321" s="48">
        <v>-1346.6861453437286</v>
      </c>
      <c r="AE321" s="48">
        <v>-3.9132293864872381E-2</v>
      </c>
      <c r="AF321" s="48">
        <v>34413.677613532367</v>
      </c>
      <c r="AG321" s="48">
        <v>-692.81941666076727</v>
      </c>
      <c r="AH321" s="48">
        <v>-1.3262491539830279E-2</v>
      </c>
      <c r="AI321" s="48">
        <v>52239.009131886945</v>
      </c>
      <c r="AJ321" s="48">
        <v>-762.97555635168828</v>
      </c>
      <c r="AK321" s="48">
        <v>-2.4427852914007175E-2</v>
      </c>
      <c r="AL321" s="48">
        <v>31233.836188451522</v>
      </c>
      <c r="AM321" s="48">
        <v>-653.86672868296137</v>
      </c>
      <c r="AN321" s="48">
        <v>-2.5869802325042102E-2</v>
      </c>
      <c r="AO321" s="48">
        <v>25275.2889437433</v>
      </c>
      <c r="AP321" s="48">
        <v>692.81941666076727</v>
      </c>
      <c r="AQ321" s="48">
        <v>1.3262491539830279E-2</v>
      </c>
      <c r="AR321" s="48">
        <v>52239.009131886945</v>
      </c>
      <c r="AS321" s="48">
        <v>-70.156139690921009</v>
      </c>
      <c r="AT321" s="48">
        <v>-1.1165361374176896E-2</v>
      </c>
      <c r="AU321" s="48">
        <v>6283.3738505927113</v>
      </c>
      <c r="AV321" s="48">
        <v>-583.71058899204036</v>
      </c>
      <c r="AW321" s="48">
        <v>-1.4704440950865205E-2</v>
      </c>
      <c r="AX321" s="48">
        <v>39696.210889112037</v>
      </c>
      <c r="AY321" s="48">
        <v>762.97555635168828</v>
      </c>
      <c r="AZ321" s="48">
        <v>2.4427852914007175E-2</v>
      </c>
      <c r="BA321" s="48">
        <v>31233.836188451522</v>
      </c>
      <c r="BB321" s="48">
        <v>70.156139690921009</v>
      </c>
      <c r="BC321" s="48">
        <v>1.1165361374176896E-2</v>
      </c>
      <c r="BD321" s="48">
        <v>6283.3738505927113</v>
      </c>
      <c r="BF321" s="8">
        <f t="shared" si="41"/>
        <v>319149.59270298836</v>
      </c>
      <c r="BG321" s="8">
        <f t="shared" si="42"/>
        <v>318976.8753735908</v>
      </c>
      <c r="BH321" s="8">
        <f t="shared" si="43"/>
        <v>319271.82004405663</v>
      </c>
      <c r="BI321" s="8">
        <f t="shared" si="44"/>
        <v>319007.0153425223</v>
      </c>
      <c r="BJ321" s="19">
        <f t="shared" si="45"/>
        <v>0</v>
      </c>
      <c r="BK321" s="19">
        <f t="shared" si="46"/>
        <v>0</v>
      </c>
      <c r="BL321" s="19">
        <f t="shared" si="47"/>
        <v>1</v>
      </c>
      <c r="BM321" s="19">
        <f t="shared" si="48"/>
        <v>0</v>
      </c>
    </row>
    <row r="322" spans="2:65" x14ac:dyDescent="0.25">
      <c r="B322" s="6">
        <v>297</v>
      </c>
      <c r="C322" s="48">
        <v>1919.5408802833865</v>
      </c>
      <c r="D322" s="48">
        <v>1535.6250345679323</v>
      </c>
      <c r="E322" s="48">
        <v>14.946713656470536</v>
      </c>
      <c r="F322" s="48">
        <v>10.580986088634077</v>
      </c>
      <c r="G322" s="48">
        <v>3134.6186344100679</v>
      </c>
      <c r="H322" s="48">
        <v>2886.4117047580739</v>
      </c>
      <c r="I322" s="48">
        <v>15.013875338064722</v>
      </c>
      <c r="J322" s="48">
        <v>10.62069657395878</v>
      </c>
      <c r="K322" s="48">
        <v>2572.7435037299183</v>
      </c>
      <c r="L322" s="48">
        <v>2250.0809353696709</v>
      </c>
      <c r="M322" s="48">
        <v>14.977171817234295</v>
      </c>
      <c r="N322" s="48">
        <v>10.599009157850098</v>
      </c>
      <c r="O322" s="48">
        <v>2441.1105697809617</v>
      </c>
      <c r="P322" s="48">
        <v>2112.1180159184805</v>
      </c>
      <c r="Q322" s="48">
        <v>14.974035384316865</v>
      </c>
      <c r="R322" s="48">
        <v>10.597154322250221</v>
      </c>
      <c r="U322" s="48">
        <v>1350.7866701901416</v>
      </c>
      <c r="V322" s="48">
        <v>3.971048532470256E-2</v>
      </c>
      <c r="W322" s="48">
        <v>34015.869087096311</v>
      </c>
      <c r="X322" s="48">
        <v>714.45590080173861</v>
      </c>
      <c r="Y322" s="48">
        <v>1.8023069216020815E-2</v>
      </c>
      <c r="Z322" s="48">
        <v>39641.189424421369</v>
      </c>
      <c r="AA322" s="48">
        <v>576.49298135054823</v>
      </c>
      <c r="AB322" s="48">
        <v>1.6168233616143723E-2</v>
      </c>
      <c r="AC322" s="48">
        <v>35655.903733041632</v>
      </c>
      <c r="AD322" s="48">
        <v>-1350.7866701901416</v>
      </c>
      <c r="AE322" s="48">
        <v>-3.971048532470256E-2</v>
      </c>
      <c r="AF322" s="48">
        <v>34015.869087096311</v>
      </c>
      <c r="AG322" s="48">
        <v>-636.33076938840304</v>
      </c>
      <c r="AH322" s="48">
        <v>-2.1687416108681745E-2</v>
      </c>
      <c r="AI322" s="48">
        <v>29341.01352598071</v>
      </c>
      <c r="AJ322" s="48">
        <v>-774.29368883959341</v>
      </c>
      <c r="AK322" s="48">
        <v>-2.3542251708558837E-2</v>
      </c>
      <c r="AL322" s="48">
        <v>32889.534035442208</v>
      </c>
      <c r="AM322" s="48">
        <v>-714.45590080173861</v>
      </c>
      <c r="AN322" s="48">
        <v>-1.8023069216020815E-2</v>
      </c>
      <c r="AO322" s="48">
        <v>39641.189424421369</v>
      </c>
      <c r="AP322" s="48">
        <v>636.33076938840304</v>
      </c>
      <c r="AQ322" s="48">
        <v>2.1687416108681745E-2</v>
      </c>
      <c r="AR322" s="48">
        <v>29341.01352598071</v>
      </c>
      <c r="AS322" s="48">
        <v>-137.96291945119037</v>
      </c>
      <c r="AT322" s="48">
        <v>-1.8548355998770916E-3</v>
      </c>
      <c r="AU322" s="48">
        <v>74380.133452437687</v>
      </c>
      <c r="AV322" s="48">
        <v>-576.49298135054823</v>
      </c>
      <c r="AW322" s="48">
        <v>-1.6168233616143723E-2</v>
      </c>
      <c r="AX322" s="48">
        <v>35655.903733041632</v>
      </c>
      <c r="AY322" s="48">
        <v>774.29368883959341</v>
      </c>
      <c r="AZ322" s="48">
        <v>2.3542251708558837E-2</v>
      </c>
      <c r="BA322" s="48">
        <v>32889.534035442208</v>
      </c>
      <c r="BB322" s="48">
        <v>137.96291945119037</v>
      </c>
      <c r="BC322" s="48">
        <v>1.8548355998770916E-3</v>
      </c>
      <c r="BD322" s="48">
        <v>74380.133452437687</v>
      </c>
      <c r="BF322" s="8">
        <f t="shared" si="41"/>
        <v>315893.95762445434</v>
      </c>
      <c r="BG322" s="8">
        <f t="shared" si="42"/>
        <v>315734.48551400536</v>
      </c>
      <c r="BH322" s="8">
        <f t="shared" si="43"/>
        <v>315720.1938001333</v>
      </c>
      <c r="BI322" s="8">
        <f t="shared" si="44"/>
        <v>315802.51165158814</v>
      </c>
      <c r="BJ322" s="19">
        <f t="shared" si="45"/>
        <v>1</v>
      </c>
      <c r="BK322" s="19">
        <f t="shared" si="46"/>
        <v>0</v>
      </c>
      <c r="BL322" s="19">
        <f t="shared" si="47"/>
        <v>0</v>
      </c>
      <c r="BM322" s="19">
        <f t="shared" si="48"/>
        <v>0</v>
      </c>
    </row>
    <row r="323" spans="2:65" x14ac:dyDescent="0.25">
      <c r="B323" s="6">
        <v>298</v>
      </c>
      <c r="C323" s="48">
        <v>1952.1626428942734</v>
      </c>
      <c r="D323" s="48">
        <v>1555.5636922146307</v>
      </c>
      <c r="E323" s="48">
        <v>15.041119452617655</v>
      </c>
      <c r="F323" s="48">
        <v>10.64681803583542</v>
      </c>
      <c r="G323" s="48">
        <v>3193.2349866262998</v>
      </c>
      <c r="H323" s="48">
        <v>2924.4223923970599</v>
      </c>
      <c r="I323" s="48">
        <v>15.100034793563792</v>
      </c>
      <c r="J323" s="48">
        <v>10.681667174664963</v>
      </c>
      <c r="K323" s="48">
        <v>2609.8039364479755</v>
      </c>
      <c r="L323" s="48">
        <v>2273.3047896108192</v>
      </c>
      <c r="M323" s="48">
        <v>15.068942432146914</v>
      </c>
      <c r="N323" s="48">
        <v>10.663287121215541</v>
      </c>
      <c r="O323" s="48">
        <v>2477.6495202421156</v>
      </c>
      <c r="P323" s="48">
        <v>2134.9613358520851</v>
      </c>
      <c r="Q323" s="48">
        <v>15.066086725823457</v>
      </c>
      <c r="R323" s="48">
        <v>10.661597709667308</v>
      </c>
      <c r="U323" s="48">
        <v>1368.8587001824292</v>
      </c>
      <c r="V323" s="48">
        <v>3.4849138829542881E-2</v>
      </c>
      <c r="W323" s="48">
        <v>39279.555999300559</v>
      </c>
      <c r="X323" s="48">
        <v>717.74109739618848</v>
      </c>
      <c r="Y323" s="48">
        <v>1.6469085380121484E-2</v>
      </c>
      <c r="Z323" s="48">
        <v>43581.114605339062</v>
      </c>
      <c r="AA323" s="48">
        <v>579.39764363745439</v>
      </c>
      <c r="AB323" s="48">
        <v>1.4779673831888829E-2</v>
      </c>
      <c r="AC323" s="48">
        <v>39202.329511990858</v>
      </c>
      <c r="AD323" s="48">
        <v>-1368.8587001824292</v>
      </c>
      <c r="AE323" s="48">
        <v>-3.4849138829542881E-2</v>
      </c>
      <c r="AF323" s="48">
        <v>39279.555999300559</v>
      </c>
      <c r="AG323" s="48">
        <v>-651.1176027862407</v>
      </c>
      <c r="AH323" s="48">
        <v>-1.8380053449421396E-2</v>
      </c>
      <c r="AI323" s="48">
        <v>35425.229016770776</v>
      </c>
      <c r="AJ323" s="48">
        <v>-789.46105654497478</v>
      </c>
      <c r="AK323" s="48">
        <v>-2.0069464997654052E-2</v>
      </c>
      <c r="AL323" s="48">
        <v>39336.427584754056</v>
      </c>
      <c r="AM323" s="48">
        <v>-717.74109739618848</v>
      </c>
      <c r="AN323" s="48">
        <v>-1.6469085380121484E-2</v>
      </c>
      <c r="AO323" s="48">
        <v>43581.114605339062</v>
      </c>
      <c r="AP323" s="48">
        <v>651.1176027862407</v>
      </c>
      <c r="AQ323" s="48">
        <v>1.8380053449421396E-2</v>
      </c>
      <c r="AR323" s="48">
        <v>35425.229016770776</v>
      </c>
      <c r="AS323" s="48">
        <v>-138.34345375873409</v>
      </c>
      <c r="AT323" s="48">
        <v>-1.6894115482326555E-3</v>
      </c>
      <c r="AU323" s="48">
        <v>81888.545099303577</v>
      </c>
      <c r="AV323" s="48">
        <v>-579.39764363745439</v>
      </c>
      <c r="AW323" s="48">
        <v>-1.4779673831888829E-2</v>
      </c>
      <c r="AX323" s="48">
        <v>39202.329511990858</v>
      </c>
      <c r="AY323" s="48">
        <v>789.46105654497478</v>
      </c>
      <c r="AZ323" s="48">
        <v>2.0069464997654052E-2</v>
      </c>
      <c r="BA323" s="48">
        <v>39336.427584754056</v>
      </c>
      <c r="BB323" s="48">
        <v>138.34345375873409</v>
      </c>
      <c r="BC323" s="48">
        <v>1.6894115482326555E-3</v>
      </c>
      <c r="BD323" s="48">
        <v>81888.545099303577</v>
      </c>
      <c r="BF323" s="8">
        <f t="shared" si="41"/>
        <v>317848.97738284798</v>
      </c>
      <c r="BG323" s="8">
        <f t="shared" si="42"/>
        <v>317525.5928475518</v>
      </c>
      <c r="BH323" s="8">
        <f t="shared" si="43"/>
        <v>317625.30884685536</v>
      </c>
      <c r="BI323" s="8">
        <f t="shared" si="44"/>
        <v>317712.96995416714</v>
      </c>
      <c r="BJ323" s="19">
        <f t="shared" si="45"/>
        <v>1</v>
      </c>
      <c r="BK323" s="19">
        <f t="shared" si="46"/>
        <v>0</v>
      </c>
      <c r="BL323" s="19">
        <f t="shared" si="47"/>
        <v>0</v>
      </c>
      <c r="BM323" s="19">
        <f t="shared" si="48"/>
        <v>0</v>
      </c>
    </row>
    <row r="324" spans="2:65" x14ac:dyDescent="0.25">
      <c r="B324" s="6">
        <v>299</v>
      </c>
      <c r="C324" s="48">
        <v>1928.6716740297129</v>
      </c>
      <c r="D324" s="48">
        <v>1542.5740519928129</v>
      </c>
      <c r="E324" s="48">
        <v>15.152594926463868</v>
      </c>
      <c r="F324" s="48">
        <v>10.72823260473721</v>
      </c>
      <c r="G324" s="48">
        <v>3145.2682604187698</v>
      </c>
      <c r="H324" s="48">
        <v>2894.0605270218393</v>
      </c>
      <c r="I324" s="48">
        <v>15.223316850490601</v>
      </c>
      <c r="J324" s="48">
        <v>10.769910675321356</v>
      </c>
      <c r="K324" s="48">
        <v>2539.8036007503283</v>
      </c>
      <c r="L324" s="48">
        <v>2228.5404427835074</v>
      </c>
      <c r="M324" s="48">
        <v>15.191984298918813</v>
      </c>
      <c r="N324" s="48">
        <v>10.751460182431162</v>
      </c>
      <c r="O324" s="48">
        <v>2485.7552897894725</v>
      </c>
      <c r="P324" s="48">
        <v>2142.8768631870894</v>
      </c>
      <c r="Q324" s="48">
        <v>15.175391122026875</v>
      </c>
      <c r="R324" s="48">
        <v>10.741679803297883</v>
      </c>
      <c r="U324" s="48">
        <v>1351.4864750290265</v>
      </c>
      <c r="V324" s="48">
        <v>4.1678070584145743E-2</v>
      </c>
      <c r="W324" s="48">
        <v>32426.800379361353</v>
      </c>
      <c r="X324" s="48">
        <v>685.9663907906945</v>
      </c>
      <c r="Y324" s="48">
        <v>2.3227577693951673E-2</v>
      </c>
      <c r="Z324" s="48">
        <v>29532.411852369616</v>
      </c>
      <c r="AA324" s="48">
        <v>600.3028111942765</v>
      </c>
      <c r="AB324" s="48">
        <v>1.3447198560673002E-2</v>
      </c>
      <c r="AC324" s="48">
        <v>44641.477441248753</v>
      </c>
      <c r="AD324" s="48">
        <v>-1351.4864750290265</v>
      </c>
      <c r="AE324" s="48">
        <v>-4.1678070584145743E-2</v>
      </c>
      <c r="AF324" s="48">
        <v>32426.800379361353</v>
      </c>
      <c r="AG324" s="48">
        <v>-665.52008423833195</v>
      </c>
      <c r="AH324" s="48">
        <v>-1.845049289019407E-2</v>
      </c>
      <c r="AI324" s="48">
        <v>36070.585658556447</v>
      </c>
      <c r="AJ324" s="48">
        <v>-751.18366383474995</v>
      </c>
      <c r="AK324" s="48">
        <v>-2.8230872023472742E-2</v>
      </c>
      <c r="AL324" s="48">
        <v>26608.58875383564</v>
      </c>
      <c r="AM324" s="48">
        <v>-685.9663907906945</v>
      </c>
      <c r="AN324" s="48">
        <v>-2.3227577693951673E-2</v>
      </c>
      <c r="AO324" s="48">
        <v>29532.411852369616</v>
      </c>
      <c r="AP324" s="48">
        <v>665.52008423833195</v>
      </c>
      <c r="AQ324" s="48">
        <v>1.845049289019407E-2</v>
      </c>
      <c r="AR324" s="48">
        <v>36070.585658556447</v>
      </c>
      <c r="AS324" s="48">
        <v>-85.663579596418003</v>
      </c>
      <c r="AT324" s="48">
        <v>-9.7803791332786716E-3</v>
      </c>
      <c r="AU324" s="48">
        <v>8758.7176763873613</v>
      </c>
      <c r="AV324" s="48">
        <v>-600.3028111942765</v>
      </c>
      <c r="AW324" s="48">
        <v>-1.3447198560673002E-2</v>
      </c>
      <c r="AX324" s="48">
        <v>44641.477441248753</v>
      </c>
      <c r="AY324" s="48">
        <v>751.18366383474995</v>
      </c>
      <c r="AZ324" s="48">
        <v>2.8230872023472742E-2</v>
      </c>
      <c r="BA324" s="48">
        <v>26608.58875383564</v>
      </c>
      <c r="BB324" s="48">
        <v>85.663579596418003</v>
      </c>
      <c r="BC324" s="48">
        <v>9.7803791332786716E-3</v>
      </c>
      <c r="BD324" s="48">
        <v>8758.7176763873613</v>
      </c>
      <c r="BF324" s="8">
        <f t="shared" si="41"/>
        <v>320304.40409012348</v>
      </c>
      <c r="BG324" s="8">
        <f t="shared" si="42"/>
        <v>320203.25973261887</v>
      </c>
      <c r="BH324" s="8">
        <f t="shared" si="43"/>
        <v>320315.26503015135</v>
      </c>
      <c r="BI324" s="8">
        <f t="shared" si="44"/>
        <v>320107.5172357494</v>
      </c>
      <c r="BJ324" s="19">
        <f t="shared" si="45"/>
        <v>0</v>
      </c>
      <c r="BK324" s="19">
        <f t="shared" si="46"/>
        <v>0</v>
      </c>
      <c r="BL324" s="19">
        <f t="shared" si="47"/>
        <v>1</v>
      </c>
      <c r="BM324" s="19">
        <f t="shared" si="48"/>
        <v>0</v>
      </c>
    </row>
    <row r="325" spans="2:65" x14ac:dyDescent="0.25">
      <c r="B325" s="6">
        <v>300</v>
      </c>
      <c r="C325" s="48">
        <v>1949.0175446722701</v>
      </c>
      <c r="D325" s="48">
        <v>1555.4319711482663</v>
      </c>
      <c r="E325" s="48">
        <v>14.990410600661468</v>
      </c>
      <c r="F325" s="48">
        <v>10.609980314550651</v>
      </c>
      <c r="G325" s="48">
        <v>3194.5020342640037</v>
      </c>
      <c r="H325" s="48">
        <v>2926.5799483388123</v>
      </c>
      <c r="I325" s="48">
        <v>15.044320362593956</v>
      </c>
      <c r="J325" s="48">
        <v>10.641668583196761</v>
      </c>
      <c r="K325" s="48">
        <v>2549.6740940253985</v>
      </c>
      <c r="L325" s="48">
        <v>2234.4981437345705</v>
      </c>
      <c r="M325" s="48">
        <v>15.024151160641908</v>
      </c>
      <c r="N325" s="48">
        <v>10.629822564319827</v>
      </c>
      <c r="O325" s="48">
        <v>2523.1075779260973</v>
      </c>
      <c r="P325" s="48">
        <v>2167.2789135812968</v>
      </c>
      <c r="Q325" s="48">
        <v>15.006701055093377</v>
      </c>
      <c r="R325" s="48">
        <v>10.6195644386148</v>
      </c>
      <c r="U325" s="48">
        <v>1371.147977190546</v>
      </c>
      <c r="V325" s="48">
        <v>3.1688268646110629E-2</v>
      </c>
      <c r="W325" s="48">
        <v>43269.892479873262</v>
      </c>
      <c r="X325" s="48">
        <v>679.06617258630422</v>
      </c>
      <c r="Y325" s="48">
        <v>1.984224976917659E-2</v>
      </c>
      <c r="Z325" s="48">
        <v>34223.244868189358</v>
      </c>
      <c r="AA325" s="48">
        <v>611.84694243303056</v>
      </c>
      <c r="AB325" s="48">
        <v>9.5841240641494352E-3</v>
      </c>
      <c r="AC325" s="48">
        <v>63839.630866394706</v>
      </c>
      <c r="AD325" s="48">
        <v>-1371.147977190546</v>
      </c>
      <c r="AE325" s="48">
        <v>-3.1688268646110629E-2</v>
      </c>
      <c r="AF325" s="48">
        <v>43269.892479873262</v>
      </c>
      <c r="AG325" s="48">
        <v>-692.08180460424182</v>
      </c>
      <c r="AH325" s="48">
        <v>-1.1846018876934039E-2</v>
      </c>
      <c r="AI325" s="48">
        <v>58423.155643608508</v>
      </c>
      <c r="AJ325" s="48">
        <v>-759.30103475751548</v>
      </c>
      <c r="AK325" s="48">
        <v>-2.2104144581961194E-2</v>
      </c>
      <c r="AL325" s="48">
        <v>34351.07076603036</v>
      </c>
      <c r="AM325" s="48">
        <v>-679.06617258630422</v>
      </c>
      <c r="AN325" s="48">
        <v>-1.984224976917659E-2</v>
      </c>
      <c r="AO325" s="48">
        <v>34223.244868189358</v>
      </c>
      <c r="AP325" s="48">
        <v>692.08180460424182</v>
      </c>
      <c r="AQ325" s="48">
        <v>1.1846018876934039E-2</v>
      </c>
      <c r="AR325" s="48">
        <v>58423.155643608508</v>
      </c>
      <c r="AS325" s="48">
        <v>-67.219230153273656</v>
      </c>
      <c r="AT325" s="48">
        <v>-1.0258125705027155E-2</v>
      </c>
      <c r="AU325" s="48">
        <v>6552.7789467750254</v>
      </c>
      <c r="AV325" s="48">
        <v>-611.84694243303056</v>
      </c>
      <c r="AW325" s="48">
        <v>-9.5841240641494352E-3</v>
      </c>
      <c r="AX325" s="48">
        <v>63839.630866394706</v>
      </c>
      <c r="AY325" s="48">
        <v>759.30103475751548</v>
      </c>
      <c r="AZ325" s="48">
        <v>2.2104144581961194E-2</v>
      </c>
      <c r="BA325" s="48">
        <v>34351.07076603036</v>
      </c>
      <c r="BB325" s="48">
        <v>67.219230153273656</v>
      </c>
      <c r="BC325" s="48">
        <v>1.0258125705027155E-2</v>
      </c>
      <c r="BD325" s="48">
        <v>6552.7789467750254</v>
      </c>
      <c r="BF325" s="8">
        <f t="shared" si="41"/>
        <v>316743.97746537125</v>
      </c>
      <c r="BG325" s="8">
        <f t="shared" si="42"/>
        <v>316323.47754756402</v>
      </c>
      <c r="BH325" s="8">
        <f t="shared" si="43"/>
        <v>316660.17878586025</v>
      </c>
      <c r="BI325" s="8">
        <f t="shared" si="44"/>
        <v>316419.65424486273</v>
      </c>
      <c r="BJ325" s="19">
        <f t="shared" si="45"/>
        <v>1</v>
      </c>
      <c r="BK325" s="19">
        <f t="shared" si="46"/>
        <v>0</v>
      </c>
      <c r="BL325" s="19">
        <f t="shared" si="47"/>
        <v>0</v>
      </c>
      <c r="BM325" s="19">
        <f t="shared" si="48"/>
        <v>0</v>
      </c>
    </row>
    <row r="326" spans="2:65" x14ac:dyDescent="0.25">
      <c r="B326" s="6">
        <v>301</v>
      </c>
      <c r="C326" s="48">
        <v>1957.0430687522487</v>
      </c>
      <c r="D326" s="48">
        <v>1557.5144610045195</v>
      </c>
      <c r="E326" s="48">
        <v>15.131656888998014</v>
      </c>
      <c r="F326" s="48">
        <v>10.711764304106616</v>
      </c>
      <c r="G326" s="48">
        <v>3197.5247831885499</v>
      </c>
      <c r="H326" s="48">
        <v>2926.4113488328303</v>
      </c>
      <c r="I326" s="48">
        <v>15.192045274585782</v>
      </c>
      <c r="J326" s="48">
        <v>10.747349130005237</v>
      </c>
      <c r="K326" s="48">
        <v>2545.5704837404182</v>
      </c>
      <c r="L326" s="48">
        <v>2229.1455360217897</v>
      </c>
      <c r="M326" s="48">
        <v>15.170843731095221</v>
      </c>
      <c r="N326" s="48">
        <v>10.734866218240828</v>
      </c>
      <c r="O326" s="48">
        <v>2544.5878351094157</v>
      </c>
      <c r="P326" s="48">
        <v>2178.7246920989464</v>
      </c>
      <c r="Q326" s="48">
        <v>15.147579419136973</v>
      </c>
      <c r="R326" s="48">
        <v>10.721155836946632</v>
      </c>
      <c r="U326" s="48">
        <v>1368.8968878283108</v>
      </c>
      <c r="V326" s="48">
        <v>3.5584825898620664E-2</v>
      </c>
      <c r="W326" s="48">
        <v>38468.556561952209</v>
      </c>
      <c r="X326" s="48">
        <v>671.63107501727018</v>
      </c>
      <c r="Y326" s="48">
        <v>2.3101914134212365E-2</v>
      </c>
      <c r="Z326" s="48">
        <v>29072.529276811318</v>
      </c>
      <c r="AA326" s="48">
        <v>621.21023109442694</v>
      </c>
      <c r="AB326" s="48">
        <v>9.391532840016481E-3</v>
      </c>
      <c r="AC326" s="48">
        <v>66145.776379283445</v>
      </c>
      <c r="AD326" s="48">
        <v>-1368.8968878283108</v>
      </c>
      <c r="AE326" s="48">
        <v>-3.5584825898620664E-2</v>
      </c>
      <c r="AF326" s="48">
        <v>38468.556561952209</v>
      </c>
      <c r="AG326" s="48">
        <v>-697.26581281104063</v>
      </c>
      <c r="AH326" s="48">
        <v>-1.24829117644083E-2</v>
      </c>
      <c r="AI326" s="48">
        <v>55857.625686268846</v>
      </c>
      <c r="AJ326" s="48">
        <v>-747.68665673388386</v>
      </c>
      <c r="AK326" s="48">
        <v>-2.6193293058604183E-2</v>
      </c>
      <c r="AL326" s="48">
        <v>28544.965883481294</v>
      </c>
      <c r="AM326" s="48">
        <v>-671.63107501727018</v>
      </c>
      <c r="AN326" s="48">
        <v>-2.3101914134212365E-2</v>
      </c>
      <c r="AO326" s="48">
        <v>29072.529276811318</v>
      </c>
      <c r="AP326" s="48">
        <v>697.26581281104063</v>
      </c>
      <c r="AQ326" s="48">
        <v>1.24829117644083E-2</v>
      </c>
      <c r="AR326" s="48">
        <v>55857.625686268846</v>
      </c>
      <c r="AS326" s="48">
        <v>-50.420843922843233</v>
      </c>
      <c r="AT326" s="48">
        <v>-1.3710381294195884E-2</v>
      </c>
      <c r="AU326" s="48">
        <v>3677.5668627238151</v>
      </c>
      <c r="AV326" s="48">
        <v>-621.21023109442694</v>
      </c>
      <c r="AW326" s="48">
        <v>-9.391532840016481E-3</v>
      </c>
      <c r="AX326" s="48">
        <v>66145.776379283445</v>
      </c>
      <c r="AY326" s="48">
        <v>747.68665673388386</v>
      </c>
      <c r="AZ326" s="48">
        <v>2.6193293058604183E-2</v>
      </c>
      <c r="BA326" s="48">
        <v>28544.965883481294</v>
      </c>
      <c r="BB326" s="48">
        <v>50.420843922843233</v>
      </c>
      <c r="BC326" s="48">
        <v>1.3710381294195884E-2</v>
      </c>
      <c r="BD326" s="48">
        <v>3677.5668627238151</v>
      </c>
      <c r="BF326" s="8">
        <f t="shared" si="41"/>
        <v>319795.41466219397</v>
      </c>
      <c r="BG326" s="8">
        <f t="shared" si="42"/>
        <v>319494.06255132426</v>
      </c>
      <c r="BH326" s="8">
        <f t="shared" si="43"/>
        <v>319816.84101120307</v>
      </c>
      <c r="BI326" s="8">
        <f t="shared" si="44"/>
        <v>319455.95041629998</v>
      </c>
      <c r="BJ326" s="19">
        <f t="shared" si="45"/>
        <v>0</v>
      </c>
      <c r="BK326" s="19">
        <f t="shared" si="46"/>
        <v>0</v>
      </c>
      <c r="BL326" s="19">
        <f t="shared" si="47"/>
        <v>1</v>
      </c>
      <c r="BM326" s="19">
        <f t="shared" si="48"/>
        <v>0</v>
      </c>
    </row>
    <row r="327" spans="2:65" x14ac:dyDescent="0.25">
      <c r="B327" s="6">
        <v>302</v>
      </c>
      <c r="C327" s="48">
        <v>2064.309476790042</v>
      </c>
      <c r="D327" s="48">
        <v>1629.1116257114527</v>
      </c>
      <c r="E327" s="48">
        <v>14.841133016852675</v>
      </c>
      <c r="F327" s="48">
        <v>10.507817092077653</v>
      </c>
      <c r="G327" s="48">
        <v>3243.4295334365911</v>
      </c>
      <c r="H327" s="48">
        <v>2956.801059291377</v>
      </c>
      <c r="I327" s="48">
        <v>14.91029004084775</v>
      </c>
      <c r="J327" s="48">
        <v>10.548718917801931</v>
      </c>
      <c r="K327" s="48">
        <v>2593.5903177669857</v>
      </c>
      <c r="L327" s="48">
        <v>2260.9434758506559</v>
      </c>
      <c r="M327" s="48">
        <v>14.888999523973798</v>
      </c>
      <c r="N327" s="48">
        <v>10.536140203167554</v>
      </c>
      <c r="O327" s="48">
        <v>2535.9581839302318</v>
      </c>
      <c r="P327" s="48">
        <v>2172.5172574765957</v>
      </c>
      <c r="Q327" s="48">
        <v>14.874687970834929</v>
      </c>
      <c r="R327" s="48">
        <v>10.527678173511323</v>
      </c>
      <c r="U327" s="48">
        <v>1327.6894335799243</v>
      </c>
      <c r="V327" s="48">
        <v>4.090182572427814E-2</v>
      </c>
      <c r="W327" s="48">
        <v>32460.395350808172</v>
      </c>
      <c r="X327" s="48">
        <v>631.8318501392032</v>
      </c>
      <c r="Y327" s="48">
        <v>2.8323111089900266E-2</v>
      </c>
      <c r="Z327" s="48">
        <v>22307.996043715269</v>
      </c>
      <c r="AA327" s="48">
        <v>543.40563176514297</v>
      </c>
      <c r="AB327" s="48">
        <v>1.986108143366927E-2</v>
      </c>
      <c r="AC327" s="48">
        <v>27360.324440538308</v>
      </c>
      <c r="AD327" s="48">
        <v>-1327.6894335799243</v>
      </c>
      <c r="AE327" s="48">
        <v>-4.090182572427814E-2</v>
      </c>
      <c r="AF327" s="48">
        <v>32460.395350808172</v>
      </c>
      <c r="AG327" s="48">
        <v>-695.8575834407211</v>
      </c>
      <c r="AH327" s="48">
        <v>-1.2578714634377874E-2</v>
      </c>
      <c r="AI327" s="48">
        <v>55320.245642502188</v>
      </c>
      <c r="AJ327" s="48">
        <v>-784.28380181478133</v>
      </c>
      <c r="AK327" s="48">
        <v>-2.104074429060887E-2</v>
      </c>
      <c r="AL327" s="48">
        <v>37274.527506369217</v>
      </c>
      <c r="AM327" s="48">
        <v>-631.8318501392032</v>
      </c>
      <c r="AN327" s="48">
        <v>-2.8323111089900266E-2</v>
      </c>
      <c r="AO327" s="48">
        <v>22307.996043715269</v>
      </c>
      <c r="AP327" s="48">
        <v>695.8575834407211</v>
      </c>
      <c r="AQ327" s="48">
        <v>1.2578714634377874E-2</v>
      </c>
      <c r="AR327" s="48">
        <v>55320.245642502188</v>
      </c>
      <c r="AS327" s="48">
        <v>-88.426218374060227</v>
      </c>
      <c r="AT327" s="48">
        <v>-8.462029656230996E-3</v>
      </c>
      <c r="AU327" s="48">
        <v>10449.764650605755</v>
      </c>
      <c r="AV327" s="48">
        <v>-543.40563176514297</v>
      </c>
      <c r="AW327" s="48">
        <v>-1.986108143366927E-2</v>
      </c>
      <c r="AX327" s="48">
        <v>27360.324440538308</v>
      </c>
      <c r="AY327" s="48">
        <v>784.28380181478133</v>
      </c>
      <c r="AZ327" s="48">
        <v>2.104074429060887E-2</v>
      </c>
      <c r="BA327" s="48">
        <v>37274.527506369217</v>
      </c>
      <c r="BB327" s="48">
        <v>88.426218374060227</v>
      </c>
      <c r="BC327" s="48">
        <v>8.462029656230996E-3</v>
      </c>
      <c r="BD327" s="48">
        <v>10449.764650605755</v>
      </c>
      <c r="BF327" s="8">
        <f t="shared" si="41"/>
        <v>313605.40113661817</v>
      </c>
      <c r="BG327" s="8">
        <f t="shared" si="42"/>
        <v>313504.7664747666</v>
      </c>
      <c r="BH327" s="8">
        <f t="shared" si="43"/>
        <v>313823.26261917595</v>
      </c>
      <c r="BI327" s="8">
        <f t="shared" si="44"/>
        <v>313657.82794786309</v>
      </c>
      <c r="BJ327" s="19">
        <f t="shared" si="45"/>
        <v>0</v>
      </c>
      <c r="BK327" s="19">
        <f t="shared" si="46"/>
        <v>0</v>
      </c>
      <c r="BL327" s="19">
        <f t="shared" si="47"/>
        <v>1</v>
      </c>
      <c r="BM327" s="19">
        <f t="shared" si="48"/>
        <v>0</v>
      </c>
    </row>
    <row r="328" spans="2:65" x14ac:dyDescent="0.25">
      <c r="B328" s="6">
        <v>303</v>
      </c>
      <c r="C328" s="48">
        <v>2058.0431432365917</v>
      </c>
      <c r="D328" s="48">
        <v>1626.0378601073255</v>
      </c>
      <c r="E328" s="48">
        <v>14.957000975102508</v>
      </c>
      <c r="F328" s="48">
        <v>10.589233619478048</v>
      </c>
      <c r="G328" s="48">
        <v>3222.7150748407162</v>
      </c>
      <c r="H328" s="48">
        <v>2943.6640204334221</v>
      </c>
      <c r="I328" s="48">
        <v>15.025873163360956</v>
      </c>
      <c r="J328" s="48">
        <v>10.629785961854225</v>
      </c>
      <c r="K328" s="48">
        <v>2578.508114886869</v>
      </c>
      <c r="L328" s="48">
        <v>2251.6865398777909</v>
      </c>
      <c r="M328" s="48">
        <v>15.004501431169178</v>
      </c>
      <c r="N328" s="48">
        <v>10.617215441998347</v>
      </c>
      <c r="O328" s="48">
        <v>2518.1824469157664</v>
      </c>
      <c r="P328" s="48">
        <v>2161.5260520644702</v>
      </c>
      <c r="Q328" s="48">
        <v>14.991090876756692</v>
      </c>
      <c r="R328" s="48">
        <v>10.60932149367545</v>
      </c>
      <c r="U328" s="48">
        <v>1317.6261603260966</v>
      </c>
      <c r="V328" s="48">
        <v>4.0552342376177108E-2</v>
      </c>
      <c r="W328" s="48">
        <v>32491.986482639033</v>
      </c>
      <c r="X328" s="48">
        <v>625.64867977046538</v>
      </c>
      <c r="Y328" s="48">
        <v>2.798182252029946E-2</v>
      </c>
      <c r="Z328" s="48">
        <v>22359.111144979477</v>
      </c>
      <c r="AA328" s="48">
        <v>535.48819195714464</v>
      </c>
      <c r="AB328" s="48">
        <v>2.0087874197402655E-2</v>
      </c>
      <c r="AC328" s="48">
        <v>26657.28522067222</v>
      </c>
      <c r="AD328" s="48">
        <v>-1317.6261603260966</v>
      </c>
      <c r="AE328" s="48">
        <v>-4.0552342376177108E-2</v>
      </c>
      <c r="AF328" s="48">
        <v>32491.986482639033</v>
      </c>
      <c r="AG328" s="48">
        <v>-691.97748055563125</v>
      </c>
      <c r="AH328" s="48">
        <v>-1.2570519855877649E-2</v>
      </c>
      <c r="AI328" s="48">
        <v>55047.642300336571</v>
      </c>
      <c r="AJ328" s="48">
        <v>-782.13796836895199</v>
      </c>
      <c r="AK328" s="48">
        <v>-2.0464468178774453E-2</v>
      </c>
      <c r="AL328" s="48">
        <v>38219.315622390706</v>
      </c>
      <c r="AM328" s="48">
        <v>-625.64867977046538</v>
      </c>
      <c r="AN328" s="48">
        <v>-2.798182252029946E-2</v>
      </c>
      <c r="AO328" s="48">
        <v>22359.111144979477</v>
      </c>
      <c r="AP328" s="48">
        <v>691.97748055563125</v>
      </c>
      <c r="AQ328" s="48">
        <v>1.2570519855877649E-2</v>
      </c>
      <c r="AR328" s="48">
        <v>55047.642300336571</v>
      </c>
      <c r="AS328" s="48">
        <v>-90.160487813320742</v>
      </c>
      <c r="AT328" s="48">
        <v>-7.8939483228968044E-3</v>
      </c>
      <c r="AU328" s="48">
        <v>11421.469222417581</v>
      </c>
      <c r="AV328" s="48">
        <v>-535.48819195714464</v>
      </c>
      <c r="AW328" s="48">
        <v>-2.0087874197402655E-2</v>
      </c>
      <c r="AX328" s="48">
        <v>26657.28522067222</v>
      </c>
      <c r="AY328" s="48">
        <v>782.13796836895199</v>
      </c>
      <c r="AZ328" s="48">
        <v>2.0464468178774453E-2</v>
      </c>
      <c r="BA328" s="48">
        <v>38219.315622390706</v>
      </c>
      <c r="BB328" s="48">
        <v>90.160487813320742</v>
      </c>
      <c r="BC328" s="48">
        <v>7.8939483228968044E-3</v>
      </c>
      <c r="BD328" s="48">
        <v>11421.469222417581</v>
      </c>
      <c r="BF328" s="8">
        <f t="shared" si="41"/>
        <v>316050.97072423412</v>
      </c>
      <c r="BG328" s="8">
        <f t="shared" si="42"/>
        <v>315949.91483519331</v>
      </c>
      <c r="BH328" s="8">
        <f t="shared" si="43"/>
        <v>316264.77672007261</v>
      </c>
      <c r="BI328" s="8">
        <f t="shared" si="44"/>
        <v>316118.11875819904</v>
      </c>
      <c r="BJ328" s="19">
        <f t="shared" si="45"/>
        <v>0</v>
      </c>
      <c r="BK328" s="19">
        <f t="shared" si="46"/>
        <v>0</v>
      </c>
      <c r="BL328" s="19">
        <f t="shared" si="47"/>
        <v>1</v>
      </c>
      <c r="BM328" s="19">
        <f t="shared" si="48"/>
        <v>0</v>
      </c>
    </row>
    <row r="329" spans="2:65" x14ac:dyDescent="0.25">
      <c r="B329" s="6">
        <v>304</v>
      </c>
      <c r="C329" s="48">
        <v>1940.8212337125831</v>
      </c>
      <c r="D329" s="48">
        <v>1547.6586600883015</v>
      </c>
      <c r="E329" s="48">
        <v>14.949844765696783</v>
      </c>
      <c r="F329" s="48">
        <v>10.581782437318708</v>
      </c>
      <c r="G329" s="48">
        <v>3198.2541654465017</v>
      </c>
      <c r="H329" s="48">
        <v>2927.6007612239368</v>
      </c>
      <c r="I329" s="48">
        <v>15.004249188763275</v>
      </c>
      <c r="J329" s="48">
        <v>10.613835842714193</v>
      </c>
      <c r="K329" s="48">
        <v>2538.213783502084</v>
      </c>
      <c r="L329" s="48">
        <v>2225.0353747088761</v>
      </c>
      <c r="M329" s="48">
        <v>14.985456894618626</v>
      </c>
      <c r="N329" s="48">
        <v>10.602772936059406</v>
      </c>
      <c r="O329" s="48">
        <v>2533.7497419585334</v>
      </c>
      <c r="P329" s="48">
        <v>2172.4040675249453</v>
      </c>
      <c r="Q329" s="48">
        <v>14.964053182505669</v>
      </c>
      <c r="R329" s="48">
        <v>10.59016124659251</v>
      </c>
      <c r="U329" s="48">
        <v>1379.9421011356353</v>
      </c>
      <c r="V329" s="48">
        <v>3.2053405395485512E-2</v>
      </c>
      <c r="W329" s="48">
        <v>43051.34147556097</v>
      </c>
      <c r="X329" s="48">
        <v>677.3767146205746</v>
      </c>
      <c r="Y329" s="48">
        <v>2.0990498740697916E-2</v>
      </c>
      <c r="Z329" s="48">
        <v>32270.634585124317</v>
      </c>
      <c r="AA329" s="48">
        <v>624.74540743664375</v>
      </c>
      <c r="AB329" s="48">
        <v>8.3788092738021902E-3</v>
      </c>
      <c r="AC329" s="48">
        <v>74562.552627855999</v>
      </c>
      <c r="AD329" s="48">
        <v>-1379.9421011356353</v>
      </c>
      <c r="AE329" s="48">
        <v>-3.2053405395485512E-2</v>
      </c>
      <c r="AF329" s="48">
        <v>43051.34147556097</v>
      </c>
      <c r="AG329" s="48">
        <v>-702.56538651506071</v>
      </c>
      <c r="AH329" s="48">
        <v>-1.1062906654787596E-2</v>
      </c>
      <c r="AI329" s="48">
        <v>63506.401024455692</v>
      </c>
      <c r="AJ329" s="48">
        <v>-755.19669369899157</v>
      </c>
      <c r="AK329" s="48">
        <v>-2.3674596121683322E-2</v>
      </c>
      <c r="AL329" s="48">
        <v>31899.031764572093</v>
      </c>
      <c r="AM329" s="48">
        <v>-677.3767146205746</v>
      </c>
      <c r="AN329" s="48">
        <v>-2.0990498740697916E-2</v>
      </c>
      <c r="AO329" s="48">
        <v>32270.634585124317</v>
      </c>
      <c r="AP329" s="48">
        <v>702.56538651506071</v>
      </c>
      <c r="AQ329" s="48">
        <v>1.1062906654787596E-2</v>
      </c>
      <c r="AR329" s="48">
        <v>63506.401024455692</v>
      </c>
      <c r="AS329" s="48">
        <v>-52.631307183930858</v>
      </c>
      <c r="AT329" s="48">
        <v>-1.2611689466895726E-2</v>
      </c>
      <c r="AU329" s="48">
        <v>4173.2162310277427</v>
      </c>
      <c r="AV329" s="48">
        <v>-624.74540743664375</v>
      </c>
      <c r="AW329" s="48">
        <v>-8.3788092738021902E-3</v>
      </c>
      <c r="AX329" s="48">
        <v>74562.552627855999</v>
      </c>
      <c r="AY329" s="48">
        <v>755.19669369899157</v>
      </c>
      <c r="AZ329" s="48">
        <v>2.3674596121683322E-2</v>
      </c>
      <c r="BA329" s="48">
        <v>31899.031764572093</v>
      </c>
      <c r="BB329" s="48">
        <v>52.631307183930858</v>
      </c>
      <c r="BC329" s="48">
        <v>1.2611689466895726E-2</v>
      </c>
      <c r="BD329" s="48">
        <v>4173.2162310277427</v>
      </c>
      <c r="BF329" s="8">
        <f t="shared" si="41"/>
        <v>315905.81445947289</v>
      </c>
      <c r="BG329" s="8">
        <f t="shared" si="42"/>
        <v>315487.47452020185</v>
      </c>
      <c r="BH329" s="8">
        <f t="shared" si="43"/>
        <v>315858.15270707331</v>
      </c>
      <c r="BI329" s="8">
        <f t="shared" si="44"/>
        <v>315532.43333025038</v>
      </c>
      <c r="BJ329" s="19">
        <f t="shared" si="45"/>
        <v>1</v>
      </c>
      <c r="BK329" s="19">
        <f t="shared" si="46"/>
        <v>0</v>
      </c>
      <c r="BL329" s="19">
        <f t="shared" si="47"/>
        <v>0</v>
      </c>
      <c r="BM329" s="19">
        <f t="shared" si="48"/>
        <v>0</v>
      </c>
    </row>
    <row r="330" spans="2:65" x14ac:dyDescent="0.25">
      <c r="B330" s="6">
        <v>305</v>
      </c>
      <c r="C330" s="48">
        <v>1972.5468253500651</v>
      </c>
      <c r="D330" s="48">
        <v>1570.953383157444</v>
      </c>
      <c r="E330" s="48">
        <v>14.988889441516388</v>
      </c>
      <c r="F330" s="48">
        <v>10.611405677850607</v>
      </c>
      <c r="G330" s="48">
        <v>3154.2203318469628</v>
      </c>
      <c r="H330" s="48">
        <v>2899.2962372277862</v>
      </c>
      <c r="I330" s="48">
        <v>15.061106790764839</v>
      </c>
      <c r="J330" s="48">
        <v>10.654206145853774</v>
      </c>
      <c r="K330" s="48">
        <v>2543.1129730091266</v>
      </c>
      <c r="L330" s="48">
        <v>2229.8002265658088</v>
      </c>
      <c r="M330" s="48">
        <v>15.03251782093492</v>
      </c>
      <c r="N330" s="48">
        <v>10.637278724226691</v>
      </c>
      <c r="O330" s="48">
        <v>2468.8042154194559</v>
      </c>
      <c r="P330" s="48">
        <v>2130.3966947143977</v>
      </c>
      <c r="Q330" s="48">
        <v>15.020166076610161</v>
      </c>
      <c r="R330" s="48">
        <v>10.629958778149815</v>
      </c>
      <c r="U330" s="48">
        <v>1328.3428540703421</v>
      </c>
      <c r="V330" s="48">
        <v>4.2800468003166614E-2</v>
      </c>
      <c r="W330" s="48">
        <v>31035.708627580054</v>
      </c>
      <c r="X330" s="48">
        <v>658.84684340836475</v>
      </c>
      <c r="Y330" s="48">
        <v>2.5873046376084119E-2</v>
      </c>
      <c r="Z330" s="48">
        <v>25464.602576423826</v>
      </c>
      <c r="AA330" s="48">
        <v>559.44331155695363</v>
      </c>
      <c r="AB330" s="48">
        <v>1.855310029920787E-2</v>
      </c>
      <c r="AC330" s="48">
        <v>30153.629449243006</v>
      </c>
      <c r="AD330" s="48">
        <v>-1328.3428540703421</v>
      </c>
      <c r="AE330" s="48">
        <v>-4.2800468003166614E-2</v>
      </c>
      <c r="AF330" s="48">
        <v>31035.708627580054</v>
      </c>
      <c r="AG330" s="48">
        <v>-669.49601066197738</v>
      </c>
      <c r="AH330" s="48">
        <v>-1.6927421627082495E-2</v>
      </c>
      <c r="AI330" s="48">
        <v>39550.973881978476</v>
      </c>
      <c r="AJ330" s="48">
        <v>-768.8995425133885</v>
      </c>
      <c r="AK330" s="48">
        <v>-2.4247367703958744E-2</v>
      </c>
      <c r="AL330" s="48">
        <v>31710.639765150845</v>
      </c>
      <c r="AM330" s="48">
        <v>-658.84684340836475</v>
      </c>
      <c r="AN330" s="48">
        <v>-2.5873046376084119E-2</v>
      </c>
      <c r="AO330" s="48">
        <v>25464.602576423826</v>
      </c>
      <c r="AP330" s="48">
        <v>669.49601066197738</v>
      </c>
      <c r="AQ330" s="48">
        <v>1.6927421627082495E-2</v>
      </c>
      <c r="AR330" s="48">
        <v>39550.973881978476</v>
      </c>
      <c r="AS330" s="48">
        <v>-99.403531851411117</v>
      </c>
      <c r="AT330" s="48">
        <v>-7.3199460768762492E-3</v>
      </c>
      <c r="AU330" s="48">
        <v>13579.817502403117</v>
      </c>
      <c r="AV330" s="48">
        <v>-559.44331155695363</v>
      </c>
      <c r="AW330" s="48">
        <v>-1.855310029920787E-2</v>
      </c>
      <c r="AX330" s="48">
        <v>30153.629449243006</v>
      </c>
      <c r="AY330" s="48">
        <v>768.8995425133885</v>
      </c>
      <c r="AZ330" s="48">
        <v>2.4247367703958744E-2</v>
      </c>
      <c r="BA330" s="48">
        <v>31710.639765150845</v>
      </c>
      <c r="BB330" s="48">
        <v>99.403531851411117</v>
      </c>
      <c r="BC330" s="48">
        <v>7.3199460768762492E-3</v>
      </c>
      <c r="BD330" s="48">
        <v>13579.817502403117</v>
      </c>
      <c r="BF330" s="8">
        <f t="shared" si="41"/>
        <v>316771.21695236076</v>
      </c>
      <c r="BG330" s="8">
        <f t="shared" si="42"/>
        <v>316726.88813838543</v>
      </c>
      <c r="BH330" s="8">
        <f t="shared" si="43"/>
        <v>316888.56150023494</v>
      </c>
      <c r="BI330" s="8">
        <f t="shared" si="44"/>
        <v>316768.36664978007</v>
      </c>
      <c r="BJ330" s="19">
        <f t="shared" si="45"/>
        <v>0</v>
      </c>
      <c r="BK330" s="19">
        <f t="shared" si="46"/>
        <v>0</v>
      </c>
      <c r="BL330" s="19">
        <f t="shared" si="47"/>
        <v>1</v>
      </c>
      <c r="BM330" s="19">
        <f t="shared" si="48"/>
        <v>0</v>
      </c>
    </row>
    <row r="331" spans="2:65" x14ac:dyDescent="0.25">
      <c r="B331" s="6">
        <v>306</v>
      </c>
      <c r="C331" s="48">
        <v>2020.3372227724378</v>
      </c>
      <c r="D331" s="48">
        <v>1599.3776388436258</v>
      </c>
      <c r="E331" s="48">
        <v>15.053114566203194</v>
      </c>
      <c r="F331" s="48">
        <v>10.656643980408179</v>
      </c>
      <c r="G331" s="48">
        <v>3201.5231824647249</v>
      </c>
      <c r="H331" s="48">
        <v>2928.662390635548</v>
      </c>
      <c r="I331" s="48">
        <v>15.12052053285039</v>
      </c>
      <c r="J331" s="48">
        <v>10.696389483974025</v>
      </c>
      <c r="K331" s="48">
        <v>2538.6245447002866</v>
      </c>
      <c r="L331" s="48">
        <v>2224.0003388081491</v>
      </c>
      <c r="M331" s="48">
        <v>15.101632552075447</v>
      </c>
      <c r="N331" s="48">
        <v>10.685264206225094</v>
      </c>
      <c r="O331" s="48">
        <v>2522.0002613528741</v>
      </c>
      <c r="P331" s="48">
        <v>2163.0028230044613</v>
      </c>
      <c r="Q331" s="48">
        <v>15.081461767774679</v>
      </c>
      <c r="R331" s="48">
        <v>10.673373153096772</v>
      </c>
      <c r="U331" s="48">
        <v>1329.2847517919222</v>
      </c>
      <c r="V331" s="48">
        <v>3.9745503565846718E-2</v>
      </c>
      <c r="W331" s="48">
        <v>33444.909047124907</v>
      </c>
      <c r="X331" s="48">
        <v>624.62269996452324</v>
      </c>
      <c r="Y331" s="48">
        <v>2.8620225816915479E-2</v>
      </c>
      <c r="Z331" s="48">
        <v>21824.5203221056</v>
      </c>
      <c r="AA331" s="48">
        <v>563.62518416083549</v>
      </c>
      <c r="AB331" s="48">
        <v>1.6729172688593863E-2</v>
      </c>
      <c r="AC331" s="48">
        <v>33691.157037617377</v>
      </c>
      <c r="AD331" s="48">
        <v>-1329.2847517919222</v>
      </c>
      <c r="AE331" s="48">
        <v>-3.9745503565846718E-2</v>
      </c>
      <c r="AF331" s="48">
        <v>33444.909047124907</v>
      </c>
      <c r="AG331" s="48">
        <v>-704.66205182739895</v>
      </c>
      <c r="AH331" s="48">
        <v>-1.1125277748931239E-2</v>
      </c>
      <c r="AI331" s="48">
        <v>63338.827823430569</v>
      </c>
      <c r="AJ331" s="48">
        <v>-765.6595676310867</v>
      </c>
      <c r="AK331" s="48">
        <v>-2.3016330877252855E-2</v>
      </c>
      <c r="AL331" s="48">
        <v>33265.926342229963</v>
      </c>
      <c r="AM331" s="48">
        <v>-624.62269996452324</v>
      </c>
      <c r="AN331" s="48">
        <v>-2.8620225816915479E-2</v>
      </c>
      <c r="AO331" s="48">
        <v>21824.5203221056</v>
      </c>
      <c r="AP331" s="48">
        <v>704.66205182739895</v>
      </c>
      <c r="AQ331" s="48">
        <v>1.1125277748931239E-2</v>
      </c>
      <c r="AR331" s="48">
        <v>63338.827823430569</v>
      </c>
      <c r="AS331" s="48">
        <v>-60.997515803687747</v>
      </c>
      <c r="AT331" s="48">
        <v>-1.1891053128321616E-2</v>
      </c>
      <c r="AU331" s="48">
        <v>5129.6983661107697</v>
      </c>
      <c r="AV331" s="48">
        <v>-563.62518416083549</v>
      </c>
      <c r="AW331" s="48">
        <v>-1.6729172688593863E-2</v>
      </c>
      <c r="AX331" s="48">
        <v>33691.157037617377</v>
      </c>
      <c r="AY331" s="48">
        <v>765.6595676310867</v>
      </c>
      <c r="AZ331" s="48">
        <v>2.3016330877252855E-2</v>
      </c>
      <c r="BA331" s="48">
        <v>33265.926342229963</v>
      </c>
      <c r="BB331" s="48">
        <v>60.997515803687747</v>
      </c>
      <c r="BC331" s="48">
        <v>1.1891053128321616E-2</v>
      </c>
      <c r="BD331" s="48">
        <v>5129.6983661107697</v>
      </c>
      <c r="BF331" s="8">
        <f t="shared" si="41"/>
        <v>318099.94177340175</v>
      </c>
      <c r="BG331" s="8">
        <f t="shared" si="42"/>
        <v>317963.02212858526</v>
      </c>
      <c r="BH331" s="8">
        <f t="shared" si="43"/>
        <v>318333.92584794463</v>
      </c>
      <c r="BI331" s="8">
        <f t="shared" si="44"/>
        <v>318038.19176989875</v>
      </c>
      <c r="BJ331" s="19">
        <f t="shared" si="45"/>
        <v>0</v>
      </c>
      <c r="BK331" s="19">
        <f t="shared" si="46"/>
        <v>0</v>
      </c>
      <c r="BL331" s="19">
        <f t="shared" si="47"/>
        <v>1</v>
      </c>
      <c r="BM331" s="19">
        <f t="shared" si="48"/>
        <v>0</v>
      </c>
    </row>
    <row r="332" spans="2:65" x14ac:dyDescent="0.25">
      <c r="B332" s="6">
        <v>307</v>
      </c>
      <c r="C332" s="48">
        <v>1938.9705971159469</v>
      </c>
      <c r="D332" s="48">
        <v>1546.3407606941651</v>
      </c>
      <c r="E332" s="48">
        <v>15.011379092303175</v>
      </c>
      <c r="F332" s="48">
        <v>10.625997139159782</v>
      </c>
      <c r="G332" s="48">
        <v>3193.6610879189789</v>
      </c>
      <c r="H332" s="48">
        <v>2924.4643870428517</v>
      </c>
      <c r="I332" s="48">
        <v>15.068700739534926</v>
      </c>
      <c r="J332" s="48">
        <v>10.659822433360347</v>
      </c>
      <c r="K332" s="48">
        <v>2583.0641163620057</v>
      </c>
      <c r="L332" s="48">
        <v>2255.0580535310801</v>
      </c>
      <c r="M332" s="48">
        <v>15.041498717948501</v>
      </c>
      <c r="N332" s="48">
        <v>10.643781326664163</v>
      </c>
      <c r="O332" s="48">
        <v>2470.2860898872373</v>
      </c>
      <c r="P332" s="48">
        <v>2129.71218672235</v>
      </c>
      <c r="Q332" s="48">
        <v>15.035660082222167</v>
      </c>
      <c r="R332" s="48">
        <v>10.640335755723639</v>
      </c>
      <c r="U332" s="48">
        <v>1378.1236263486867</v>
      </c>
      <c r="V332" s="48">
        <v>3.3825294200564571E-2</v>
      </c>
      <c r="W332" s="48">
        <v>40742.398814839718</v>
      </c>
      <c r="X332" s="48">
        <v>708.71729283691502</v>
      </c>
      <c r="Y332" s="48">
        <v>1.7784187504380711E-2</v>
      </c>
      <c r="Z332" s="48">
        <v>39850.979566108341</v>
      </c>
      <c r="AA332" s="48">
        <v>583.37142602818494</v>
      </c>
      <c r="AB332" s="48">
        <v>1.4338616563856377E-2</v>
      </c>
      <c r="AC332" s="48">
        <v>40685.335536393402</v>
      </c>
      <c r="AD332" s="48">
        <v>-1378.1236263486867</v>
      </c>
      <c r="AE332" s="48">
        <v>-3.3825294200564571E-2</v>
      </c>
      <c r="AF332" s="48">
        <v>40742.398814839718</v>
      </c>
      <c r="AG332" s="48">
        <v>-669.40633351177166</v>
      </c>
      <c r="AH332" s="48">
        <v>-1.604110669618386E-2</v>
      </c>
      <c r="AI332" s="48">
        <v>41730.682688559253</v>
      </c>
      <c r="AJ332" s="48">
        <v>-794.75220032050174</v>
      </c>
      <c r="AK332" s="48">
        <v>-1.9486677636708194E-2</v>
      </c>
      <c r="AL332" s="48">
        <v>40784.386909720342</v>
      </c>
      <c r="AM332" s="48">
        <v>-708.71729283691502</v>
      </c>
      <c r="AN332" s="48">
        <v>-1.7784187504380711E-2</v>
      </c>
      <c r="AO332" s="48">
        <v>39850.979566108341</v>
      </c>
      <c r="AP332" s="48">
        <v>669.40633351177166</v>
      </c>
      <c r="AQ332" s="48">
        <v>1.604110669618386E-2</v>
      </c>
      <c r="AR332" s="48">
        <v>41730.682688559253</v>
      </c>
      <c r="AS332" s="48">
        <v>-125.34586680873008</v>
      </c>
      <c r="AT332" s="48">
        <v>-3.445570940524334E-3</v>
      </c>
      <c r="AU332" s="48">
        <v>36378.83792624958</v>
      </c>
      <c r="AV332" s="48">
        <v>-583.37142602818494</v>
      </c>
      <c r="AW332" s="48">
        <v>-1.4338616563856377E-2</v>
      </c>
      <c r="AX332" s="48">
        <v>40685.335536393402</v>
      </c>
      <c r="AY332" s="48">
        <v>794.75220032050174</v>
      </c>
      <c r="AZ332" s="48">
        <v>1.9486677636708194E-2</v>
      </c>
      <c r="BA332" s="48">
        <v>40784.386909720342</v>
      </c>
      <c r="BB332" s="48">
        <v>125.34586680873008</v>
      </c>
      <c r="BC332" s="48">
        <v>3.445570940524334E-3</v>
      </c>
      <c r="BD332" s="48">
        <v>36378.83792624958</v>
      </c>
      <c r="BF332" s="8">
        <f t="shared" si="41"/>
        <v>317233.57341409929</v>
      </c>
      <c r="BG332" s="8">
        <f t="shared" si="42"/>
        <v>316870.20861376752</v>
      </c>
      <c r="BH332" s="8">
        <f t="shared" si="43"/>
        <v>317058.3817463938</v>
      </c>
      <c r="BI332" s="8">
        <f t="shared" si="44"/>
        <v>317080.3604849868</v>
      </c>
      <c r="BJ332" s="19">
        <f t="shared" si="45"/>
        <v>1</v>
      </c>
      <c r="BK332" s="19">
        <f t="shared" si="46"/>
        <v>0</v>
      </c>
      <c r="BL332" s="19">
        <f t="shared" si="47"/>
        <v>0</v>
      </c>
      <c r="BM332" s="19">
        <f t="shared" si="48"/>
        <v>0</v>
      </c>
    </row>
    <row r="333" spans="2:65" x14ac:dyDescent="0.25">
      <c r="B333" s="6">
        <v>308</v>
      </c>
      <c r="C333" s="48">
        <v>1943.6560761459059</v>
      </c>
      <c r="D333" s="48">
        <v>1550.5891799268168</v>
      </c>
      <c r="E333" s="48">
        <v>15.155716824030291</v>
      </c>
      <c r="F333" s="48">
        <v>10.729787036169222</v>
      </c>
      <c r="G333" s="48">
        <v>3146.7673029383736</v>
      </c>
      <c r="H333" s="48">
        <v>2893.7537088915351</v>
      </c>
      <c r="I333" s="48">
        <v>15.226806695183075</v>
      </c>
      <c r="J333" s="48">
        <v>10.771800731252508</v>
      </c>
      <c r="K333" s="48">
        <v>2534.0861948820789</v>
      </c>
      <c r="L333" s="48">
        <v>2223.0535188364347</v>
      </c>
      <c r="M333" s="48">
        <v>15.197507240336156</v>
      </c>
      <c r="N333" s="48">
        <v>10.754499822073702</v>
      </c>
      <c r="O333" s="48">
        <v>2527.3866242549798</v>
      </c>
      <c r="P333" s="48">
        <v>2169.050813796604</v>
      </c>
      <c r="Q333" s="48">
        <v>15.173462671201154</v>
      </c>
      <c r="R333" s="48">
        <v>10.740286283679206</v>
      </c>
      <c r="U333" s="48">
        <v>1343.1645289647183</v>
      </c>
      <c r="V333" s="48">
        <v>4.2013695083285896E-2</v>
      </c>
      <c r="W333" s="48">
        <v>31969.68336877046</v>
      </c>
      <c r="X333" s="48">
        <v>672.46433890961794</v>
      </c>
      <c r="Y333" s="48">
        <v>2.4712785904480228E-2</v>
      </c>
      <c r="Z333" s="48">
        <v>27211.191061534897</v>
      </c>
      <c r="AA333" s="48">
        <v>618.46163386978719</v>
      </c>
      <c r="AB333" s="48">
        <v>1.0499247509983434E-2</v>
      </c>
      <c r="AC333" s="48">
        <v>58905.329480204149</v>
      </c>
      <c r="AD333" s="48">
        <v>-1343.1645289647183</v>
      </c>
      <c r="AE333" s="48">
        <v>-4.2013695083285896E-2</v>
      </c>
      <c r="AF333" s="48">
        <v>31969.68336877046</v>
      </c>
      <c r="AG333" s="48">
        <v>-670.70019005510039</v>
      </c>
      <c r="AH333" s="48">
        <v>-1.7300909178805668E-2</v>
      </c>
      <c r="AI333" s="48">
        <v>38766.759776806182</v>
      </c>
      <c r="AJ333" s="48">
        <v>-724.70289509493114</v>
      </c>
      <c r="AK333" s="48">
        <v>-3.1514447573302462E-2</v>
      </c>
      <c r="AL333" s="48">
        <v>22995.893975589308</v>
      </c>
      <c r="AM333" s="48">
        <v>-672.46433890961794</v>
      </c>
      <c r="AN333" s="48">
        <v>-2.4712785904480228E-2</v>
      </c>
      <c r="AO333" s="48">
        <v>27211.191061534897</v>
      </c>
      <c r="AP333" s="48">
        <v>670.70019005510039</v>
      </c>
      <c r="AQ333" s="48">
        <v>1.7300909178805668E-2</v>
      </c>
      <c r="AR333" s="48">
        <v>38766.759776806182</v>
      </c>
      <c r="AS333" s="48">
        <v>-54.002705039830744</v>
      </c>
      <c r="AT333" s="48">
        <v>-1.4213538394496794E-2</v>
      </c>
      <c r="AU333" s="48">
        <v>3799.3850328458352</v>
      </c>
      <c r="AV333" s="48">
        <v>-618.46163386978719</v>
      </c>
      <c r="AW333" s="48">
        <v>-1.0499247509983434E-2</v>
      </c>
      <c r="AX333" s="48">
        <v>58905.329480204149</v>
      </c>
      <c r="AY333" s="48">
        <v>724.70289509493114</v>
      </c>
      <c r="AZ333" s="48">
        <v>3.1514447573302462E-2</v>
      </c>
      <c r="BA333" s="48">
        <v>22995.893975589308</v>
      </c>
      <c r="BB333" s="48">
        <v>54.002705039830744</v>
      </c>
      <c r="BC333" s="48">
        <v>1.4213538394496794E-2</v>
      </c>
      <c r="BD333" s="48">
        <v>3799.3850328458352</v>
      </c>
      <c r="BF333" s="8">
        <f t="shared" si="41"/>
        <v>320343.0219051498</v>
      </c>
      <c r="BG333" s="8">
        <f t="shared" si="42"/>
        <v>320260.26822868374</v>
      </c>
      <c r="BH333" s="8">
        <f t="shared" si="43"/>
        <v>320411.94114337466</v>
      </c>
      <c r="BI333" s="8">
        <f t="shared" si="44"/>
        <v>320039.53769657959</v>
      </c>
      <c r="BJ333" s="19">
        <f t="shared" si="45"/>
        <v>0</v>
      </c>
      <c r="BK333" s="19">
        <f t="shared" si="46"/>
        <v>0</v>
      </c>
      <c r="BL333" s="19">
        <f t="shared" si="47"/>
        <v>1</v>
      </c>
      <c r="BM333" s="19">
        <f t="shared" si="48"/>
        <v>0</v>
      </c>
    </row>
    <row r="334" spans="2:65" x14ac:dyDescent="0.25">
      <c r="B334" s="6">
        <v>309</v>
      </c>
      <c r="C334" s="48">
        <v>1961.2351136040857</v>
      </c>
      <c r="D334" s="48">
        <v>1562.0287705097069</v>
      </c>
      <c r="E334" s="48">
        <v>14.985938358962532</v>
      </c>
      <c r="F334" s="48">
        <v>10.608373727540032</v>
      </c>
      <c r="G334" s="48">
        <v>3159.3041042282466</v>
      </c>
      <c r="H334" s="48">
        <v>2901.9047295701457</v>
      </c>
      <c r="I334" s="48">
        <v>15.051686362496977</v>
      </c>
      <c r="J334" s="48">
        <v>10.647160338743529</v>
      </c>
      <c r="K334" s="48">
        <v>2587.5800005573569</v>
      </c>
      <c r="L334" s="48">
        <v>2258.6651646167079</v>
      </c>
      <c r="M334" s="48">
        <v>15.01867432885482</v>
      </c>
      <c r="N334" s="48">
        <v>10.627699814341398</v>
      </c>
      <c r="O334" s="48">
        <v>2430.2266972118355</v>
      </c>
      <c r="P334" s="48">
        <v>2103.3978409327806</v>
      </c>
      <c r="Q334" s="48">
        <v>15.019641377627496</v>
      </c>
      <c r="R334" s="48">
        <v>10.628270292897632</v>
      </c>
      <c r="U334" s="48">
        <v>1339.8759590604388</v>
      </c>
      <c r="V334" s="48">
        <v>3.878661120349669E-2</v>
      </c>
      <c r="W334" s="48">
        <v>34544.805990672532</v>
      </c>
      <c r="X334" s="48">
        <v>696.63639410700102</v>
      </c>
      <c r="Y334" s="48">
        <v>1.9326086801365605E-2</v>
      </c>
      <c r="Z334" s="48">
        <v>36046.427880980846</v>
      </c>
      <c r="AA334" s="48">
        <v>541.36907042307371</v>
      </c>
      <c r="AB334" s="48">
        <v>1.9896565357599982E-2</v>
      </c>
      <c r="AC334" s="48">
        <v>27209.17207030833</v>
      </c>
      <c r="AD334" s="48">
        <v>-1339.8759590604388</v>
      </c>
      <c r="AE334" s="48">
        <v>-3.878661120349669E-2</v>
      </c>
      <c r="AF334" s="48">
        <v>34544.805990672532</v>
      </c>
      <c r="AG334" s="48">
        <v>-643.23956495343782</v>
      </c>
      <c r="AH334" s="48">
        <v>-1.9460524402131085E-2</v>
      </c>
      <c r="AI334" s="48">
        <v>33053.557636041805</v>
      </c>
      <c r="AJ334" s="48">
        <v>-798.50688863736514</v>
      </c>
      <c r="AK334" s="48">
        <v>-1.8890045845896708E-2</v>
      </c>
      <c r="AL334" s="48">
        <v>42271.304958786888</v>
      </c>
      <c r="AM334" s="48">
        <v>-696.63639410700102</v>
      </c>
      <c r="AN334" s="48">
        <v>-1.9326086801365605E-2</v>
      </c>
      <c r="AO334" s="48">
        <v>36046.427880980846</v>
      </c>
      <c r="AP334" s="48">
        <v>643.23956495343782</v>
      </c>
      <c r="AQ334" s="48">
        <v>1.9460524402131085E-2</v>
      </c>
      <c r="AR334" s="48">
        <v>33053.557636041805</v>
      </c>
      <c r="AS334" s="48">
        <v>-155.26732368392732</v>
      </c>
      <c r="AT334" s="48">
        <v>5.7047855623437727E-4</v>
      </c>
      <c r="AU334" s="48">
        <v>-272170.30681892415</v>
      </c>
      <c r="AV334" s="48">
        <v>-541.36907042307371</v>
      </c>
      <c r="AW334" s="48">
        <v>-1.9896565357599982E-2</v>
      </c>
      <c r="AX334" s="48">
        <v>27209.17207030833</v>
      </c>
      <c r="AY334" s="48">
        <v>798.50688863736514</v>
      </c>
      <c r="AZ334" s="48">
        <v>1.8890045845896708E-2</v>
      </c>
      <c r="BA334" s="48">
        <v>42271.304958786888</v>
      </c>
      <c r="BB334" s="48">
        <v>155.26732368392732</v>
      </c>
      <c r="BC334" s="48">
        <v>-5.7047855623437727E-4</v>
      </c>
      <c r="BD334" s="48">
        <v>-272170.30681892415</v>
      </c>
      <c r="BF334" s="8">
        <f t="shared" si="41"/>
        <v>316689.18305569125</v>
      </c>
      <c r="BG334" s="8">
        <f t="shared" si="42"/>
        <v>316512.90543273574</v>
      </c>
      <c r="BH334" s="8">
        <f t="shared" si="43"/>
        <v>316572.32926562522</v>
      </c>
      <c r="BI334" s="8">
        <f t="shared" si="44"/>
        <v>316744.71094599616</v>
      </c>
      <c r="BJ334" s="19">
        <f t="shared" si="45"/>
        <v>0</v>
      </c>
      <c r="BK334" s="19">
        <f t="shared" si="46"/>
        <v>0</v>
      </c>
      <c r="BL334" s="19">
        <f t="shared" si="47"/>
        <v>0</v>
      </c>
      <c r="BM334" s="19">
        <f t="shared" si="48"/>
        <v>1</v>
      </c>
    </row>
    <row r="335" spans="2:65" x14ac:dyDescent="0.25">
      <c r="B335" s="6">
        <v>310</v>
      </c>
      <c r="C335" s="48">
        <v>1992.424765588544</v>
      </c>
      <c r="D335" s="48">
        <v>1582.5796687481745</v>
      </c>
      <c r="E335" s="48">
        <v>15.115739073679313</v>
      </c>
      <c r="F335" s="48">
        <v>10.700174565066957</v>
      </c>
      <c r="G335" s="48">
        <v>3220.0000015528162</v>
      </c>
      <c r="H335" s="48">
        <v>2942.2979249033115</v>
      </c>
      <c r="I335" s="48">
        <v>15.175845392217253</v>
      </c>
      <c r="J335" s="48">
        <v>10.735649267797264</v>
      </c>
      <c r="K335" s="48">
        <v>2520.6223334488186</v>
      </c>
      <c r="L335" s="48">
        <v>2213.3835753709782</v>
      </c>
      <c r="M335" s="48">
        <v>15.162494899984431</v>
      </c>
      <c r="N335" s="48">
        <v>10.727778085659171</v>
      </c>
      <c r="O335" s="48">
        <v>2570.4978513323485</v>
      </c>
      <c r="P335" s="48">
        <v>2197.2801577919527</v>
      </c>
      <c r="Q335" s="48">
        <v>15.132497985743926</v>
      </c>
      <c r="R335" s="48">
        <v>10.710075329849898</v>
      </c>
      <c r="U335" s="48">
        <v>1359.7182561551369</v>
      </c>
      <c r="V335" s="48">
        <v>3.5474702730306618E-2</v>
      </c>
      <c r="W335" s="48">
        <v>38329.236089510836</v>
      </c>
      <c r="X335" s="48">
        <v>630.80390662280365</v>
      </c>
      <c r="Y335" s="48">
        <v>2.7603520592213826E-2</v>
      </c>
      <c r="Z335" s="48">
        <v>22852.299021623192</v>
      </c>
      <c r="AA335" s="48">
        <v>614.70048904377813</v>
      </c>
      <c r="AB335" s="48">
        <v>9.9007647829409962E-3</v>
      </c>
      <c r="AC335" s="48">
        <v>62086.162283433521</v>
      </c>
      <c r="AD335" s="48">
        <v>-1359.7182561551369</v>
      </c>
      <c r="AE335" s="48">
        <v>-3.5474702730306618E-2</v>
      </c>
      <c r="AF335" s="48">
        <v>38329.236089510836</v>
      </c>
      <c r="AG335" s="48">
        <v>-728.91434953233329</v>
      </c>
      <c r="AH335" s="48">
        <v>-7.8711821380927915E-3</v>
      </c>
      <c r="AI335" s="48">
        <v>92605.448170832344</v>
      </c>
      <c r="AJ335" s="48">
        <v>-745.01776711135881</v>
      </c>
      <c r="AK335" s="48">
        <v>-2.5573937947365621E-2</v>
      </c>
      <c r="AL335" s="48">
        <v>29131.914241940329</v>
      </c>
      <c r="AM335" s="48">
        <v>-630.80390662280365</v>
      </c>
      <c r="AN335" s="48">
        <v>-2.7603520592213826E-2</v>
      </c>
      <c r="AO335" s="48">
        <v>22852.299021623192</v>
      </c>
      <c r="AP335" s="48">
        <v>728.91434953233329</v>
      </c>
      <c r="AQ335" s="48">
        <v>7.8711821380927915E-3</v>
      </c>
      <c r="AR335" s="48">
        <v>92605.448170832344</v>
      </c>
      <c r="AS335" s="48">
        <v>-16.103417579025518</v>
      </c>
      <c r="AT335" s="48">
        <v>-1.770275580927283E-2</v>
      </c>
      <c r="AU335" s="48">
        <v>909.65597404842651</v>
      </c>
      <c r="AV335" s="48">
        <v>-614.70048904377813</v>
      </c>
      <c r="AW335" s="48">
        <v>-9.9007647829409962E-3</v>
      </c>
      <c r="AX335" s="48">
        <v>62086.162283433521</v>
      </c>
      <c r="AY335" s="48">
        <v>745.01776711135881</v>
      </c>
      <c r="AZ335" s="48">
        <v>2.5573937947365621E-2</v>
      </c>
      <c r="BA335" s="48">
        <v>29131.914241940329</v>
      </c>
      <c r="BB335" s="48">
        <v>16.103417579025518</v>
      </c>
      <c r="BC335" s="48">
        <v>1.770275580927283E-2</v>
      </c>
      <c r="BD335" s="48">
        <v>909.65597404842651</v>
      </c>
      <c r="BF335" s="8">
        <f t="shared" si="41"/>
        <v>319422.65728326055</v>
      </c>
      <c r="BG335" s="8">
        <f t="shared" si="42"/>
        <v>319127.18010901456</v>
      </c>
      <c r="BH335" s="8">
        <f t="shared" si="43"/>
        <v>319619.95899440412</v>
      </c>
      <c r="BI335" s="8">
        <f t="shared" si="44"/>
        <v>319104.97973770497</v>
      </c>
      <c r="BJ335" s="19">
        <f t="shared" si="45"/>
        <v>0</v>
      </c>
      <c r="BK335" s="19">
        <f t="shared" si="46"/>
        <v>0</v>
      </c>
      <c r="BL335" s="19">
        <f t="shared" si="47"/>
        <v>1</v>
      </c>
      <c r="BM335" s="19">
        <f t="shared" si="48"/>
        <v>0</v>
      </c>
    </row>
    <row r="336" spans="2:65" x14ac:dyDescent="0.25">
      <c r="B336" s="6">
        <v>311</v>
      </c>
      <c r="C336" s="48">
        <v>1928.9580085852022</v>
      </c>
      <c r="D336" s="48">
        <v>1540.6777323847894</v>
      </c>
      <c r="E336" s="48">
        <v>15.140623915751096</v>
      </c>
      <c r="F336" s="48">
        <v>10.718017194147231</v>
      </c>
      <c r="G336" s="48">
        <v>3166.0428201833033</v>
      </c>
      <c r="H336" s="48">
        <v>2906.6732116761318</v>
      </c>
      <c r="I336" s="48">
        <v>15.202724873757148</v>
      </c>
      <c r="J336" s="48">
        <v>10.754604078037758</v>
      </c>
      <c r="K336" s="48">
        <v>2566.2451302260215</v>
      </c>
      <c r="L336" s="48">
        <v>2244.6506802852664</v>
      </c>
      <c r="M336" s="48">
        <v>15.172874226238061</v>
      </c>
      <c r="N336" s="48">
        <v>10.737029533296477</v>
      </c>
      <c r="O336" s="48">
        <v>2526.9118231797597</v>
      </c>
      <c r="P336" s="48">
        <v>2168.7226811256396</v>
      </c>
      <c r="Q336" s="48">
        <v>15.15521028198153</v>
      </c>
      <c r="R336" s="48">
        <v>10.726619448644575</v>
      </c>
      <c r="U336" s="48">
        <v>1365.9954792913425</v>
      </c>
      <c r="V336" s="48">
        <v>3.6586883890526778E-2</v>
      </c>
      <c r="W336" s="48">
        <v>37335.66059844281</v>
      </c>
      <c r="X336" s="48">
        <v>703.97294790047704</v>
      </c>
      <c r="Y336" s="48">
        <v>1.9012339149245605E-2</v>
      </c>
      <c r="Z336" s="48">
        <v>37027.161275334714</v>
      </c>
      <c r="AA336" s="48">
        <v>628.04494874085026</v>
      </c>
      <c r="AB336" s="48">
        <v>8.6022544973438642E-3</v>
      </c>
      <c r="AC336" s="48">
        <v>73009.342950126971</v>
      </c>
      <c r="AD336" s="48">
        <v>-1365.9954792913425</v>
      </c>
      <c r="AE336" s="48">
        <v>-3.6586883890526778E-2</v>
      </c>
      <c r="AF336" s="48">
        <v>37335.66059844281</v>
      </c>
      <c r="AG336" s="48">
        <v>-662.02253139086542</v>
      </c>
      <c r="AH336" s="48">
        <v>-1.7574544741281173E-2</v>
      </c>
      <c r="AI336" s="48">
        <v>37669.39861809498</v>
      </c>
      <c r="AJ336" s="48">
        <v>-737.9505305504922</v>
      </c>
      <c r="AK336" s="48">
        <v>-2.7984629393182914E-2</v>
      </c>
      <c r="AL336" s="48">
        <v>26369.851827670005</v>
      </c>
      <c r="AM336" s="48">
        <v>-703.97294790047704</v>
      </c>
      <c r="AN336" s="48">
        <v>-1.9012339149245605E-2</v>
      </c>
      <c r="AO336" s="48">
        <v>37027.161275334714</v>
      </c>
      <c r="AP336" s="48">
        <v>662.02253139086542</v>
      </c>
      <c r="AQ336" s="48">
        <v>1.7574544741281173E-2</v>
      </c>
      <c r="AR336" s="48">
        <v>37669.39861809498</v>
      </c>
      <c r="AS336" s="48">
        <v>-75.927999159626779</v>
      </c>
      <c r="AT336" s="48">
        <v>-1.0410084651901741E-2</v>
      </c>
      <c r="AU336" s="48">
        <v>7293.696612328321</v>
      </c>
      <c r="AV336" s="48">
        <v>-628.04494874085026</v>
      </c>
      <c r="AW336" s="48">
        <v>-8.6022544973438642E-3</v>
      </c>
      <c r="AX336" s="48">
        <v>73009.342950126971</v>
      </c>
      <c r="AY336" s="48">
        <v>737.9505305504922</v>
      </c>
      <c r="AZ336" s="48">
        <v>2.7984629393182914E-2</v>
      </c>
      <c r="BA336" s="48">
        <v>26369.851827670005</v>
      </c>
      <c r="BB336" s="48">
        <v>75.927999159626779</v>
      </c>
      <c r="BC336" s="48">
        <v>1.0410084651901741E-2</v>
      </c>
      <c r="BD336" s="48">
        <v>7293.696612328321</v>
      </c>
      <c r="BF336" s="8">
        <f t="shared" si="41"/>
        <v>319999.83809203218</v>
      </c>
      <c r="BG336" s="8">
        <f t="shared" si="42"/>
        <v>319731.4491294566</v>
      </c>
      <c r="BH336" s="8">
        <f t="shared" si="43"/>
        <v>319866.23531860905</v>
      </c>
      <c r="BI336" s="8">
        <f t="shared" si="44"/>
        <v>319629.86077821162</v>
      </c>
      <c r="BJ336" s="19">
        <f t="shared" si="45"/>
        <v>1</v>
      </c>
      <c r="BK336" s="19">
        <f t="shared" si="46"/>
        <v>0</v>
      </c>
      <c r="BL336" s="19">
        <f t="shared" si="47"/>
        <v>0</v>
      </c>
      <c r="BM336" s="19">
        <f t="shared" si="48"/>
        <v>0</v>
      </c>
    </row>
    <row r="337" spans="2:65" x14ac:dyDescent="0.25">
      <c r="B337" s="6">
        <v>312</v>
      </c>
      <c r="C337" s="48">
        <v>1953.441284780301</v>
      </c>
      <c r="D337" s="48">
        <v>1554.9450949257798</v>
      </c>
      <c r="E337" s="48">
        <v>15.150480233437483</v>
      </c>
      <c r="F337" s="48">
        <v>10.725400152520061</v>
      </c>
      <c r="G337" s="48">
        <v>3202.2247623053327</v>
      </c>
      <c r="H337" s="48">
        <v>2929.4573588156782</v>
      </c>
      <c r="I337" s="48">
        <v>15.211354180701342</v>
      </c>
      <c r="J337" s="48">
        <v>10.76135462854306</v>
      </c>
      <c r="K337" s="48">
        <v>2570.9465521299171</v>
      </c>
      <c r="L337" s="48">
        <v>2246.0282618475667</v>
      </c>
      <c r="M337" s="48">
        <v>15.186214956709309</v>
      </c>
      <c r="N337" s="48">
        <v>10.746517545715836</v>
      </c>
      <c r="O337" s="48">
        <v>2499.5874410161468</v>
      </c>
      <c r="P337" s="48">
        <v>2148.4066636871448</v>
      </c>
      <c r="Q337" s="48">
        <v>15.173496284123871</v>
      </c>
      <c r="R337" s="48">
        <v>10.739005098722636</v>
      </c>
      <c r="U337" s="48">
        <v>1374.5122638898983</v>
      </c>
      <c r="V337" s="48">
        <v>3.595447602299906E-2</v>
      </c>
      <c r="W337" s="48">
        <v>38229.239191544933</v>
      </c>
      <c r="X337" s="48">
        <v>691.08316692178687</v>
      </c>
      <c r="Y337" s="48">
        <v>2.1117393195774881E-2</v>
      </c>
      <c r="Z337" s="48">
        <v>32725.780143169242</v>
      </c>
      <c r="AA337" s="48">
        <v>593.46156876136502</v>
      </c>
      <c r="AB337" s="48">
        <v>1.3604946202574908E-2</v>
      </c>
      <c r="AC337" s="48">
        <v>43621.015469289021</v>
      </c>
      <c r="AD337" s="48">
        <v>-1374.5122638898983</v>
      </c>
      <c r="AE337" s="48">
        <v>-3.595447602299906E-2</v>
      </c>
      <c r="AF337" s="48">
        <v>38229.239191544933</v>
      </c>
      <c r="AG337" s="48">
        <v>-683.42909696811148</v>
      </c>
      <c r="AH337" s="48">
        <v>-1.4837082827224179E-2</v>
      </c>
      <c r="AI337" s="48">
        <v>46062.228331980805</v>
      </c>
      <c r="AJ337" s="48">
        <v>-781.05069512853333</v>
      </c>
      <c r="AK337" s="48">
        <v>-2.2349529820424152E-2</v>
      </c>
      <c r="AL337" s="48">
        <v>34947.075012502901</v>
      </c>
      <c r="AM337" s="48">
        <v>-691.08316692178687</v>
      </c>
      <c r="AN337" s="48">
        <v>-2.1117393195774881E-2</v>
      </c>
      <c r="AO337" s="48">
        <v>32725.780143169242</v>
      </c>
      <c r="AP337" s="48">
        <v>683.42909696811148</v>
      </c>
      <c r="AQ337" s="48">
        <v>1.4837082827224179E-2</v>
      </c>
      <c r="AR337" s="48">
        <v>46062.228331980805</v>
      </c>
      <c r="AS337" s="48">
        <v>-97.621598160421854</v>
      </c>
      <c r="AT337" s="48">
        <v>-7.5124469931999727E-3</v>
      </c>
      <c r="AU337" s="48">
        <v>12994.647183372583</v>
      </c>
      <c r="AV337" s="48">
        <v>-593.46156876136502</v>
      </c>
      <c r="AW337" s="48">
        <v>-1.3604946202574908E-2</v>
      </c>
      <c r="AX337" s="48">
        <v>43621.015469289021</v>
      </c>
      <c r="AY337" s="48">
        <v>781.05069512853333</v>
      </c>
      <c r="AZ337" s="48">
        <v>2.2349529820424152E-2</v>
      </c>
      <c r="BA337" s="48">
        <v>34947.075012502901</v>
      </c>
      <c r="BB337" s="48">
        <v>97.621598160421854</v>
      </c>
      <c r="BC337" s="48">
        <v>7.5124469931999727E-3</v>
      </c>
      <c r="BD337" s="48">
        <v>12994.647183372583</v>
      </c>
      <c r="BF337" s="8">
        <f t="shared" si="41"/>
        <v>320207.05948067608</v>
      </c>
      <c r="BG337" s="8">
        <f t="shared" si="42"/>
        <v>319911.18149747618</v>
      </c>
      <c r="BH337" s="8">
        <f t="shared" si="43"/>
        <v>320149.49810962752</v>
      </c>
      <c r="BI337" s="8">
        <f t="shared" si="44"/>
        <v>320021.74629799195</v>
      </c>
      <c r="BJ337" s="19">
        <f t="shared" si="45"/>
        <v>1</v>
      </c>
      <c r="BK337" s="19">
        <f t="shared" si="46"/>
        <v>0</v>
      </c>
      <c r="BL337" s="19">
        <f t="shared" si="47"/>
        <v>0</v>
      </c>
      <c r="BM337" s="19">
        <f t="shared" si="48"/>
        <v>0</v>
      </c>
    </row>
    <row r="338" spans="2:65" x14ac:dyDescent="0.25">
      <c r="B338" s="6">
        <v>313</v>
      </c>
      <c r="C338" s="48">
        <v>2030.3145934058389</v>
      </c>
      <c r="D338" s="48">
        <v>1607.4538132651182</v>
      </c>
      <c r="E338" s="48">
        <v>15.052350567692509</v>
      </c>
      <c r="F338" s="48">
        <v>10.657914593475835</v>
      </c>
      <c r="G338" s="48">
        <v>3174.5989595234887</v>
      </c>
      <c r="H338" s="48">
        <v>2911.5054562558585</v>
      </c>
      <c r="I338" s="48">
        <v>15.132030960130553</v>
      </c>
      <c r="J338" s="48">
        <v>10.70506907390217</v>
      </c>
      <c r="K338" s="48">
        <v>2585.4541792403838</v>
      </c>
      <c r="L338" s="48">
        <v>2256.4049585947096</v>
      </c>
      <c r="M338" s="48">
        <v>15.099322025000227</v>
      </c>
      <c r="N338" s="48">
        <v>10.685730801418936</v>
      </c>
      <c r="O338" s="48">
        <v>2482.9788291111008</v>
      </c>
      <c r="P338" s="48">
        <v>2137.9610481302038</v>
      </c>
      <c r="Q338" s="48">
        <v>15.091364241143083</v>
      </c>
      <c r="R338" s="48">
        <v>10.681022055897175</v>
      </c>
      <c r="U338" s="48">
        <v>1304.0516429907402</v>
      </c>
      <c r="V338" s="48">
        <v>4.7154480426334189E-2</v>
      </c>
      <c r="W338" s="48">
        <v>27654.883082169883</v>
      </c>
      <c r="X338" s="48">
        <v>648.95114532959133</v>
      </c>
      <c r="Y338" s="48">
        <v>2.7816207943100579E-2</v>
      </c>
      <c r="Z338" s="48">
        <v>23329.964553653495</v>
      </c>
      <c r="AA338" s="48">
        <v>530.50723486508559</v>
      </c>
      <c r="AB338" s="48">
        <v>2.3107462421339875E-2</v>
      </c>
      <c r="AC338" s="48">
        <v>22958.264529088192</v>
      </c>
      <c r="AD338" s="48">
        <v>-1304.0516429907402</v>
      </c>
      <c r="AE338" s="48">
        <v>-4.7154480426334189E-2</v>
      </c>
      <c r="AF338" s="48">
        <v>27654.883082169883</v>
      </c>
      <c r="AG338" s="48">
        <v>-655.10049766114889</v>
      </c>
      <c r="AH338" s="48">
        <v>-1.9338272483233609E-2</v>
      </c>
      <c r="AI338" s="48">
        <v>33875.854124463534</v>
      </c>
      <c r="AJ338" s="48">
        <v>-773.54440812565463</v>
      </c>
      <c r="AK338" s="48">
        <v>-2.4047018004994314E-2</v>
      </c>
      <c r="AL338" s="48">
        <v>32167.997211338119</v>
      </c>
      <c r="AM338" s="48">
        <v>-648.95114532959133</v>
      </c>
      <c r="AN338" s="48">
        <v>-2.7816207943100579E-2</v>
      </c>
      <c r="AO338" s="48">
        <v>23329.964553653495</v>
      </c>
      <c r="AP338" s="48">
        <v>655.10049766114889</v>
      </c>
      <c r="AQ338" s="48">
        <v>1.9338272483233609E-2</v>
      </c>
      <c r="AR338" s="48">
        <v>33875.854124463534</v>
      </c>
      <c r="AS338" s="48">
        <v>-118.44391046450573</v>
      </c>
      <c r="AT338" s="48">
        <v>-4.7087455217607044E-3</v>
      </c>
      <c r="AU338" s="48">
        <v>25154.026675923851</v>
      </c>
      <c r="AV338" s="48">
        <v>-530.50723486508559</v>
      </c>
      <c r="AW338" s="48">
        <v>-2.3107462421339875E-2</v>
      </c>
      <c r="AX338" s="48">
        <v>22958.264529088192</v>
      </c>
      <c r="AY338" s="48">
        <v>773.54440812565463</v>
      </c>
      <c r="AZ338" s="48">
        <v>2.4047018004994314E-2</v>
      </c>
      <c r="BA338" s="48">
        <v>32167.997211338119</v>
      </c>
      <c r="BB338" s="48">
        <v>118.44391046450573</v>
      </c>
      <c r="BC338" s="48">
        <v>4.7087455217607044E-3</v>
      </c>
      <c r="BD338" s="48">
        <v>25154.026675923851</v>
      </c>
      <c r="BF338" s="8">
        <f t="shared" si="41"/>
        <v>318129.98399100994</v>
      </c>
      <c r="BG338" s="8">
        <f t="shared" si="42"/>
        <v>318240.56676080922</v>
      </c>
      <c r="BH338" s="8">
        <f t="shared" si="43"/>
        <v>318315.51908397337</v>
      </c>
      <c r="BI338" s="8">
        <f t="shared" si="44"/>
        <v>318292.70062878507</v>
      </c>
      <c r="BJ338" s="19">
        <f t="shared" si="45"/>
        <v>0</v>
      </c>
      <c r="BK338" s="19">
        <f t="shared" si="46"/>
        <v>0</v>
      </c>
      <c r="BL338" s="19">
        <f t="shared" si="47"/>
        <v>1</v>
      </c>
      <c r="BM338" s="19">
        <f t="shared" si="48"/>
        <v>0</v>
      </c>
    </row>
    <row r="339" spans="2:65" x14ac:dyDescent="0.25">
      <c r="B339" s="6">
        <v>314</v>
      </c>
      <c r="C339" s="48">
        <v>1960.1265855403785</v>
      </c>
      <c r="D339" s="48">
        <v>1558.6835407146036</v>
      </c>
      <c r="E339" s="48">
        <v>15.072850733984177</v>
      </c>
      <c r="F339" s="48">
        <v>10.668991972821424</v>
      </c>
      <c r="G339" s="48">
        <v>3226.2006205544849</v>
      </c>
      <c r="H339" s="48">
        <v>2944.9815585324482</v>
      </c>
      <c r="I339" s="48">
        <v>15.12651832982111</v>
      </c>
      <c r="J339" s="48">
        <v>10.700683918209217</v>
      </c>
      <c r="K339" s="48">
        <v>2526.8499246062465</v>
      </c>
      <c r="L339" s="48">
        <v>2215.9234531742181</v>
      </c>
      <c r="M339" s="48">
        <v>15.113327360143519</v>
      </c>
      <c r="N339" s="48">
        <v>10.692901437407613</v>
      </c>
      <c r="O339" s="48">
        <v>2489.3244335983723</v>
      </c>
      <c r="P339" s="48">
        <v>2140.8808409507574</v>
      </c>
      <c r="Q339" s="48">
        <v>15.096603259493421</v>
      </c>
      <c r="R339" s="48">
        <v>10.683027842733647</v>
      </c>
      <c r="U339" s="48">
        <v>1386.2980178178445</v>
      </c>
      <c r="V339" s="48">
        <v>3.1691945387793297E-2</v>
      </c>
      <c r="W339" s="48">
        <v>43742.913249869518</v>
      </c>
      <c r="X339" s="48">
        <v>657.23991245961452</v>
      </c>
      <c r="Y339" s="48">
        <v>2.3909464586189699E-2</v>
      </c>
      <c r="Z339" s="48">
        <v>27488.692190925998</v>
      </c>
      <c r="AA339" s="48">
        <v>582.19730023615375</v>
      </c>
      <c r="AB339" s="48">
        <v>1.4035869912223831E-2</v>
      </c>
      <c r="AC339" s="48">
        <v>41479.245951768084</v>
      </c>
      <c r="AD339" s="48">
        <v>-1386.2980178178445</v>
      </c>
      <c r="AE339" s="48">
        <v>-3.1691945387793297E-2</v>
      </c>
      <c r="AF339" s="48">
        <v>43742.913249869518</v>
      </c>
      <c r="AG339" s="48">
        <v>-729.05810535823002</v>
      </c>
      <c r="AH339" s="48">
        <v>-7.7824808016035973E-3</v>
      </c>
      <c r="AI339" s="48">
        <v>93679.39657596148</v>
      </c>
      <c r="AJ339" s="48">
        <v>-804.10071758169079</v>
      </c>
      <c r="AK339" s="48">
        <v>-1.7656075475569466E-2</v>
      </c>
      <c r="AL339" s="48">
        <v>45542.437711841281</v>
      </c>
      <c r="AM339" s="48">
        <v>-657.23991245961452</v>
      </c>
      <c r="AN339" s="48">
        <v>-2.3909464586189699E-2</v>
      </c>
      <c r="AO339" s="48">
        <v>27488.692190925998</v>
      </c>
      <c r="AP339" s="48">
        <v>729.05810535823002</v>
      </c>
      <c r="AQ339" s="48">
        <v>7.7824808016035973E-3</v>
      </c>
      <c r="AR339" s="48">
        <v>93679.39657596148</v>
      </c>
      <c r="AS339" s="48">
        <v>-75.042612223460765</v>
      </c>
      <c r="AT339" s="48">
        <v>-9.8735946739658687E-3</v>
      </c>
      <c r="AU339" s="48">
        <v>7600.333485567201</v>
      </c>
      <c r="AV339" s="48">
        <v>-582.19730023615375</v>
      </c>
      <c r="AW339" s="48">
        <v>-1.4035869912223831E-2</v>
      </c>
      <c r="AX339" s="48">
        <v>41479.245951768084</v>
      </c>
      <c r="AY339" s="48">
        <v>804.10071758169079</v>
      </c>
      <c r="AZ339" s="48">
        <v>1.7656075475569466E-2</v>
      </c>
      <c r="BA339" s="48">
        <v>45542.437711841281</v>
      </c>
      <c r="BB339" s="48">
        <v>75.042612223460765</v>
      </c>
      <c r="BC339" s="48">
        <v>9.8735946739658687E-3</v>
      </c>
      <c r="BD339" s="48">
        <v>7600.333485567201</v>
      </c>
      <c r="BF339" s="8">
        <f t="shared" si="41"/>
        <v>318511.07564392808</v>
      </c>
      <c r="BG339" s="8">
        <f t="shared" si="42"/>
        <v>318075.53598774405</v>
      </c>
      <c r="BH339" s="8">
        <f t="shared" si="43"/>
        <v>318571.11966905417</v>
      </c>
      <c r="BI339" s="8">
        <f t="shared" si="44"/>
        <v>318349.95444105868</v>
      </c>
      <c r="BJ339" s="19">
        <f t="shared" si="45"/>
        <v>0</v>
      </c>
      <c r="BK339" s="19">
        <f t="shared" si="46"/>
        <v>0</v>
      </c>
      <c r="BL339" s="19">
        <f t="shared" si="47"/>
        <v>1</v>
      </c>
      <c r="BM339" s="19">
        <f t="shared" si="48"/>
        <v>0</v>
      </c>
    </row>
    <row r="340" spans="2:65" x14ac:dyDescent="0.25">
      <c r="B340" s="6">
        <v>315</v>
      </c>
      <c r="C340" s="48">
        <v>1962.7651278702831</v>
      </c>
      <c r="D340" s="48">
        <v>1562.560686968751</v>
      </c>
      <c r="E340" s="48">
        <v>15.070881880042805</v>
      </c>
      <c r="F340" s="48">
        <v>10.669058091602247</v>
      </c>
      <c r="G340" s="48">
        <v>3184.9611930275064</v>
      </c>
      <c r="H340" s="48">
        <v>2918.7813642083165</v>
      </c>
      <c r="I340" s="48">
        <v>15.134690305454724</v>
      </c>
      <c r="J340" s="48">
        <v>10.706685422986626</v>
      </c>
      <c r="K340" s="48">
        <v>2545.5664506498565</v>
      </c>
      <c r="L340" s="48">
        <v>2230.0701174928618</v>
      </c>
      <c r="M340" s="48">
        <v>15.111333578739741</v>
      </c>
      <c r="N340" s="48">
        <v>10.692924089675703</v>
      </c>
      <c r="O340" s="48">
        <v>2527.4407735021646</v>
      </c>
      <c r="P340" s="48">
        <v>2168.2871674850885</v>
      </c>
      <c r="Q340" s="48">
        <v>15.090538815785772</v>
      </c>
      <c r="R340" s="48">
        <v>10.680660641562405</v>
      </c>
      <c r="U340" s="48">
        <v>1356.2206772395655</v>
      </c>
      <c r="V340" s="48">
        <v>3.7627331384378238E-2</v>
      </c>
      <c r="W340" s="48">
        <v>36043.498896725599</v>
      </c>
      <c r="X340" s="48">
        <v>667.50943052411071</v>
      </c>
      <c r="Y340" s="48">
        <v>2.3865998073455685E-2</v>
      </c>
      <c r="Z340" s="48">
        <v>27969.055744898014</v>
      </c>
      <c r="AA340" s="48">
        <v>605.72648051633746</v>
      </c>
      <c r="AB340" s="48">
        <v>1.1602549960157305E-2</v>
      </c>
      <c r="AC340" s="48">
        <v>52206.323833672606</v>
      </c>
      <c r="AD340" s="48">
        <v>-1356.2206772395655</v>
      </c>
      <c r="AE340" s="48">
        <v>-3.7627331384378238E-2</v>
      </c>
      <c r="AF340" s="48">
        <v>36043.498896725599</v>
      </c>
      <c r="AG340" s="48">
        <v>-688.71124671545476</v>
      </c>
      <c r="AH340" s="48">
        <v>-1.3761333310922552E-2</v>
      </c>
      <c r="AI340" s="48">
        <v>50046.84002303872</v>
      </c>
      <c r="AJ340" s="48">
        <v>-750.49419672322801</v>
      </c>
      <c r="AK340" s="48">
        <v>-2.6024781424220933E-2</v>
      </c>
      <c r="AL340" s="48">
        <v>28837.675309916442</v>
      </c>
      <c r="AM340" s="48">
        <v>-667.50943052411071</v>
      </c>
      <c r="AN340" s="48">
        <v>-2.3865998073455685E-2</v>
      </c>
      <c r="AO340" s="48">
        <v>27969.055744898014</v>
      </c>
      <c r="AP340" s="48">
        <v>688.71124671545476</v>
      </c>
      <c r="AQ340" s="48">
        <v>1.3761333310922552E-2</v>
      </c>
      <c r="AR340" s="48">
        <v>50046.84002303872</v>
      </c>
      <c r="AS340" s="48">
        <v>-61.782950007773252</v>
      </c>
      <c r="AT340" s="48">
        <v>-1.2263448113298381E-2</v>
      </c>
      <c r="AU340" s="48">
        <v>5037.9754076487134</v>
      </c>
      <c r="AV340" s="48">
        <v>-605.72648051633746</v>
      </c>
      <c r="AW340" s="48">
        <v>-1.1602549960157305E-2</v>
      </c>
      <c r="AX340" s="48">
        <v>52206.323833672606</v>
      </c>
      <c r="AY340" s="48">
        <v>750.49419672322801</v>
      </c>
      <c r="AZ340" s="48">
        <v>2.6024781424220933E-2</v>
      </c>
      <c r="BA340" s="48">
        <v>28837.675309916442</v>
      </c>
      <c r="BB340" s="48">
        <v>61.782950007773252</v>
      </c>
      <c r="BC340" s="48">
        <v>1.2263448113298381E-2</v>
      </c>
      <c r="BD340" s="48">
        <v>5037.9754076487134</v>
      </c>
      <c r="BF340" s="8">
        <f t="shared" si="41"/>
        <v>318509.18206109869</v>
      </c>
      <c r="BG340" s="8">
        <f t="shared" si="42"/>
        <v>318281.78132539045</v>
      </c>
      <c r="BH340" s="8">
        <f t="shared" si="43"/>
        <v>318557.65257277823</v>
      </c>
      <c r="BI340" s="8">
        <f t="shared" si="44"/>
        <v>318251.53207938705</v>
      </c>
      <c r="BJ340" s="19">
        <f t="shared" si="45"/>
        <v>0</v>
      </c>
      <c r="BK340" s="19">
        <f t="shared" si="46"/>
        <v>0</v>
      </c>
      <c r="BL340" s="19">
        <f t="shared" si="47"/>
        <v>1</v>
      </c>
      <c r="BM340" s="19">
        <f t="shared" si="48"/>
        <v>0</v>
      </c>
    </row>
    <row r="341" spans="2:65" x14ac:dyDescent="0.25">
      <c r="B341" s="6">
        <v>316</v>
      </c>
      <c r="C341" s="48">
        <v>1942.6784506380636</v>
      </c>
      <c r="D341" s="48">
        <v>1549.7610981171174</v>
      </c>
      <c r="E341" s="48">
        <v>14.988777397961703</v>
      </c>
      <c r="F341" s="48">
        <v>10.609399267118395</v>
      </c>
      <c r="G341" s="48">
        <v>3166.1194156917354</v>
      </c>
      <c r="H341" s="48">
        <v>2906.6201406198061</v>
      </c>
      <c r="I341" s="48">
        <v>15.048871069171739</v>
      </c>
      <c r="J341" s="48">
        <v>10.644863014661707</v>
      </c>
      <c r="K341" s="48">
        <v>2565.8667901328945</v>
      </c>
      <c r="L341" s="48">
        <v>2244.2673361138031</v>
      </c>
      <c r="M341" s="48">
        <v>15.021024630052537</v>
      </c>
      <c r="N341" s="48">
        <v>10.628441839112741</v>
      </c>
      <c r="O341" s="48">
        <v>2487.0589549314477</v>
      </c>
      <c r="P341" s="48">
        <v>2141.7803886743413</v>
      </c>
      <c r="Q341" s="48">
        <v>15.010350013580695</v>
      </c>
      <c r="R341" s="48">
        <v>10.622141421681135</v>
      </c>
      <c r="U341" s="48">
        <v>1356.8590425026887</v>
      </c>
      <c r="V341" s="48">
        <v>3.5463747543312607E-2</v>
      </c>
      <c r="W341" s="48">
        <v>38260.452898992946</v>
      </c>
      <c r="X341" s="48">
        <v>694.50623799668574</v>
      </c>
      <c r="Y341" s="48">
        <v>1.9042571994345892E-2</v>
      </c>
      <c r="Z341" s="48">
        <v>36471.241290456885</v>
      </c>
      <c r="AA341" s="48">
        <v>592.01929055722394</v>
      </c>
      <c r="AB341" s="48">
        <v>1.2742154562740637E-2</v>
      </c>
      <c r="AC341" s="48">
        <v>46461.474599307476</v>
      </c>
      <c r="AD341" s="48">
        <v>-1356.8590425026887</v>
      </c>
      <c r="AE341" s="48">
        <v>-3.5463747543312607E-2</v>
      </c>
      <c r="AF341" s="48">
        <v>38260.452898992946</v>
      </c>
      <c r="AG341" s="48">
        <v>-662.35280450600294</v>
      </c>
      <c r="AH341" s="48">
        <v>-1.6421175548966715E-2</v>
      </c>
      <c r="AI341" s="48">
        <v>40335.285530010719</v>
      </c>
      <c r="AJ341" s="48">
        <v>-764.83975194546474</v>
      </c>
      <c r="AK341" s="48">
        <v>-2.272159298057197E-2</v>
      </c>
      <c r="AL341" s="48">
        <v>33661.361357869522</v>
      </c>
      <c r="AM341" s="48">
        <v>-694.50623799668574</v>
      </c>
      <c r="AN341" s="48">
        <v>-1.9042571994345892E-2</v>
      </c>
      <c r="AO341" s="48">
        <v>36471.241290456885</v>
      </c>
      <c r="AP341" s="48">
        <v>662.35280450600294</v>
      </c>
      <c r="AQ341" s="48">
        <v>1.6421175548966715E-2</v>
      </c>
      <c r="AR341" s="48">
        <v>40335.285530010719</v>
      </c>
      <c r="AS341" s="48">
        <v>-102.4869474394618</v>
      </c>
      <c r="AT341" s="48">
        <v>-6.3004174316052541E-3</v>
      </c>
      <c r="AU341" s="48">
        <v>16266.691620359768</v>
      </c>
      <c r="AV341" s="48">
        <v>-592.01929055722394</v>
      </c>
      <c r="AW341" s="48">
        <v>-1.2742154562740637E-2</v>
      </c>
      <c r="AX341" s="48">
        <v>46461.474599307476</v>
      </c>
      <c r="AY341" s="48">
        <v>764.83975194546474</v>
      </c>
      <c r="AZ341" s="48">
        <v>2.272159298057197E-2</v>
      </c>
      <c r="BA341" s="48">
        <v>33661.361357869522</v>
      </c>
      <c r="BB341" s="48">
        <v>102.4869474394618</v>
      </c>
      <c r="BC341" s="48">
        <v>6.3004174316052541E-3</v>
      </c>
      <c r="BD341" s="48">
        <v>16266.691620359768</v>
      </c>
      <c r="BF341" s="8">
        <f t="shared" si="41"/>
        <v>316732.21691543475</v>
      </c>
      <c r="BG341" s="8">
        <f t="shared" si="42"/>
        <v>316439.2702992314</v>
      </c>
      <c r="BH341" s="8">
        <f t="shared" si="43"/>
        <v>316608.98783726845</v>
      </c>
      <c r="BI341" s="8">
        <f t="shared" si="44"/>
        <v>316522.46226175973</v>
      </c>
      <c r="BJ341" s="19">
        <f t="shared" si="45"/>
        <v>1</v>
      </c>
      <c r="BK341" s="19">
        <f t="shared" si="46"/>
        <v>0</v>
      </c>
      <c r="BL341" s="19">
        <f t="shared" si="47"/>
        <v>0</v>
      </c>
      <c r="BM341" s="19">
        <f t="shared" si="48"/>
        <v>0</v>
      </c>
    </row>
    <row r="342" spans="2:65" x14ac:dyDescent="0.25">
      <c r="B342" s="6">
        <v>317</v>
      </c>
      <c r="C342" s="48">
        <v>1986.0735044081575</v>
      </c>
      <c r="D342" s="48">
        <v>1575.0875164373656</v>
      </c>
      <c r="E342" s="48">
        <v>15.012280371725348</v>
      </c>
      <c r="F342" s="48">
        <v>10.628753579632461</v>
      </c>
      <c r="G342" s="48">
        <v>3215.9811185133703</v>
      </c>
      <c r="H342" s="48">
        <v>2937.4921313297446</v>
      </c>
      <c r="I342" s="48">
        <v>15.077056620820999</v>
      </c>
      <c r="J342" s="48">
        <v>10.666993912251344</v>
      </c>
      <c r="K342" s="48">
        <v>2585.8453109796942</v>
      </c>
      <c r="L342" s="48">
        <v>2254.6054907149719</v>
      </c>
      <c r="M342" s="48">
        <v>15.051385575309666</v>
      </c>
      <c r="N342" s="48">
        <v>10.651851140781186</v>
      </c>
      <c r="O342" s="48">
        <v>2505.6471686722634</v>
      </c>
      <c r="P342" s="48">
        <v>2150.9568563352054</v>
      </c>
      <c r="Q342" s="48">
        <v>15.039923688856296</v>
      </c>
      <c r="R342" s="48">
        <v>10.645084964007486</v>
      </c>
      <c r="U342" s="48">
        <v>1362.404614892379</v>
      </c>
      <c r="V342" s="48">
        <v>3.8240332618883599E-2</v>
      </c>
      <c r="W342" s="48">
        <v>35627.425850883024</v>
      </c>
      <c r="X342" s="48">
        <v>679.5179742776063</v>
      </c>
      <c r="Y342" s="48">
        <v>2.3097561148725632E-2</v>
      </c>
      <c r="Z342" s="48">
        <v>29419.468570823443</v>
      </c>
      <c r="AA342" s="48">
        <v>575.86933989783984</v>
      </c>
      <c r="AB342" s="48">
        <v>1.6331384375025237E-2</v>
      </c>
      <c r="AC342" s="48">
        <v>35261.514068488141</v>
      </c>
      <c r="AD342" s="48">
        <v>-1362.404614892379</v>
      </c>
      <c r="AE342" s="48">
        <v>-3.8240332618883599E-2</v>
      </c>
      <c r="AF342" s="48">
        <v>35627.425850883024</v>
      </c>
      <c r="AG342" s="48">
        <v>-682.88664061477266</v>
      </c>
      <c r="AH342" s="48">
        <v>-1.5142771470157967E-2</v>
      </c>
      <c r="AI342" s="48">
        <v>45096.542727369633</v>
      </c>
      <c r="AJ342" s="48">
        <v>-786.53527499453912</v>
      </c>
      <c r="AK342" s="48">
        <v>-2.1908948243858362E-2</v>
      </c>
      <c r="AL342" s="48">
        <v>35900.184081863677</v>
      </c>
      <c r="AM342" s="48">
        <v>-679.5179742776063</v>
      </c>
      <c r="AN342" s="48">
        <v>-2.3097561148725632E-2</v>
      </c>
      <c r="AO342" s="48">
        <v>29419.468570823443</v>
      </c>
      <c r="AP342" s="48">
        <v>682.88664061477266</v>
      </c>
      <c r="AQ342" s="48">
        <v>1.5142771470157967E-2</v>
      </c>
      <c r="AR342" s="48">
        <v>45096.542727369633</v>
      </c>
      <c r="AS342" s="48">
        <v>-103.64863437976646</v>
      </c>
      <c r="AT342" s="48">
        <v>-6.7661767737003942E-3</v>
      </c>
      <c r="AU342" s="48">
        <v>15318.64121295806</v>
      </c>
      <c r="AV342" s="48">
        <v>-575.86933989783984</v>
      </c>
      <c r="AW342" s="48">
        <v>-1.6331384375025237E-2</v>
      </c>
      <c r="AX342" s="48">
        <v>35261.514068488141</v>
      </c>
      <c r="AY342" s="48">
        <v>786.53527499453912</v>
      </c>
      <c r="AZ342" s="48">
        <v>2.1908948243858362E-2</v>
      </c>
      <c r="BA342" s="48">
        <v>35900.184081863677</v>
      </c>
      <c r="BB342" s="48">
        <v>103.64863437976646</v>
      </c>
      <c r="BC342" s="48">
        <v>6.7661767737003942E-3</v>
      </c>
      <c r="BD342" s="48">
        <v>15318.64121295806</v>
      </c>
      <c r="BF342" s="8">
        <f t="shared" si="41"/>
        <v>317287.51987253648</v>
      </c>
      <c r="BG342" s="8">
        <f t="shared" si="42"/>
        <v>317072.3252362106</v>
      </c>
      <c r="BH342" s="8">
        <f t="shared" si="43"/>
        <v>317300.92873272067</v>
      </c>
      <c r="BI342" s="8">
        <f t="shared" si="44"/>
        <v>317201.59206388937</v>
      </c>
      <c r="BJ342" s="19">
        <f t="shared" si="45"/>
        <v>0</v>
      </c>
      <c r="BK342" s="19">
        <f t="shared" si="46"/>
        <v>0</v>
      </c>
      <c r="BL342" s="19">
        <f t="shared" si="47"/>
        <v>1</v>
      </c>
      <c r="BM342" s="19">
        <f t="shared" si="48"/>
        <v>0</v>
      </c>
    </row>
    <row r="343" spans="2:65" x14ac:dyDescent="0.25">
      <c r="B343" s="6">
        <v>318</v>
      </c>
      <c r="C343" s="48">
        <v>1975.9820374878821</v>
      </c>
      <c r="D343" s="48">
        <v>1573.72347837692</v>
      </c>
      <c r="E343" s="48">
        <v>14.926600160044012</v>
      </c>
      <c r="F343" s="48">
        <v>10.567858073763663</v>
      </c>
      <c r="G343" s="48">
        <v>3178.7316688234459</v>
      </c>
      <c r="H343" s="48">
        <v>2916.0410736353119</v>
      </c>
      <c r="I343" s="48">
        <v>14.995633858384309</v>
      </c>
      <c r="J343" s="48">
        <v>10.608655333532942</v>
      </c>
      <c r="K343" s="48">
        <v>2547.2208057468029</v>
      </c>
      <c r="L343" s="48">
        <v>2232.9147149809046</v>
      </c>
      <c r="M343" s="48">
        <v>14.970247505901051</v>
      </c>
      <c r="N343" s="48">
        <v>10.593666600642083</v>
      </c>
      <c r="O343" s="48">
        <v>2427.4185634578612</v>
      </c>
      <c r="P343" s="48">
        <v>2102.9109755319328</v>
      </c>
      <c r="Q343" s="48">
        <v>14.965210322998081</v>
      </c>
      <c r="R343" s="48">
        <v>10.590690598689539</v>
      </c>
      <c r="U343" s="48">
        <v>1342.317595258392</v>
      </c>
      <c r="V343" s="48">
        <v>4.0797259769279393E-2</v>
      </c>
      <c r="W343" s="48">
        <v>32902.150851542385</v>
      </c>
      <c r="X343" s="48">
        <v>659.19123660398463</v>
      </c>
      <c r="Y343" s="48">
        <v>2.5808526878419613E-2</v>
      </c>
      <c r="Z343" s="48">
        <v>25541.606450819258</v>
      </c>
      <c r="AA343" s="48">
        <v>529.18749715501281</v>
      </c>
      <c r="AB343" s="48">
        <v>2.2832524925876285E-2</v>
      </c>
      <c r="AC343" s="48">
        <v>23176.915337789924</v>
      </c>
      <c r="AD343" s="48">
        <v>-1342.317595258392</v>
      </c>
      <c r="AE343" s="48">
        <v>-4.0797259769279393E-2</v>
      </c>
      <c r="AF343" s="48">
        <v>32902.150851542385</v>
      </c>
      <c r="AG343" s="48">
        <v>-683.12635865440734</v>
      </c>
      <c r="AH343" s="48">
        <v>-1.4988732890859779E-2</v>
      </c>
      <c r="AI343" s="48">
        <v>45575.99122144487</v>
      </c>
      <c r="AJ343" s="48">
        <v>-813.13009810337917</v>
      </c>
      <c r="AK343" s="48">
        <v>-1.7964734843403107E-2</v>
      </c>
      <c r="AL343" s="48">
        <v>45262.571654486259</v>
      </c>
      <c r="AM343" s="48">
        <v>-659.19123660398463</v>
      </c>
      <c r="AN343" s="48">
        <v>-2.5808526878419613E-2</v>
      </c>
      <c r="AO343" s="48">
        <v>25541.606450819258</v>
      </c>
      <c r="AP343" s="48">
        <v>683.12635865440734</v>
      </c>
      <c r="AQ343" s="48">
        <v>1.4988732890859779E-2</v>
      </c>
      <c r="AR343" s="48">
        <v>45575.99122144487</v>
      </c>
      <c r="AS343" s="48">
        <v>-130.00373944897183</v>
      </c>
      <c r="AT343" s="48">
        <v>-2.9760019525433279E-3</v>
      </c>
      <c r="AU343" s="48">
        <v>43684.023573260441</v>
      </c>
      <c r="AV343" s="48">
        <v>-529.18749715501281</v>
      </c>
      <c r="AW343" s="48">
        <v>-2.2832524925876285E-2</v>
      </c>
      <c r="AX343" s="48">
        <v>23176.915337789924</v>
      </c>
      <c r="AY343" s="48">
        <v>813.13009810337917</v>
      </c>
      <c r="AZ343" s="48">
        <v>1.7964734843403107E-2</v>
      </c>
      <c r="BA343" s="48">
        <v>45262.571654486259</v>
      </c>
      <c r="BB343" s="48">
        <v>130.00373944897183</v>
      </c>
      <c r="BC343" s="48">
        <v>2.9760019525433279E-3</v>
      </c>
      <c r="BD343" s="48">
        <v>43684.023573260441</v>
      </c>
      <c r="BF343" s="8">
        <f t="shared" si="41"/>
        <v>315462.01873453299</v>
      </c>
      <c r="BG343" s="8">
        <f t="shared" si="42"/>
        <v>315343.61893235293</v>
      </c>
      <c r="BH343" s="8">
        <f t="shared" si="43"/>
        <v>315577.08330428152</v>
      </c>
      <c r="BI343" s="8">
        <f t="shared" si="44"/>
        <v>315617.80698515428</v>
      </c>
      <c r="BJ343" s="19">
        <f t="shared" si="45"/>
        <v>0</v>
      </c>
      <c r="BK343" s="19">
        <f t="shared" si="46"/>
        <v>0</v>
      </c>
      <c r="BL343" s="19">
        <f t="shared" si="47"/>
        <v>0</v>
      </c>
      <c r="BM343" s="19">
        <f t="shared" si="48"/>
        <v>1</v>
      </c>
    </row>
    <row r="344" spans="2:65" x14ac:dyDescent="0.25">
      <c r="B344" s="6">
        <v>319</v>
      </c>
      <c r="C344" s="48">
        <v>1939.1679862627491</v>
      </c>
      <c r="D344" s="48">
        <v>1546.645853155859</v>
      </c>
      <c r="E344" s="48">
        <v>15.126044837785997</v>
      </c>
      <c r="F344" s="48">
        <v>10.708730245732099</v>
      </c>
      <c r="G344" s="48">
        <v>3158.3903734612554</v>
      </c>
      <c r="H344" s="48">
        <v>2900.9649071857921</v>
      </c>
      <c r="I344" s="48">
        <v>15.193350941437071</v>
      </c>
      <c r="J344" s="48">
        <v>10.748379089110061</v>
      </c>
      <c r="K344" s="48">
        <v>2544.5597091671348</v>
      </c>
      <c r="L344" s="48">
        <v>2229.366107167064</v>
      </c>
      <c r="M344" s="48">
        <v>15.164707467653802</v>
      </c>
      <c r="N344" s="48">
        <v>10.73151896789876</v>
      </c>
      <c r="O344" s="48">
        <v>2512.2969917534865</v>
      </c>
      <c r="P344" s="48">
        <v>2158.0790821348287</v>
      </c>
      <c r="Q344" s="48">
        <v>15.14524273805727</v>
      </c>
      <c r="R344" s="48">
        <v>10.72005046925433</v>
      </c>
      <c r="U344" s="48">
        <v>1354.3190540299331</v>
      </c>
      <c r="V344" s="48">
        <v>3.9648843377962706E-2</v>
      </c>
      <c r="W344" s="48">
        <v>34157.845189064952</v>
      </c>
      <c r="X344" s="48">
        <v>682.72025401120504</v>
      </c>
      <c r="Y344" s="48">
        <v>2.2788722166660946E-2</v>
      </c>
      <c r="Z344" s="48">
        <v>29958.689610512669</v>
      </c>
      <c r="AA344" s="48">
        <v>611.43322897896974</v>
      </c>
      <c r="AB344" s="48">
        <v>1.1320223522231387E-2</v>
      </c>
      <c r="AC344" s="48">
        <v>54012.469610533539</v>
      </c>
      <c r="AD344" s="48">
        <v>-1354.3190540299331</v>
      </c>
      <c r="AE344" s="48">
        <v>-3.9648843377962706E-2</v>
      </c>
      <c r="AF344" s="48">
        <v>34157.845189064952</v>
      </c>
      <c r="AG344" s="48">
        <v>-671.59880001872807</v>
      </c>
      <c r="AH344" s="48">
        <v>-1.686012121130176E-2</v>
      </c>
      <c r="AI344" s="48">
        <v>39833.568905100081</v>
      </c>
      <c r="AJ344" s="48">
        <v>-742.88582505096338</v>
      </c>
      <c r="AK344" s="48">
        <v>-2.8328619855731318E-2</v>
      </c>
      <c r="AL344" s="48">
        <v>26223.862257824258</v>
      </c>
      <c r="AM344" s="48">
        <v>-682.72025401120504</v>
      </c>
      <c r="AN344" s="48">
        <v>-2.2788722166660946E-2</v>
      </c>
      <c r="AO344" s="48">
        <v>29958.689610512669</v>
      </c>
      <c r="AP344" s="48">
        <v>671.59880001872807</v>
      </c>
      <c r="AQ344" s="48">
        <v>1.686012121130176E-2</v>
      </c>
      <c r="AR344" s="48">
        <v>39833.568905100081</v>
      </c>
      <c r="AS344" s="48">
        <v>-71.287025032235306</v>
      </c>
      <c r="AT344" s="48">
        <v>-1.1468498644429559E-2</v>
      </c>
      <c r="AU344" s="48">
        <v>6215.8986317586223</v>
      </c>
      <c r="AV344" s="48">
        <v>-611.43322897896974</v>
      </c>
      <c r="AW344" s="48">
        <v>-1.1320223522231387E-2</v>
      </c>
      <c r="AX344" s="48">
        <v>54012.469610533539</v>
      </c>
      <c r="AY344" s="48">
        <v>742.88582505096338</v>
      </c>
      <c r="AZ344" s="48">
        <v>2.8328619855731318E-2</v>
      </c>
      <c r="BA344" s="48">
        <v>26223.862257824258</v>
      </c>
      <c r="BB344" s="48">
        <v>71.287025032235306</v>
      </c>
      <c r="BC344" s="48">
        <v>1.1468498644429559E-2</v>
      </c>
      <c r="BD344" s="48">
        <v>6215.8986317586223</v>
      </c>
      <c r="BF344" s="8">
        <f t="shared" si="41"/>
        <v>319715.26151880709</v>
      </c>
      <c r="BG344" s="8">
        <f t="shared" si="42"/>
        <v>319550.40776611603</v>
      </c>
      <c r="BH344" s="8">
        <f t="shared" si="43"/>
        <v>319716.20292979578</v>
      </c>
      <c r="BI344" s="8">
        <f t="shared" si="44"/>
        <v>319443.43499549507</v>
      </c>
      <c r="BJ344" s="19">
        <f t="shared" si="45"/>
        <v>0</v>
      </c>
      <c r="BK344" s="19">
        <f t="shared" si="46"/>
        <v>0</v>
      </c>
      <c r="BL344" s="19">
        <f t="shared" si="47"/>
        <v>1</v>
      </c>
      <c r="BM344" s="19">
        <f t="shared" si="48"/>
        <v>0</v>
      </c>
    </row>
    <row r="345" spans="2:65" x14ac:dyDescent="0.25">
      <c r="B345" s="6">
        <v>320</v>
      </c>
      <c r="C345" s="48">
        <v>1988.191030416411</v>
      </c>
      <c r="D345" s="48">
        <v>1579.4912566671778</v>
      </c>
      <c r="E345" s="48">
        <v>14.877468369602544</v>
      </c>
      <c r="F345" s="48">
        <v>10.533212417525926</v>
      </c>
      <c r="G345" s="48">
        <v>3179.5985502239678</v>
      </c>
      <c r="H345" s="48">
        <v>2915.079466720204</v>
      </c>
      <c r="I345" s="48">
        <v>14.94758638983039</v>
      </c>
      <c r="J345" s="48">
        <v>10.574621858699224</v>
      </c>
      <c r="K345" s="48">
        <v>2565.0807199099904</v>
      </c>
      <c r="L345" s="48">
        <v>2243.0264865103236</v>
      </c>
      <c r="M345" s="48">
        <v>14.919753899078987</v>
      </c>
      <c r="N345" s="48">
        <v>10.558199536471246</v>
      </c>
      <c r="O345" s="48">
        <v>2484.2768549006278</v>
      </c>
      <c r="P345" s="48">
        <v>2139.1410416764088</v>
      </c>
      <c r="Q345" s="48">
        <v>14.908533577315227</v>
      </c>
      <c r="R345" s="48">
        <v>10.551573652818025</v>
      </c>
      <c r="U345" s="48">
        <v>1335.5882100530262</v>
      </c>
      <c r="V345" s="48">
        <v>4.1409441173298589E-2</v>
      </c>
      <c r="W345" s="48">
        <v>32253.229510236251</v>
      </c>
      <c r="X345" s="48">
        <v>663.53522984314577</v>
      </c>
      <c r="Y345" s="48">
        <v>2.4987118945320574E-2</v>
      </c>
      <c r="Z345" s="48">
        <v>26555.091497149508</v>
      </c>
      <c r="AA345" s="48">
        <v>559.64978500923098</v>
      </c>
      <c r="AB345" s="48">
        <v>1.8361235292099209E-2</v>
      </c>
      <c r="AC345" s="48">
        <v>30479.963690136185</v>
      </c>
      <c r="AD345" s="48">
        <v>-1335.5882100530262</v>
      </c>
      <c r="AE345" s="48">
        <v>-4.1409441173298589E-2</v>
      </c>
      <c r="AF345" s="48">
        <v>32253.229510236251</v>
      </c>
      <c r="AG345" s="48">
        <v>-672.05298020988039</v>
      </c>
      <c r="AH345" s="48">
        <v>-1.6422322227978015E-2</v>
      </c>
      <c r="AI345" s="48">
        <v>40923.139302731026</v>
      </c>
      <c r="AJ345" s="48">
        <v>-775.93842504379518</v>
      </c>
      <c r="AK345" s="48">
        <v>-2.304820588119938E-2</v>
      </c>
      <c r="AL345" s="48">
        <v>33665.892653134222</v>
      </c>
      <c r="AM345" s="48">
        <v>-663.53522984314577</v>
      </c>
      <c r="AN345" s="48">
        <v>-2.4987118945320574E-2</v>
      </c>
      <c r="AO345" s="48">
        <v>26555.091497149508</v>
      </c>
      <c r="AP345" s="48">
        <v>672.05298020988039</v>
      </c>
      <c r="AQ345" s="48">
        <v>1.6422322227978015E-2</v>
      </c>
      <c r="AR345" s="48">
        <v>40923.139302731026</v>
      </c>
      <c r="AS345" s="48">
        <v>-103.88544483391479</v>
      </c>
      <c r="AT345" s="48">
        <v>-6.625883653221365E-3</v>
      </c>
      <c r="AU345" s="48">
        <v>15678.730607261399</v>
      </c>
      <c r="AV345" s="48">
        <v>-559.64978500923098</v>
      </c>
      <c r="AW345" s="48">
        <v>-1.8361235292099209E-2</v>
      </c>
      <c r="AX345" s="48">
        <v>30479.963690136185</v>
      </c>
      <c r="AY345" s="48">
        <v>775.93842504379518</v>
      </c>
      <c r="AZ345" s="48">
        <v>2.304820588119938E-2</v>
      </c>
      <c r="BA345" s="48">
        <v>33665.892653134222</v>
      </c>
      <c r="BB345" s="48">
        <v>103.88544483391479</v>
      </c>
      <c r="BC345" s="48">
        <v>6.625883653221365E-3</v>
      </c>
      <c r="BD345" s="48">
        <v>15678.730607261399</v>
      </c>
      <c r="BF345" s="8">
        <f t="shared" si="41"/>
        <v>314416.8812691106</v>
      </c>
      <c r="BG345" s="8">
        <f t="shared" si="42"/>
        <v>314323.57629425649</v>
      </c>
      <c r="BH345" s="8">
        <f t="shared" si="43"/>
        <v>314502.95960762701</v>
      </c>
      <c r="BI345" s="8">
        <f t="shared" si="44"/>
        <v>314408.06854286435</v>
      </c>
      <c r="BJ345" s="19">
        <f t="shared" si="45"/>
        <v>0</v>
      </c>
      <c r="BK345" s="19">
        <f t="shared" si="46"/>
        <v>0</v>
      </c>
      <c r="BL345" s="19">
        <f t="shared" si="47"/>
        <v>1</v>
      </c>
      <c r="BM345" s="19">
        <f t="shared" si="48"/>
        <v>0</v>
      </c>
    </row>
    <row r="346" spans="2:65" x14ac:dyDescent="0.25">
      <c r="B346" s="6">
        <v>321</v>
      </c>
      <c r="C346" s="48">
        <v>1965.981410085886</v>
      </c>
      <c r="D346" s="48">
        <v>1563.4875108992603</v>
      </c>
      <c r="E346" s="48">
        <v>15.037730725556868</v>
      </c>
      <c r="F346" s="48">
        <v>10.644955536271459</v>
      </c>
      <c r="G346" s="48">
        <v>3206.1251559843549</v>
      </c>
      <c r="H346" s="48">
        <v>2932.1450683416642</v>
      </c>
      <c r="I346" s="48">
        <v>15.096888990201975</v>
      </c>
      <c r="J346" s="48">
        <v>10.679865338503328</v>
      </c>
      <c r="K346" s="48">
        <v>2578.4390317897232</v>
      </c>
      <c r="L346" s="48">
        <v>2251.1436098202066</v>
      </c>
      <c r="M346" s="48">
        <v>15.072457112407333</v>
      </c>
      <c r="N346" s="48">
        <v>10.66545885369635</v>
      </c>
      <c r="O346" s="48">
        <v>2521.0227895775479</v>
      </c>
      <c r="P346" s="48">
        <v>2162.8869475440838</v>
      </c>
      <c r="Q346" s="48">
        <v>15.058253368795308</v>
      </c>
      <c r="R346" s="48">
        <v>10.657076406097925</v>
      </c>
      <c r="U346" s="48">
        <v>1368.6575574424039</v>
      </c>
      <c r="V346" s="48">
        <v>3.4909802231869236E-2</v>
      </c>
      <c r="W346" s="48">
        <v>39205.537411866324</v>
      </c>
      <c r="X346" s="48">
        <v>687.65609892094631</v>
      </c>
      <c r="Y346" s="48">
        <v>2.0503317424891421E-2</v>
      </c>
      <c r="Z346" s="48">
        <v>33538.772515228127</v>
      </c>
      <c r="AA346" s="48">
        <v>599.39943664482348</v>
      </c>
      <c r="AB346" s="48">
        <v>1.2120869826466318E-2</v>
      </c>
      <c r="AC346" s="48">
        <v>49451.850009643291</v>
      </c>
      <c r="AD346" s="48">
        <v>-1368.6575574424039</v>
      </c>
      <c r="AE346" s="48">
        <v>-3.4909802231869236E-2</v>
      </c>
      <c r="AF346" s="48">
        <v>39205.537411866324</v>
      </c>
      <c r="AG346" s="48">
        <v>-681.00145852145761</v>
      </c>
      <c r="AH346" s="48">
        <v>-1.4406484806977815E-2</v>
      </c>
      <c r="AI346" s="48">
        <v>47270.480456940677</v>
      </c>
      <c r="AJ346" s="48">
        <v>-769.25812079758043</v>
      </c>
      <c r="AK346" s="48">
        <v>-2.2788932405402917E-2</v>
      </c>
      <c r="AL346" s="48">
        <v>33755.777019866044</v>
      </c>
      <c r="AM346" s="48">
        <v>-687.65609892094631</v>
      </c>
      <c r="AN346" s="48">
        <v>-2.0503317424891421E-2</v>
      </c>
      <c r="AO346" s="48">
        <v>33538.772515228127</v>
      </c>
      <c r="AP346" s="48">
        <v>681.00145852145761</v>
      </c>
      <c r="AQ346" s="48">
        <v>1.4406484806977815E-2</v>
      </c>
      <c r="AR346" s="48">
        <v>47270.480456940677</v>
      </c>
      <c r="AS346" s="48">
        <v>-88.256662276122825</v>
      </c>
      <c r="AT346" s="48">
        <v>-8.3824475984251023E-3</v>
      </c>
      <c r="AU346" s="48">
        <v>10528.746078019565</v>
      </c>
      <c r="AV346" s="48">
        <v>-599.39943664482348</v>
      </c>
      <c r="AW346" s="48">
        <v>-1.2120869826466318E-2</v>
      </c>
      <c r="AX346" s="48">
        <v>49451.850009643291</v>
      </c>
      <c r="AY346" s="48">
        <v>769.25812079758043</v>
      </c>
      <c r="AZ346" s="48">
        <v>2.2788932405402917E-2</v>
      </c>
      <c r="BA346" s="48">
        <v>33755.777019866044</v>
      </c>
      <c r="BB346" s="48">
        <v>88.256662276122825</v>
      </c>
      <c r="BC346" s="48">
        <v>8.3824475984251023E-3</v>
      </c>
      <c r="BD346" s="48">
        <v>10528.746078019565</v>
      </c>
      <c r="BF346" s="8">
        <f t="shared" ref="BF346:BF409" si="49">IF($B346&lt;&gt;"",$F346*rngWTPthreshold-$D346,"")</f>
        <v>317785.17857724451</v>
      </c>
      <c r="BG346" s="8">
        <f t="shared" ref="BG346:BG409" si="50">IF($B346&lt;&gt;"",$J346*rngWTPthreshold-$H346,"")</f>
        <v>317463.81508675817</v>
      </c>
      <c r="BH346" s="8">
        <f t="shared" ref="BH346:BH409" si="51">IF($B346&lt;&gt;"",$N346*rngWTPthreshold-$L346,"")</f>
        <v>317712.6220010703</v>
      </c>
      <c r="BI346" s="8">
        <f t="shared" ref="BI346:BI409" si="52">IF($B346&lt;&gt;"",$R346*rngWTPthreshold-$P346,"")</f>
        <v>317549.40523539367</v>
      </c>
      <c r="BJ346" s="19">
        <f t="shared" si="45"/>
        <v>1</v>
      </c>
      <c r="BK346" s="19">
        <f t="shared" si="46"/>
        <v>0</v>
      </c>
      <c r="BL346" s="19">
        <f t="shared" si="47"/>
        <v>0</v>
      </c>
      <c r="BM346" s="19">
        <f t="shared" si="48"/>
        <v>0</v>
      </c>
    </row>
    <row r="347" spans="2:65" x14ac:dyDescent="0.25">
      <c r="B347" s="6">
        <v>322</v>
      </c>
      <c r="C347" s="48">
        <v>1911.7443471932652</v>
      </c>
      <c r="D347" s="48">
        <v>1529.6671834108906</v>
      </c>
      <c r="E347" s="48">
        <v>14.962506152728933</v>
      </c>
      <c r="F347" s="48">
        <v>10.591754239739931</v>
      </c>
      <c r="G347" s="48">
        <v>3158.4975972153675</v>
      </c>
      <c r="H347" s="48">
        <v>2901.99281807223</v>
      </c>
      <c r="I347" s="48">
        <v>15.022885250102261</v>
      </c>
      <c r="J347" s="48">
        <v>10.627340320764304</v>
      </c>
      <c r="K347" s="48">
        <v>2561.551072974421</v>
      </c>
      <c r="L347" s="48">
        <v>2241.975144976062</v>
      </c>
      <c r="M347" s="48">
        <v>14.992678759780413</v>
      </c>
      <c r="N347" s="48">
        <v>10.609548791036262</v>
      </c>
      <c r="O347" s="48">
        <v>2505.2415982787797</v>
      </c>
      <c r="P347" s="48">
        <v>2154.6750702379136</v>
      </c>
      <c r="Q347" s="48">
        <v>14.977748211059456</v>
      </c>
      <c r="R347" s="48">
        <v>10.60074626303618</v>
      </c>
      <c r="U347" s="48">
        <v>1372.3256346613393</v>
      </c>
      <c r="V347" s="48">
        <v>3.5586081024373328E-2</v>
      </c>
      <c r="W347" s="48">
        <v>38563.550555662965</v>
      </c>
      <c r="X347" s="48">
        <v>712.30796156517135</v>
      </c>
      <c r="Y347" s="48">
        <v>1.7794551296331562E-2</v>
      </c>
      <c r="Z347" s="48">
        <v>40029.554536281976</v>
      </c>
      <c r="AA347" s="48">
        <v>625.00788682702296</v>
      </c>
      <c r="AB347" s="48">
        <v>8.992023296249485E-3</v>
      </c>
      <c r="AC347" s="48">
        <v>69506.924774951345</v>
      </c>
      <c r="AD347" s="48">
        <v>-1372.3256346613393</v>
      </c>
      <c r="AE347" s="48">
        <v>-3.5586081024373328E-2</v>
      </c>
      <c r="AF347" s="48">
        <v>38563.550555662965</v>
      </c>
      <c r="AG347" s="48">
        <v>-660.01767309616798</v>
      </c>
      <c r="AH347" s="48">
        <v>-1.7791529728041766E-2</v>
      </c>
      <c r="AI347" s="48">
        <v>37097.297600885562</v>
      </c>
      <c r="AJ347" s="48">
        <v>-747.31774783431638</v>
      </c>
      <c r="AK347" s="48">
        <v>-2.6594057728123843E-2</v>
      </c>
      <c r="AL347" s="48">
        <v>28100.929744316913</v>
      </c>
      <c r="AM347" s="48">
        <v>-712.30796156517135</v>
      </c>
      <c r="AN347" s="48">
        <v>-1.7794551296331562E-2</v>
      </c>
      <c r="AO347" s="48">
        <v>40029.554536281976</v>
      </c>
      <c r="AP347" s="48">
        <v>660.01767309616798</v>
      </c>
      <c r="AQ347" s="48">
        <v>1.7791529728041766E-2</v>
      </c>
      <c r="AR347" s="48">
        <v>37097.297600885562</v>
      </c>
      <c r="AS347" s="48">
        <v>-87.300074738148396</v>
      </c>
      <c r="AT347" s="48">
        <v>-8.8025280000820771E-3</v>
      </c>
      <c r="AU347" s="48">
        <v>9917.6139783178642</v>
      </c>
      <c r="AV347" s="48">
        <v>-625.00788682702296</v>
      </c>
      <c r="AW347" s="48">
        <v>-8.992023296249485E-3</v>
      </c>
      <c r="AX347" s="48">
        <v>69506.924774951345</v>
      </c>
      <c r="AY347" s="48">
        <v>747.31774783431638</v>
      </c>
      <c r="AZ347" s="48">
        <v>2.6594057728123843E-2</v>
      </c>
      <c r="BA347" s="48">
        <v>28100.929744316913</v>
      </c>
      <c r="BB347" s="48">
        <v>87.300074738148396</v>
      </c>
      <c r="BC347" s="48">
        <v>8.8025280000820771E-3</v>
      </c>
      <c r="BD347" s="48">
        <v>9917.6139783178642</v>
      </c>
      <c r="BF347" s="8">
        <f t="shared" si="49"/>
        <v>316222.96000878705</v>
      </c>
      <c r="BG347" s="8">
        <f t="shared" si="50"/>
        <v>315918.2168048569</v>
      </c>
      <c r="BH347" s="8">
        <f t="shared" si="51"/>
        <v>316044.48858611181</v>
      </c>
      <c r="BI347" s="8">
        <f t="shared" si="52"/>
        <v>315867.71282084752</v>
      </c>
      <c r="BJ347" s="19">
        <f t="shared" ref="BJ347:BJ410" si="53">IF($B347&lt;&gt;"",IF(BF347=MAX($BF347:$BI347),1,0),"")</f>
        <v>1</v>
      </c>
      <c r="BK347" s="19">
        <f t="shared" ref="BK347:BK410" si="54">IF($B347&lt;&gt;"",IF(BG347=MAX($BF347:$BI347),1,0),"")</f>
        <v>0</v>
      </c>
      <c r="BL347" s="19">
        <f t="shared" ref="BL347:BL410" si="55">IF($B347&lt;&gt;"",IF(BH347=MAX($BF347:$BI347),1,0),"")</f>
        <v>0</v>
      </c>
      <c r="BM347" s="19">
        <f t="shared" ref="BM347:BM410" si="56">IF($B347&lt;&gt;"",IF(BI347=MAX($BF347:$BI347),1,0),"")</f>
        <v>0</v>
      </c>
    </row>
    <row r="348" spans="2:65" x14ac:dyDescent="0.25">
      <c r="B348" s="6">
        <v>323</v>
      </c>
      <c r="C348" s="48">
        <v>2030.7947516214811</v>
      </c>
      <c r="D348" s="48">
        <v>1606.4017815262541</v>
      </c>
      <c r="E348" s="48">
        <v>14.989417613456629</v>
      </c>
      <c r="F348" s="48">
        <v>10.611233411733547</v>
      </c>
      <c r="G348" s="48">
        <v>3189.9805104578413</v>
      </c>
      <c r="H348" s="48">
        <v>2920.9523315603396</v>
      </c>
      <c r="I348" s="48">
        <v>15.058597913376113</v>
      </c>
      <c r="J348" s="48">
        <v>10.652065934892942</v>
      </c>
      <c r="K348" s="48">
        <v>2558.8480025315207</v>
      </c>
      <c r="L348" s="48">
        <v>2237.5399468045894</v>
      </c>
      <c r="M348" s="48">
        <v>15.035460900741825</v>
      </c>
      <c r="N348" s="48">
        <v>10.638423882186004</v>
      </c>
      <c r="O348" s="48">
        <v>2498.7132319737275</v>
      </c>
      <c r="P348" s="48">
        <v>2147.3979563038042</v>
      </c>
      <c r="Q348" s="48">
        <v>15.022116609197022</v>
      </c>
      <c r="R348" s="48">
        <v>10.630549368215373</v>
      </c>
      <c r="U348" s="48">
        <v>1314.5505500340855</v>
      </c>
      <c r="V348" s="48">
        <v>4.0832523159394896E-2</v>
      </c>
      <c r="W348" s="48">
        <v>32193.71345000092</v>
      </c>
      <c r="X348" s="48">
        <v>631.13816527833524</v>
      </c>
      <c r="Y348" s="48">
        <v>2.7190470452456594E-2</v>
      </c>
      <c r="Z348" s="48">
        <v>23211.741274646221</v>
      </c>
      <c r="AA348" s="48">
        <v>540.9961747775501</v>
      </c>
      <c r="AB348" s="48">
        <v>1.9315956481825935E-2</v>
      </c>
      <c r="AC348" s="48">
        <v>28007.734190463954</v>
      </c>
      <c r="AD348" s="48">
        <v>-1314.5505500340855</v>
      </c>
      <c r="AE348" s="48">
        <v>-4.0832523159394896E-2</v>
      </c>
      <c r="AF348" s="48">
        <v>32193.71345000092</v>
      </c>
      <c r="AG348" s="48">
        <v>-683.41238475575028</v>
      </c>
      <c r="AH348" s="48">
        <v>-1.3642052706938301E-2</v>
      </c>
      <c r="AI348" s="48">
        <v>50096.008235488567</v>
      </c>
      <c r="AJ348" s="48">
        <v>-773.55437525653542</v>
      </c>
      <c r="AK348" s="48">
        <v>-2.151656667756896E-2</v>
      </c>
      <c r="AL348" s="48">
        <v>35951.571031216918</v>
      </c>
      <c r="AM348" s="48">
        <v>-631.13816527833524</v>
      </c>
      <c r="AN348" s="48">
        <v>-2.7190470452456594E-2</v>
      </c>
      <c r="AO348" s="48">
        <v>23211.741274646221</v>
      </c>
      <c r="AP348" s="48">
        <v>683.41238475575028</v>
      </c>
      <c r="AQ348" s="48">
        <v>1.3642052706938301E-2</v>
      </c>
      <c r="AR348" s="48">
        <v>50096.008235488567</v>
      </c>
      <c r="AS348" s="48">
        <v>-90.141990500785141</v>
      </c>
      <c r="AT348" s="48">
        <v>-7.8745139706306588E-3</v>
      </c>
      <c r="AU348" s="48">
        <v>11447.308473511514</v>
      </c>
      <c r="AV348" s="48">
        <v>-540.9961747775501</v>
      </c>
      <c r="AW348" s="48">
        <v>-1.9315956481825935E-2</v>
      </c>
      <c r="AX348" s="48">
        <v>28007.734190463954</v>
      </c>
      <c r="AY348" s="48">
        <v>773.55437525653542</v>
      </c>
      <c r="AZ348" s="48">
        <v>2.151656667756896E-2</v>
      </c>
      <c r="BA348" s="48">
        <v>35951.571031216918</v>
      </c>
      <c r="BB348" s="48">
        <v>90.141990500785141</v>
      </c>
      <c r="BC348" s="48">
        <v>7.8745139706306588E-3</v>
      </c>
      <c r="BD348" s="48">
        <v>11447.308473511514</v>
      </c>
      <c r="BF348" s="8">
        <f t="shared" si="49"/>
        <v>316730.60057048016</v>
      </c>
      <c r="BG348" s="8">
        <f t="shared" si="50"/>
        <v>316641.02571522794</v>
      </c>
      <c r="BH348" s="8">
        <f t="shared" si="51"/>
        <v>316915.17651877552</v>
      </c>
      <c r="BI348" s="8">
        <f t="shared" si="52"/>
        <v>316769.08309015742</v>
      </c>
      <c r="BJ348" s="19">
        <f t="shared" si="53"/>
        <v>0</v>
      </c>
      <c r="BK348" s="19">
        <f t="shared" si="54"/>
        <v>0</v>
      </c>
      <c r="BL348" s="19">
        <f t="shared" si="55"/>
        <v>1</v>
      </c>
      <c r="BM348" s="19">
        <f t="shared" si="56"/>
        <v>0</v>
      </c>
    </row>
    <row r="349" spans="2:65" x14ac:dyDescent="0.25">
      <c r="B349" s="6">
        <v>324</v>
      </c>
      <c r="C349" s="48">
        <v>1893.9642862641672</v>
      </c>
      <c r="D349" s="48">
        <v>1520.4595888751876</v>
      </c>
      <c r="E349" s="48">
        <v>14.969200356580597</v>
      </c>
      <c r="F349" s="48">
        <v>10.598331193125894</v>
      </c>
      <c r="G349" s="48">
        <v>3113.5780096597018</v>
      </c>
      <c r="H349" s="48">
        <v>2873.5754426741314</v>
      </c>
      <c r="I349" s="48">
        <v>15.042114728482257</v>
      </c>
      <c r="J349" s="48">
        <v>10.641496162369704</v>
      </c>
      <c r="K349" s="48">
        <v>2483.2329313429973</v>
      </c>
      <c r="L349" s="48">
        <v>2191.4537160799555</v>
      </c>
      <c r="M349" s="48">
        <v>15.013990187995992</v>
      </c>
      <c r="N349" s="48">
        <v>10.624861580509501</v>
      </c>
      <c r="O349" s="48">
        <v>2424.2037828505277</v>
      </c>
      <c r="P349" s="48">
        <v>2102.504715527652</v>
      </c>
      <c r="Q349" s="48">
        <v>14.997649846897414</v>
      </c>
      <c r="R349" s="48">
        <v>10.615188272450288</v>
      </c>
      <c r="U349" s="48">
        <v>1353.1158537989438</v>
      </c>
      <c r="V349" s="48">
        <v>4.3164969243809637E-2</v>
      </c>
      <c r="W349" s="48">
        <v>31347.545880459453</v>
      </c>
      <c r="X349" s="48">
        <v>670.99412720476789</v>
      </c>
      <c r="Y349" s="48">
        <v>2.6530387383607135E-2</v>
      </c>
      <c r="Z349" s="48">
        <v>25291.531461744449</v>
      </c>
      <c r="AA349" s="48">
        <v>582.04512665246443</v>
      </c>
      <c r="AB349" s="48">
        <v>1.6857079324394064E-2</v>
      </c>
      <c r="AC349" s="48">
        <v>34528.230866789629</v>
      </c>
      <c r="AD349" s="48">
        <v>-1353.1158537989438</v>
      </c>
      <c r="AE349" s="48">
        <v>-4.3164969243809637E-2</v>
      </c>
      <c r="AF349" s="48">
        <v>31347.545880459453</v>
      </c>
      <c r="AG349" s="48">
        <v>-682.12172659417593</v>
      </c>
      <c r="AH349" s="48">
        <v>-1.6634581860202502E-2</v>
      </c>
      <c r="AI349" s="48">
        <v>41006.244240266831</v>
      </c>
      <c r="AJ349" s="48">
        <v>-771.07072714647938</v>
      </c>
      <c r="AK349" s="48">
        <v>-2.6307889919415572E-2</v>
      </c>
      <c r="AL349" s="48">
        <v>29309.485842778253</v>
      </c>
      <c r="AM349" s="48">
        <v>-670.99412720476789</v>
      </c>
      <c r="AN349" s="48">
        <v>-2.6530387383607135E-2</v>
      </c>
      <c r="AO349" s="48">
        <v>25291.531461744449</v>
      </c>
      <c r="AP349" s="48">
        <v>682.12172659417593</v>
      </c>
      <c r="AQ349" s="48">
        <v>1.6634581860202502E-2</v>
      </c>
      <c r="AR349" s="48">
        <v>41006.244240266831</v>
      </c>
      <c r="AS349" s="48">
        <v>-88.94900055230346</v>
      </c>
      <c r="AT349" s="48">
        <v>-9.6733080592130705E-3</v>
      </c>
      <c r="AU349" s="48">
        <v>9195.303200086395</v>
      </c>
      <c r="AV349" s="48">
        <v>-582.04512665246443</v>
      </c>
      <c r="AW349" s="48">
        <v>-1.6857079324394064E-2</v>
      </c>
      <c r="AX349" s="48">
        <v>34528.230866789629</v>
      </c>
      <c r="AY349" s="48">
        <v>771.07072714647938</v>
      </c>
      <c r="AZ349" s="48">
        <v>2.6307889919415572E-2</v>
      </c>
      <c r="BA349" s="48">
        <v>29309.485842778253</v>
      </c>
      <c r="BB349" s="48">
        <v>88.94900055230346</v>
      </c>
      <c r="BC349" s="48">
        <v>9.6733080592130705E-3</v>
      </c>
      <c r="BD349" s="48">
        <v>9195.303200086395</v>
      </c>
      <c r="BF349" s="8">
        <f t="shared" si="49"/>
        <v>316429.47620490164</v>
      </c>
      <c r="BG349" s="8">
        <f t="shared" si="50"/>
        <v>316371.30942841701</v>
      </c>
      <c r="BH349" s="8">
        <f t="shared" si="51"/>
        <v>316554.39369920507</v>
      </c>
      <c r="BI349" s="8">
        <f t="shared" si="52"/>
        <v>316353.143457981</v>
      </c>
      <c r="BJ349" s="19">
        <f t="shared" si="53"/>
        <v>0</v>
      </c>
      <c r="BK349" s="19">
        <f t="shared" si="54"/>
        <v>0</v>
      </c>
      <c r="BL349" s="19">
        <f t="shared" si="55"/>
        <v>1</v>
      </c>
      <c r="BM349" s="19">
        <f t="shared" si="56"/>
        <v>0</v>
      </c>
    </row>
    <row r="350" spans="2:65" x14ac:dyDescent="0.25">
      <c r="B350" s="6">
        <v>325</v>
      </c>
      <c r="C350" s="48">
        <v>1942.7635019117811</v>
      </c>
      <c r="D350" s="48">
        <v>1549.5744602837453</v>
      </c>
      <c r="E350" s="48">
        <v>15.083622127060625</v>
      </c>
      <c r="F350" s="48">
        <v>10.677129783597376</v>
      </c>
      <c r="G350" s="48">
        <v>3153.3322024499662</v>
      </c>
      <c r="H350" s="48">
        <v>2897.9014722879633</v>
      </c>
      <c r="I350" s="48">
        <v>15.147587088784006</v>
      </c>
      <c r="J350" s="48">
        <v>10.714850249762067</v>
      </c>
      <c r="K350" s="48">
        <v>2535.7155117959587</v>
      </c>
      <c r="L350" s="48">
        <v>2223.8315330028872</v>
      </c>
      <c r="M350" s="48">
        <v>15.121506057012882</v>
      </c>
      <c r="N350" s="48">
        <v>10.699482930226685</v>
      </c>
      <c r="O350" s="48">
        <v>2470.5338948385206</v>
      </c>
      <c r="P350" s="48">
        <v>2130.4662365005443</v>
      </c>
      <c r="Q350" s="48">
        <v>15.108417523421554</v>
      </c>
      <c r="R350" s="48">
        <v>10.691764362239915</v>
      </c>
      <c r="U350" s="48">
        <v>1348.327012004218</v>
      </c>
      <c r="V350" s="48">
        <v>3.7720466164691047E-2</v>
      </c>
      <c r="W350" s="48">
        <v>35745.23724381606</v>
      </c>
      <c r="X350" s="48">
        <v>674.25707271914189</v>
      </c>
      <c r="Y350" s="48">
        <v>2.235314662930854E-2</v>
      </c>
      <c r="Z350" s="48">
        <v>30163.854955216164</v>
      </c>
      <c r="AA350" s="48">
        <v>580.89177621679892</v>
      </c>
      <c r="AB350" s="48">
        <v>1.4634578642539253E-2</v>
      </c>
      <c r="AC350" s="48">
        <v>39693.098817910897</v>
      </c>
      <c r="AD350" s="48">
        <v>-1348.327012004218</v>
      </c>
      <c r="AE350" s="48">
        <v>-3.7720466164691047E-2</v>
      </c>
      <c r="AF350" s="48">
        <v>35745.23724381606</v>
      </c>
      <c r="AG350" s="48">
        <v>-674.06993928507609</v>
      </c>
      <c r="AH350" s="48">
        <v>-1.5367319535382507E-2</v>
      </c>
      <c r="AI350" s="48">
        <v>43863.859128656943</v>
      </c>
      <c r="AJ350" s="48">
        <v>-767.43523578741906</v>
      </c>
      <c r="AK350" s="48">
        <v>-2.3085887522151793E-2</v>
      </c>
      <c r="AL350" s="48">
        <v>33242.613481982684</v>
      </c>
      <c r="AM350" s="48">
        <v>-674.25707271914189</v>
      </c>
      <c r="AN350" s="48">
        <v>-2.235314662930854E-2</v>
      </c>
      <c r="AO350" s="48">
        <v>30163.854955216164</v>
      </c>
      <c r="AP350" s="48">
        <v>674.06993928507609</v>
      </c>
      <c r="AQ350" s="48">
        <v>1.5367319535382507E-2</v>
      </c>
      <c r="AR350" s="48">
        <v>43863.859128656943</v>
      </c>
      <c r="AS350" s="48">
        <v>-93.365296502342972</v>
      </c>
      <c r="AT350" s="48">
        <v>-7.7185679867692869E-3</v>
      </c>
      <c r="AU350" s="48">
        <v>12096.194094861152</v>
      </c>
      <c r="AV350" s="48">
        <v>-580.89177621679892</v>
      </c>
      <c r="AW350" s="48">
        <v>-1.4634578642539253E-2</v>
      </c>
      <c r="AX350" s="48">
        <v>39693.098817910897</v>
      </c>
      <c r="AY350" s="48">
        <v>767.43523578741906</v>
      </c>
      <c r="AZ350" s="48">
        <v>2.3085887522151793E-2</v>
      </c>
      <c r="BA350" s="48">
        <v>33242.613481982684</v>
      </c>
      <c r="BB350" s="48">
        <v>93.365296502342972</v>
      </c>
      <c r="BC350" s="48">
        <v>7.7185679867692869E-3</v>
      </c>
      <c r="BD350" s="48">
        <v>12096.194094861152</v>
      </c>
      <c r="BF350" s="8">
        <f t="shared" si="49"/>
        <v>318764.31904763757</v>
      </c>
      <c r="BG350" s="8">
        <f t="shared" si="50"/>
        <v>318547.60602057405</v>
      </c>
      <c r="BH350" s="8">
        <f t="shared" si="51"/>
        <v>318760.65637379762</v>
      </c>
      <c r="BI350" s="8">
        <f t="shared" si="52"/>
        <v>318622.46463069692</v>
      </c>
      <c r="BJ350" s="19">
        <f t="shared" si="53"/>
        <v>1</v>
      </c>
      <c r="BK350" s="19">
        <f t="shared" si="54"/>
        <v>0</v>
      </c>
      <c r="BL350" s="19">
        <f t="shared" si="55"/>
        <v>0</v>
      </c>
      <c r="BM350" s="19">
        <f t="shared" si="56"/>
        <v>0</v>
      </c>
    </row>
    <row r="351" spans="2:65" x14ac:dyDescent="0.25">
      <c r="B351" s="6">
        <v>326</v>
      </c>
      <c r="C351" s="48">
        <v>2047.9221267535388</v>
      </c>
      <c r="D351" s="48">
        <v>1616.2123553341137</v>
      </c>
      <c r="E351" s="48">
        <v>14.994468294026776</v>
      </c>
      <c r="F351" s="48">
        <v>10.615486934064396</v>
      </c>
      <c r="G351" s="48">
        <v>3186.0258201454549</v>
      </c>
      <c r="H351" s="48">
        <v>2917.3079327706378</v>
      </c>
      <c r="I351" s="48">
        <v>15.068401070545262</v>
      </c>
      <c r="J351" s="48">
        <v>10.659169917819344</v>
      </c>
      <c r="K351" s="48">
        <v>2544.7987060621031</v>
      </c>
      <c r="L351" s="48">
        <v>2226.9319951279704</v>
      </c>
      <c r="M351" s="48">
        <v>15.046250257370977</v>
      </c>
      <c r="N351" s="48">
        <v>10.646096814348891</v>
      </c>
      <c r="O351" s="48">
        <v>2509.5218233045816</v>
      </c>
      <c r="P351" s="48">
        <v>2153.2752859890916</v>
      </c>
      <c r="Q351" s="48">
        <v>15.02886807743058</v>
      </c>
      <c r="R351" s="48">
        <v>10.635829363910821</v>
      </c>
      <c r="U351" s="48">
        <v>1301.0955774365241</v>
      </c>
      <c r="V351" s="48">
        <v>4.3682983754948168E-2</v>
      </c>
      <c r="W351" s="48">
        <v>29784.952070476254</v>
      </c>
      <c r="X351" s="48">
        <v>610.71963979385669</v>
      </c>
      <c r="Y351" s="48">
        <v>3.0609880284494295E-2</v>
      </c>
      <c r="Z351" s="48">
        <v>19951.716051082436</v>
      </c>
      <c r="AA351" s="48">
        <v>537.06293065497789</v>
      </c>
      <c r="AB351" s="48">
        <v>2.0342429846424537E-2</v>
      </c>
      <c r="AC351" s="48">
        <v>26401.119960080585</v>
      </c>
      <c r="AD351" s="48">
        <v>-1301.0955774365241</v>
      </c>
      <c r="AE351" s="48">
        <v>-4.3682983754948168E-2</v>
      </c>
      <c r="AF351" s="48">
        <v>29784.952070476254</v>
      </c>
      <c r="AG351" s="48">
        <v>-690.3759376426674</v>
      </c>
      <c r="AH351" s="48">
        <v>-1.3073103470453873E-2</v>
      </c>
      <c r="AI351" s="48">
        <v>52808.878871261535</v>
      </c>
      <c r="AJ351" s="48">
        <v>-764.03264678154619</v>
      </c>
      <c r="AK351" s="48">
        <v>-2.3340553908523631E-2</v>
      </c>
      <c r="AL351" s="48">
        <v>32734.126609674528</v>
      </c>
      <c r="AM351" s="48">
        <v>-610.71963979385669</v>
      </c>
      <c r="AN351" s="48">
        <v>-3.0609880284494295E-2</v>
      </c>
      <c r="AO351" s="48">
        <v>19951.716051082436</v>
      </c>
      <c r="AP351" s="48">
        <v>690.3759376426674</v>
      </c>
      <c r="AQ351" s="48">
        <v>1.3073103470453873E-2</v>
      </c>
      <c r="AR351" s="48">
        <v>52808.878871261535</v>
      </c>
      <c r="AS351" s="48">
        <v>-73.656709138878796</v>
      </c>
      <c r="AT351" s="48">
        <v>-1.0267450438069758E-2</v>
      </c>
      <c r="AU351" s="48">
        <v>7173.8071279870701</v>
      </c>
      <c r="AV351" s="48">
        <v>-537.06293065497789</v>
      </c>
      <c r="AW351" s="48">
        <v>-2.0342429846424537E-2</v>
      </c>
      <c r="AX351" s="48">
        <v>26401.119960080585</v>
      </c>
      <c r="AY351" s="48">
        <v>764.03264678154619</v>
      </c>
      <c r="AZ351" s="48">
        <v>2.3340553908523631E-2</v>
      </c>
      <c r="BA351" s="48">
        <v>32734.126609674528</v>
      </c>
      <c r="BB351" s="48">
        <v>73.656709138878796</v>
      </c>
      <c r="BC351" s="48">
        <v>1.0267450438069758E-2</v>
      </c>
      <c r="BD351" s="48">
        <v>7173.8071279870701</v>
      </c>
      <c r="BF351" s="8">
        <f t="shared" si="49"/>
        <v>316848.39566659776</v>
      </c>
      <c r="BG351" s="8">
        <f t="shared" si="50"/>
        <v>316857.78960180969</v>
      </c>
      <c r="BH351" s="8">
        <f t="shared" si="51"/>
        <v>317155.97243533871</v>
      </c>
      <c r="BI351" s="8">
        <f t="shared" si="52"/>
        <v>316921.60563133552</v>
      </c>
      <c r="BJ351" s="19">
        <f t="shared" si="53"/>
        <v>0</v>
      </c>
      <c r="BK351" s="19">
        <f t="shared" si="54"/>
        <v>0</v>
      </c>
      <c r="BL351" s="19">
        <f t="shared" si="55"/>
        <v>1</v>
      </c>
      <c r="BM351" s="19">
        <f t="shared" si="56"/>
        <v>0</v>
      </c>
    </row>
    <row r="352" spans="2:65" x14ac:dyDescent="0.25">
      <c r="B352" s="6">
        <v>327</v>
      </c>
      <c r="C352" s="48">
        <v>2014.4506965708608</v>
      </c>
      <c r="D352" s="48">
        <v>1598.427724921509</v>
      </c>
      <c r="E352" s="48">
        <v>15.097640396742854</v>
      </c>
      <c r="F352" s="48">
        <v>10.691473941785205</v>
      </c>
      <c r="G352" s="48">
        <v>3192.8960023776654</v>
      </c>
      <c r="H352" s="48">
        <v>2924.763092204103</v>
      </c>
      <c r="I352" s="48">
        <v>15.176959201128064</v>
      </c>
      <c r="J352" s="48">
        <v>10.738350335968969</v>
      </c>
      <c r="K352" s="48">
        <v>2503.253732142628</v>
      </c>
      <c r="L352" s="48">
        <v>2202.4426933122195</v>
      </c>
      <c r="M352" s="48">
        <v>15.159559227658733</v>
      </c>
      <c r="N352" s="48">
        <v>10.728079601279401</v>
      </c>
      <c r="O352" s="48">
        <v>2473.7382735997326</v>
      </c>
      <c r="P352" s="48">
        <v>2133.0760893210163</v>
      </c>
      <c r="Q352" s="48">
        <v>15.138244021951534</v>
      </c>
      <c r="R352" s="48">
        <v>10.715488345721731</v>
      </c>
      <c r="U352" s="48">
        <v>1326.335367282594</v>
      </c>
      <c r="V352" s="48">
        <v>4.6876394183763992E-2</v>
      </c>
      <c r="W352" s="48">
        <v>28294.312955964961</v>
      </c>
      <c r="X352" s="48">
        <v>604.01496839071046</v>
      </c>
      <c r="Y352" s="48">
        <v>3.6605659494195919E-2</v>
      </c>
      <c r="Z352" s="48">
        <v>16500.589710355613</v>
      </c>
      <c r="AA352" s="48">
        <v>534.64836439950727</v>
      </c>
      <c r="AB352" s="48">
        <v>2.4014403936526207E-2</v>
      </c>
      <c r="AC352" s="48">
        <v>22263.653339581768</v>
      </c>
      <c r="AD352" s="48">
        <v>-1326.335367282594</v>
      </c>
      <c r="AE352" s="48">
        <v>-4.6876394183763992E-2</v>
      </c>
      <c r="AF352" s="48">
        <v>28294.312955964961</v>
      </c>
      <c r="AG352" s="48">
        <v>-722.32039889188354</v>
      </c>
      <c r="AH352" s="48">
        <v>-1.0270734689568073E-2</v>
      </c>
      <c r="AI352" s="48">
        <v>70328.016517215685</v>
      </c>
      <c r="AJ352" s="48">
        <v>-791.68700288308673</v>
      </c>
      <c r="AK352" s="48">
        <v>-2.2861990247237785E-2</v>
      </c>
      <c r="AL352" s="48">
        <v>34628.962497206005</v>
      </c>
      <c r="AM352" s="48">
        <v>-604.01496839071046</v>
      </c>
      <c r="AN352" s="48">
        <v>-3.6605659494195919E-2</v>
      </c>
      <c r="AO352" s="48">
        <v>16500.589710355613</v>
      </c>
      <c r="AP352" s="48">
        <v>722.32039889188354</v>
      </c>
      <c r="AQ352" s="48">
        <v>1.0270734689568073E-2</v>
      </c>
      <c r="AR352" s="48">
        <v>70328.016517215685</v>
      </c>
      <c r="AS352" s="48">
        <v>-69.366603991203192</v>
      </c>
      <c r="AT352" s="48">
        <v>-1.2591255557669712E-2</v>
      </c>
      <c r="AU352" s="48">
        <v>5509.1093714597755</v>
      </c>
      <c r="AV352" s="48">
        <v>-534.64836439950727</v>
      </c>
      <c r="AW352" s="48">
        <v>-2.4014403936526207E-2</v>
      </c>
      <c r="AX352" s="48">
        <v>22263.653339581768</v>
      </c>
      <c r="AY352" s="48">
        <v>791.68700288308673</v>
      </c>
      <c r="AZ352" s="48">
        <v>2.2861990247237785E-2</v>
      </c>
      <c r="BA352" s="48">
        <v>34628.962497206005</v>
      </c>
      <c r="BB352" s="48">
        <v>69.366603991203192</v>
      </c>
      <c r="BC352" s="48">
        <v>1.2591255557669712E-2</v>
      </c>
      <c r="BD352" s="48">
        <v>5509.1093714597755</v>
      </c>
      <c r="BF352" s="8">
        <f t="shared" si="49"/>
        <v>319145.79052863462</v>
      </c>
      <c r="BG352" s="8">
        <f t="shared" si="50"/>
        <v>319225.74698686495</v>
      </c>
      <c r="BH352" s="8">
        <f t="shared" si="51"/>
        <v>319639.94534506975</v>
      </c>
      <c r="BI352" s="8">
        <f t="shared" si="52"/>
        <v>319331.57428233093</v>
      </c>
      <c r="BJ352" s="19">
        <f t="shared" si="53"/>
        <v>0</v>
      </c>
      <c r="BK352" s="19">
        <f t="shared" si="54"/>
        <v>0</v>
      </c>
      <c r="BL352" s="19">
        <f t="shared" si="55"/>
        <v>1</v>
      </c>
      <c r="BM352" s="19">
        <f t="shared" si="56"/>
        <v>0</v>
      </c>
    </row>
    <row r="353" spans="2:65" x14ac:dyDescent="0.25">
      <c r="B353" s="6">
        <v>328</v>
      </c>
      <c r="C353" s="48">
        <v>1931.1716184296367</v>
      </c>
      <c r="D353" s="48">
        <v>1541.9748994218103</v>
      </c>
      <c r="E353" s="48">
        <v>15.001386996783806</v>
      </c>
      <c r="F353" s="48">
        <v>10.620430706171973</v>
      </c>
      <c r="G353" s="48">
        <v>3229.5234876106533</v>
      </c>
      <c r="H353" s="48">
        <v>2949.1033652359488</v>
      </c>
      <c r="I353" s="48">
        <v>15.056011869698146</v>
      </c>
      <c r="J353" s="48">
        <v>10.652671108473811</v>
      </c>
      <c r="K353" s="48">
        <v>2600.0598022403547</v>
      </c>
      <c r="L353" s="48">
        <v>2267.2062105097484</v>
      </c>
      <c r="M353" s="48">
        <v>15.029774275727281</v>
      </c>
      <c r="N353" s="48">
        <v>10.637194392033695</v>
      </c>
      <c r="O353" s="48">
        <v>2493.7569087964976</v>
      </c>
      <c r="P353" s="48">
        <v>2146.2486704958533</v>
      </c>
      <c r="Q353" s="48">
        <v>15.022410336589587</v>
      </c>
      <c r="R353" s="48">
        <v>10.63284762723384</v>
      </c>
      <c r="U353" s="48">
        <v>1407.1284658141385</v>
      </c>
      <c r="V353" s="48">
        <v>3.2240402301837889E-2</v>
      </c>
      <c r="W353" s="48">
        <v>43644.879261755494</v>
      </c>
      <c r="X353" s="48">
        <v>725.23131108793814</v>
      </c>
      <c r="Y353" s="48">
        <v>1.6763685861722166E-2</v>
      </c>
      <c r="Z353" s="48">
        <v>43262.043745636838</v>
      </c>
      <c r="AA353" s="48">
        <v>604.273771074043</v>
      </c>
      <c r="AB353" s="48">
        <v>1.2416921061866759E-2</v>
      </c>
      <c r="AC353" s="48">
        <v>48665.346913560592</v>
      </c>
      <c r="AD353" s="48">
        <v>-1407.1284658141385</v>
      </c>
      <c r="AE353" s="48">
        <v>-3.2240402301837889E-2</v>
      </c>
      <c r="AF353" s="48">
        <v>43644.879261755494</v>
      </c>
      <c r="AG353" s="48">
        <v>-681.89715472620037</v>
      </c>
      <c r="AH353" s="48">
        <v>-1.5476716440115723E-2</v>
      </c>
      <c r="AI353" s="48">
        <v>44059.549541058957</v>
      </c>
      <c r="AJ353" s="48">
        <v>-802.85469474009551</v>
      </c>
      <c r="AK353" s="48">
        <v>-1.982348123997113E-2</v>
      </c>
      <c r="AL353" s="48">
        <v>40500.186875414052</v>
      </c>
      <c r="AM353" s="48">
        <v>-725.23131108793814</v>
      </c>
      <c r="AN353" s="48">
        <v>-1.6763685861722166E-2</v>
      </c>
      <c r="AO353" s="48">
        <v>43262.043745636838</v>
      </c>
      <c r="AP353" s="48">
        <v>681.89715472620037</v>
      </c>
      <c r="AQ353" s="48">
        <v>1.5476716440115723E-2</v>
      </c>
      <c r="AR353" s="48">
        <v>44059.549541058957</v>
      </c>
      <c r="AS353" s="48">
        <v>-120.95754001389514</v>
      </c>
      <c r="AT353" s="48">
        <v>-4.3467647998554071E-3</v>
      </c>
      <c r="AU353" s="48">
        <v>27827.026670023355</v>
      </c>
      <c r="AV353" s="48">
        <v>-604.273771074043</v>
      </c>
      <c r="AW353" s="48">
        <v>-1.2416921061866759E-2</v>
      </c>
      <c r="AX353" s="48">
        <v>48665.346913560592</v>
      </c>
      <c r="AY353" s="48">
        <v>802.85469474009551</v>
      </c>
      <c r="AZ353" s="48">
        <v>1.982348123997113E-2</v>
      </c>
      <c r="BA353" s="48">
        <v>40500.186875414052</v>
      </c>
      <c r="BB353" s="48">
        <v>120.95754001389514</v>
      </c>
      <c r="BC353" s="48">
        <v>4.3467647998554071E-3</v>
      </c>
      <c r="BD353" s="48">
        <v>27827.026670023355</v>
      </c>
      <c r="BF353" s="8">
        <f t="shared" si="49"/>
        <v>317070.94628573739</v>
      </c>
      <c r="BG353" s="8">
        <f t="shared" si="50"/>
        <v>316631.02988897834</v>
      </c>
      <c r="BH353" s="8">
        <f t="shared" si="51"/>
        <v>316848.62555050111</v>
      </c>
      <c r="BI353" s="8">
        <f t="shared" si="52"/>
        <v>316839.18014651933</v>
      </c>
      <c r="BJ353" s="19">
        <f t="shared" si="53"/>
        <v>1</v>
      </c>
      <c r="BK353" s="19">
        <f t="shared" si="54"/>
        <v>0</v>
      </c>
      <c r="BL353" s="19">
        <f t="shared" si="55"/>
        <v>0</v>
      </c>
      <c r="BM353" s="19">
        <f t="shared" si="56"/>
        <v>0</v>
      </c>
    </row>
    <row r="354" spans="2:65" x14ac:dyDescent="0.25">
      <c r="B354" s="6">
        <v>329</v>
      </c>
      <c r="C354" s="48">
        <v>1933.3831565335586</v>
      </c>
      <c r="D354" s="48">
        <v>1542.3179833034735</v>
      </c>
      <c r="E354" s="48">
        <v>15.059329520322837</v>
      </c>
      <c r="F354" s="48">
        <v>10.661721079407888</v>
      </c>
      <c r="G354" s="48">
        <v>3165.3201504628883</v>
      </c>
      <c r="H354" s="48">
        <v>2905.3330361849185</v>
      </c>
      <c r="I354" s="48">
        <v>15.126199334593645</v>
      </c>
      <c r="J354" s="48">
        <v>10.701232199084213</v>
      </c>
      <c r="K354" s="48">
        <v>2558.0025206465671</v>
      </c>
      <c r="L354" s="48">
        <v>2238.0406078874998</v>
      </c>
      <c r="M354" s="48">
        <v>15.095733339472957</v>
      </c>
      <c r="N354" s="48">
        <v>10.68324389872974</v>
      </c>
      <c r="O354" s="48">
        <v>2520.4346451644024</v>
      </c>
      <c r="P354" s="48">
        <v>2163.1540442069945</v>
      </c>
      <c r="Q354" s="48">
        <v>15.07666587134023</v>
      </c>
      <c r="R354" s="48">
        <v>10.671974660109315</v>
      </c>
      <c r="U354" s="48">
        <v>1363.0150528814449</v>
      </c>
      <c r="V354" s="48">
        <v>3.9511119676324924E-2</v>
      </c>
      <c r="W354" s="48">
        <v>34496.998922006351</v>
      </c>
      <c r="X354" s="48">
        <v>695.72262458402633</v>
      </c>
      <c r="Y354" s="48">
        <v>2.1522819321852182E-2</v>
      </c>
      <c r="Z354" s="48">
        <v>32324.883379830128</v>
      </c>
      <c r="AA354" s="48">
        <v>620.836060903521</v>
      </c>
      <c r="AB354" s="48">
        <v>1.0253580701427012E-2</v>
      </c>
      <c r="AC354" s="48">
        <v>60548.220078583669</v>
      </c>
      <c r="AD354" s="48">
        <v>-1363.0150528814449</v>
      </c>
      <c r="AE354" s="48">
        <v>-3.9511119676324924E-2</v>
      </c>
      <c r="AF354" s="48">
        <v>34496.998922006351</v>
      </c>
      <c r="AG354" s="48">
        <v>-667.29242829741861</v>
      </c>
      <c r="AH354" s="48">
        <v>-1.7988300354472742E-2</v>
      </c>
      <c r="AI354" s="48">
        <v>37095.913185121914</v>
      </c>
      <c r="AJ354" s="48">
        <v>-742.17899197792394</v>
      </c>
      <c r="AK354" s="48">
        <v>-2.9257538974897912E-2</v>
      </c>
      <c r="AL354" s="48">
        <v>25367.102565075318</v>
      </c>
      <c r="AM354" s="48">
        <v>-695.72262458402633</v>
      </c>
      <c r="AN354" s="48">
        <v>-2.1522819321852182E-2</v>
      </c>
      <c r="AO354" s="48">
        <v>32324.883379830128</v>
      </c>
      <c r="AP354" s="48">
        <v>667.29242829741861</v>
      </c>
      <c r="AQ354" s="48">
        <v>1.7988300354472742E-2</v>
      </c>
      <c r="AR354" s="48">
        <v>37095.913185121914</v>
      </c>
      <c r="AS354" s="48">
        <v>-74.886563680505333</v>
      </c>
      <c r="AT354" s="48">
        <v>-1.126923862042517E-2</v>
      </c>
      <c r="AU354" s="48">
        <v>6645.2194511859561</v>
      </c>
      <c r="AV354" s="48">
        <v>-620.836060903521</v>
      </c>
      <c r="AW354" s="48">
        <v>-1.0253580701427012E-2</v>
      </c>
      <c r="AX354" s="48">
        <v>60548.220078583669</v>
      </c>
      <c r="AY354" s="48">
        <v>742.17899197792394</v>
      </c>
      <c r="AZ354" s="48">
        <v>2.9257538974897912E-2</v>
      </c>
      <c r="BA354" s="48">
        <v>25367.102565075318</v>
      </c>
      <c r="BB354" s="48">
        <v>74.886563680505333</v>
      </c>
      <c r="BC354" s="48">
        <v>1.126923862042517E-2</v>
      </c>
      <c r="BD354" s="48">
        <v>6645.2194511859561</v>
      </c>
      <c r="BF354" s="8">
        <f t="shared" si="49"/>
        <v>318309.3143989332</v>
      </c>
      <c r="BG354" s="8">
        <f t="shared" si="50"/>
        <v>318131.63293634151</v>
      </c>
      <c r="BH354" s="8">
        <f t="shared" si="51"/>
        <v>318259.27635400475</v>
      </c>
      <c r="BI354" s="8">
        <f t="shared" si="52"/>
        <v>317996.08575907245</v>
      </c>
      <c r="BJ354" s="19">
        <f t="shared" si="53"/>
        <v>1</v>
      </c>
      <c r="BK354" s="19">
        <f t="shared" si="54"/>
        <v>0</v>
      </c>
      <c r="BL354" s="19">
        <f t="shared" si="55"/>
        <v>0</v>
      </c>
      <c r="BM354" s="19">
        <f t="shared" si="56"/>
        <v>0</v>
      </c>
    </row>
    <row r="355" spans="2:65" x14ac:dyDescent="0.25">
      <c r="B355" s="6">
        <v>330</v>
      </c>
      <c r="C355" s="48">
        <v>2007.7798473689727</v>
      </c>
      <c r="D355" s="48">
        <v>1592.0476072500155</v>
      </c>
      <c r="E355" s="48">
        <v>15.096867282721217</v>
      </c>
      <c r="F355" s="48">
        <v>10.687314488143249</v>
      </c>
      <c r="G355" s="48">
        <v>3191.2445282152544</v>
      </c>
      <c r="H355" s="48">
        <v>2922.4821813919739</v>
      </c>
      <c r="I355" s="48">
        <v>15.164031292452185</v>
      </c>
      <c r="J355" s="48">
        <v>10.726934998852901</v>
      </c>
      <c r="K355" s="48">
        <v>2582.7804599286214</v>
      </c>
      <c r="L355" s="48">
        <v>2254.4142460751482</v>
      </c>
      <c r="M355" s="48">
        <v>15.13693767427044</v>
      </c>
      <c r="N355" s="48">
        <v>10.710966541360468</v>
      </c>
      <c r="O355" s="48">
        <v>2464.2360211910468</v>
      </c>
      <c r="P355" s="48">
        <v>2125.1808106225531</v>
      </c>
      <c r="Q355" s="48">
        <v>15.132058236108762</v>
      </c>
      <c r="R355" s="48">
        <v>10.708088657260026</v>
      </c>
      <c r="U355" s="48">
        <v>1330.4345741419584</v>
      </c>
      <c r="V355" s="48">
        <v>3.9620510709651668E-2</v>
      </c>
      <c r="W355" s="48">
        <v>33579.440302819232</v>
      </c>
      <c r="X355" s="48">
        <v>662.36663882513267</v>
      </c>
      <c r="Y355" s="48">
        <v>2.3652053217219304E-2</v>
      </c>
      <c r="Z355" s="48">
        <v>28004.614768197491</v>
      </c>
      <c r="AA355" s="48">
        <v>533.13320337253754</v>
      </c>
      <c r="AB355" s="48">
        <v>2.0774169116776875E-2</v>
      </c>
      <c r="AC355" s="48">
        <v>25663.274443163555</v>
      </c>
      <c r="AD355" s="48">
        <v>-1330.4345741419584</v>
      </c>
      <c r="AE355" s="48">
        <v>-3.9620510709651668E-2</v>
      </c>
      <c r="AF355" s="48">
        <v>33579.440302819232</v>
      </c>
      <c r="AG355" s="48">
        <v>-668.0679353168257</v>
      </c>
      <c r="AH355" s="48">
        <v>-1.5968457492432364E-2</v>
      </c>
      <c r="AI355" s="48">
        <v>41836.723154595915</v>
      </c>
      <c r="AJ355" s="48">
        <v>-797.30137076942083</v>
      </c>
      <c r="AK355" s="48">
        <v>-1.8846341592874793E-2</v>
      </c>
      <c r="AL355" s="48">
        <v>42305.365571366659</v>
      </c>
      <c r="AM355" s="48">
        <v>-662.36663882513267</v>
      </c>
      <c r="AN355" s="48">
        <v>-2.3652053217219304E-2</v>
      </c>
      <c r="AO355" s="48">
        <v>28004.614768197491</v>
      </c>
      <c r="AP355" s="48">
        <v>668.0679353168257</v>
      </c>
      <c r="AQ355" s="48">
        <v>1.5968457492432364E-2</v>
      </c>
      <c r="AR355" s="48">
        <v>41836.723154595915</v>
      </c>
      <c r="AS355" s="48">
        <v>-129.23343545259513</v>
      </c>
      <c r="AT355" s="48">
        <v>-2.8778841004424294E-3</v>
      </c>
      <c r="AU355" s="48">
        <v>44905.712301870502</v>
      </c>
      <c r="AV355" s="48">
        <v>-533.13320337253754</v>
      </c>
      <c r="AW355" s="48">
        <v>-2.0774169116776875E-2</v>
      </c>
      <c r="AX355" s="48">
        <v>25663.274443163555</v>
      </c>
      <c r="AY355" s="48">
        <v>797.30137076942083</v>
      </c>
      <c r="AZ355" s="48">
        <v>1.8846341592874793E-2</v>
      </c>
      <c r="BA355" s="48">
        <v>42305.365571366659</v>
      </c>
      <c r="BB355" s="48">
        <v>129.23343545259513</v>
      </c>
      <c r="BC355" s="48">
        <v>2.8778841004424294E-3</v>
      </c>
      <c r="BD355" s="48">
        <v>44905.712301870502</v>
      </c>
      <c r="BF355" s="8">
        <f t="shared" si="49"/>
        <v>319027.38703704748</v>
      </c>
      <c r="BG355" s="8">
        <f t="shared" si="50"/>
        <v>318885.56778419507</v>
      </c>
      <c r="BH355" s="8">
        <f t="shared" si="51"/>
        <v>319074.5819947389</v>
      </c>
      <c r="BI355" s="8">
        <f t="shared" si="52"/>
        <v>319117.47890717821</v>
      </c>
      <c r="BJ355" s="19">
        <f t="shared" si="53"/>
        <v>0</v>
      </c>
      <c r="BK355" s="19">
        <f t="shared" si="54"/>
        <v>0</v>
      </c>
      <c r="BL355" s="19">
        <f t="shared" si="55"/>
        <v>0</v>
      </c>
      <c r="BM355" s="19">
        <f t="shared" si="56"/>
        <v>1</v>
      </c>
    </row>
    <row r="356" spans="2:65" x14ac:dyDescent="0.25">
      <c r="B356" s="6">
        <v>331</v>
      </c>
      <c r="C356" s="48">
        <v>1980.5506451896049</v>
      </c>
      <c r="D356" s="48">
        <v>1574.4749696613324</v>
      </c>
      <c r="E356" s="48">
        <v>15.043752281841043</v>
      </c>
      <c r="F356" s="48">
        <v>10.650342774510845</v>
      </c>
      <c r="G356" s="48">
        <v>3168.5916436592474</v>
      </c>
      <c r="H356" s="48">
        <v>2907.7912991260118</v>
      </c>
      <c r="I356" s="48">
        <v>15.114927133500972</v>
      </c>
      <c r="J356" s="48">
        <v>10.692512209174335</v>
      </c>
      <c r="K356" s="48">
        <v>2593.0358920752215</v>
      </c>
      <c r="L356" s="48">
        <v>2261.8878647082302</v>
      </c>
      <c r="M356" s="48">
        <v>15.080617643896144</v>
      </c>
      <c r="N356" s="48">
        <v>10.67220057253034</v>
      </c>
      <c r="O356" s="48">
        <v>2471.5492317705275</v>
      </c>
      <c r="P356" s="48">
        <v>2130.7013949828633</v>
      </c>
      <c r="Q356" s="48">
        <v>15.075864190624699</v>
      </c>
      <c r="R356" s="48">
        <v>10.669384142181395</v>
      </c>
      <c r="U356" s="48">
        <v>1333.3163294646795</v>
      </c>
      <c r="V356" s="48">
        <v>4.2169434663490435E-2</v>
      </c>
      <c r="W356" s="48">
        <v>31618.074562878635</v>
      </c>
      <c r="X356" s="48">
        <v>687.4128950468978</v>
      </c>
      <c r="Y356" s="48">
        <v>2.1857798019494723E-2</v>
      </c>
      <c r="Z356" s="48">
        <v>31449.320486620018</v>
      </c>
      <c r="AA356" s="48">
        <v>556.226425321531</v>
      </c>
      <c r="AB356" s="48">
        <v>1.9041367670549647E-2</v>
      </c>
      <c r="AC356" s="48">
        <v>29211.474456313306</v>
      </c>
      <c r="AD356" s="48">
        <v>-1333.3163294646795</v>
      </c>
      <c r="AE356" s="48">
        <v>-4.2169434663490435E-2</v>
      </c>
      <c r="AF356" s="48">
        <v>31618.074562878635</v>
      </c>
      <c r="AG356" s="48">
        <v>-645.90343441778168</v>
      </c>
      <c r="AH356" s="48">
        <v>-2.0311636643995712E-2</v>
      </c>
      <c r="AI356" s="48">
        <v>31799.67452838007</v>
      </c>
      <c r="AJ356" s="48">
        <v>-777.08990414314849</v>
      </c>
      <c r="AK356" s="48">
        <v>-2.3128066992940788E-2</v>
      </c>
      <c r="AL356" s="48">
        <v>33599.431564269253</v>
      </c>
      <c r="AM356" s="48">
        <v>-687.4128950468978</v>
      </c>
      <c r="AN356" s="48">
        <v>-2.1857798019494723E-2</v>
      </c>
      <c r="AO356" s="48">
        <v>31449.320486620018</v>
      </c>
      <c r="AP356" s="48">
        <v>645.90343441778168</v>
      </c>
      <c r="AQ356" s="48">
        <v>2.0311636643995712E-2</v>
      </c>
      <c r="AR356" s="48">
        <v>31799.67452838007</v>
      </c>
      <c r="AS356" s="48">
        <v>-131.18646972536681</v>
      </c>
      <c r="AT356" s="48">
        <v>-2.8164303489450759E-3</v>
      </c>
      <c r="AU356" s="48">
        <v>46578.985975812997</v>
      </c>
      <c r="AV356" s="48">
        <v>-556.226425321531</v>
      </c>
      <c r="AW356" s="48">
        <v>-1.9041367670549647E-2</v>
      </c>
      <c r="AX356" s="48">
        <v>29211.474456313306</v>
      </c>
      <c r="AY356" s="48">
        <v>777.08990414314849</v>
      </c>
      <c r="AZ356" s="48">
        <v>2.3128066992940788E-2</v>
      </c>
      <c r="BA356" s="48">
        <v>33599.431564269253</v>
      </c>
      <c r="BB356" s="48">
        <v>131.18646972536681</v>
      </c>
      <c r="BC356" s="48">
        <v>2.8164303489450759E-3</v>
      </c>
      <c r="BD356" s="48">
        <v>46578.985975812997</v>
      </c>
      <c r="BF356" s="8">
        <f t="shared" si="49"/>
        <v>317935.80826566403</v>
      </c>
      <c r="BG356" s="8">
        <f t="shared" si="50"/>
        <v>317867.57497610408</v>
      </c>
      <c r="BH356" s="8">
        <f t="shared" si="51"/>
        <v>317904.12931120198</v>
      </c>
      <c r="BI356" s="8">
        <f t="shared" si="52"/>
        <v>317950.82287045894</v>
      </c>
      <c r="BJ356" s="19">
        <f t="shared" si="53"/>
        <v>0</v>
      </c>
      <c r="BK356" s="19">
        <f t="shared" si="54"/>
        <v>0</v>
      </c>
      <c r="BL356" s="19">
        <f t="shared" si="55"/>
        <v>0</v>
      </c>
      <c r="BM356" s="19">
        <f t="shared" si="56"/>
        <v>1</v>
      </c>
    </row>
    <row r="357" spans="2:65" x14ac:dyDescent="0.25">
      <c r="B357" s="6">
        <v>332</v>
      </c>
      <c r="C357" s="48">
        <v>2052.8647164606859</v>
      </c>
      <c r="D357" s="48">
        <v>1623.9077889111963</v>
      </c>
      <c r="E357" s="48">
        <v>14.960429965526094</v>
      </c>
      <c r="F357" s="48">
        <v>10.593006839169792</v>
      </c>
      <c r="G357" s="48">
        <v>3189.6988903352403</v>
      </c>
      <c r="H357" s="48">
        <v>2922.3766171355746</v>
      </c>
      <c r="I357" s="48">
        <v>15.038778656134754</v>
      </c>
      <c r="J357" s="48">
        <v>10.639225291366936</v>
      </c>
      <c r="K357" s="48">
        <v>2573.8658115091239</v>
      </c>
      <c r="L357" s="48">
        <v>2249.5736347873376</v>
      </c>
      <c r="M357" s="48">
        <v>15.011343572530757</v>
      </c>
      <c r="N357" s="48">
        <v>10.623058512015659</v>
      </c>
      <c r="O357" s="48">
        <v>2576.8157948436001</v>
      </c>
      <c r="P357" s="48">
        <v>2202.0698124053338</v>
      </c>
      <c r="Q357" s="48">
        <v>14.986884567294265</v>
      </c>
      <c r="R357" s="48">
        <v>10.608629733735128</v>
      </c>
      <c r="U357" s="48">
        <v>1298.4688282243783</v>
      </c>
      <c r="V357" s="48">
        <v>4.6218452197143378E-2</v>
      </c>
      <c r="W357" s="48">
        <v>28094.1651331334</v>
      </c>
      <c r="X357" s="48">
        <v>625.66584587614125</v>
      </c>
      <c r="Y357" s="48">
        <v>3.0051672845866406E-2</v>
      </c>
      <c r="Z357" s="48">
        <v>20819.667813008331</v>
      </c>
      <c r="AA357" s="48">
        <v>578.16202349413743</v>
      </c>
      <c r="AB357" s="48">
        <v>1.5622894565336054E-2</v>
      </c>
      <c r="AC357" s="48">
        <v>37007.356164136087</v>
      </c>
      <c r="AD357" s="48">
        <v>-1298.4688282243783</v>
      </c>
      <c r="AE357" s="48">
        <v>-4.6218452197143378E-2</v>
      </c>
      <c r="AF357" s="48">
        <v>28094.1651331334</v>
      </c>
      <c r="AG357" s="48">
        <v>-672.80298234823704</v>
      </c>
      <c r="AH357" s="48">
        <v>-1.6166779351276972E-2</v>
      </c>
      <c r="AI357" s="48">
        <v>41616.389246698913</v>
      </c>
      <c r="AJ357" s="48">
        <v>-720.30680473024086</v>
      </c>
      <c r="AK357" s="48">
        <v>-3.0595557631807324E-2</v>
      </c>
      <c r="AL357" s="48">
        <v>23542.855907336219</v>
      </c>
      <c r="AM357" s="48">
        <v>-625.66584587614125</v>
      </c>
      <c r="AN357" s="48">
        <v>-3.0051672845866406E-2</v>
      </c>
      <c r="AO357" s="48">
        <v>20819.667813008331</v>
      </c>
      <c r="AP357" s="48">
        <v>672.80298234823704</v>
      </c>
      <c r="AQ357" s="48">
        <v>1.6166779351276972E-2</v>
      </c>
      <c r="AR357" s="48">
        <v>41616.389246698913</v>
      </c>
      <c r="AS357" s="48">
        <v>-47.503822382003818</v>
      </c>
      <c r="AT357" s="48">
        <v>-1.4428778280530352E-2</v>
      </c>
      <c r="AU357" s="48">
        <v>3292.2969262133356</v>
      </c>
      <c r="AV357" s="48">
        <v>-578.16202349413743</v>
      </c>
      <c r="AW357" s="48">
        <v>-1.5622894565336054E-2</v>
      </c>
      <c r="AX357" s="48">
        <v>37007.356164136087</v>
      </c>
      <c r="AY357" s="48">
        <v>720.30680473024086</v>
      </c>
      <c r="AZ357" s="48">
        <v>3.0595557631807324E-2</v>
      </c>
      <c r="BA357" s="48">
        <v>23542.855907336219</v>
      </c>
      <c r="BB357" s="48">
        <v>47.503822382003818</v>
      </c>
      <c r="BC357" s="48">
        <v>1.4428778280530352E-2</v>
      </c>
      <c r="BD357" s="48">
        <v>3292.2969262133356</v>
      </c>
      <c r="BF357" s="8">
        <f t="shared" si="49"/>
        <v>316166.29738618259</v>
      </c>
      <c r="BG357" s="8">
        <f t="shared" si="50"/>
        <v>316254.38212387246</v>
      </c>
      <c r="BH357" s="8">
        <f t="shared" si="51"/>
        <v>316442.1817256824</v>
      </c>
      <c r="BI357" s="8">
        <f t="shared" si="52"/>
        <v>316056.82219964854</v>
      </c>
      <c r="BJ357" s="19">
        <f t="shared" si="53"/>
        <v>0</v>
      </c>
      <c r="BK357" s="19">
        <f t="shared" si="54"/>
        <v>0</v>
      </c>
      <c r="BL357" s="19">
        <f t="shared" si="55"/>
        <v>1</v>
      </c>
      <c r="BM357" s="19">
        <f t="shared" si="56"/>
        <v>0</v>
      </c>
    </row>
    <row r="358" spans="2:65" x14ac:dyDescent="0.25">
      <c r="B358" s="6">
        <v>333</v>
      </c>
      <c r="C358" s="48">
        <v>1976.4367149897164</v>
      </c>
      <c r="D358" s="48">
        <v>1571.6553690848355</v>
      </c>
      <c r="E358" s="48">
        <v>15.010354953334284</v>
      </c>
      <c r="F358" s="48">
        <v>10.625471378201325</v>
      </c>
      <c r="G358" s="48">
        <v>3191.5987152197195</v>
      </c>
      <c r="H358" s="48">
        <v>2923.1680092892302</v>
      </c>
      <c r="I358" s="48">
        <v>15.07205685977916</v>
      </c>
      <c r="J358" s="48">
        <v>10.661845888358767</v>
      </c>
      <c r="K358" s="48">
        <v>2545.3384545354279</v>
      </c>
      <c r="L358" s="48">
        <v>2229.843097333382</v>
      </c>
      <c r="M358" s="48">
        <v>15.05087525021175</v>
      </c>
      <c r="N358" s="48">
        <v>10.649370191322594</v>
      </c>
      <c r="O358" s="48">
        <v>2554.0097364931662</v>
      </c>
      <c r="P358" s="48">
        <v>2186.0507775843498</v>
      </c>
      <c r="Q358" s="48">
        <v>15.027120253009347</v>
      </c>
      <c r="R358" s="48">
        <v>10.635364801916651</v>
      </c>
      <c r="U358" s="48">
        <v>1351.5126402043948</v>
      </c>
      <c r="V358" s="48">
        <v>3.6374510157441975E-2</v>
      </c>
      <c r="W358" s="48">
        <v>37155.487025242721</v>
      </c>
      <c r="X358" s="48">
        <v>658.18772824854659</v>
      </c>
      <c r="Y358" s="48">
        <v>2.3898813121268958E-2</v>
      </c>
      <c r="Z358" s="48">
        <v>27540.603163375785</v>
      </c>
      <c r="AA358" s="48">
        <v>614.39540849951436</v>
      </c>
      <c r="AB358" s="48">
        <v>9.8934237153258664E-3</v>
      </c>
      <c r="AC358" s="48">
        <v>62101.394439192642</v>
      </c>
      <c r="AD358" s="48">
        <v>-1351.5126402043948</v>
      </c>
      <c r="AE358" s="48">
        <v>-3.6374510157441975E-2</v>
      </c>
      <c r="AF358" s="48">
        <v>37155.487025242721</v>
      </c>
      <c r="AG358" s="48">
        <v>-693.32491195584817</v>
      </c>
      <c r="AH358" s="48">
        <v>-1.2475697036173017E-2</v>
      </c>
      <c r="AI358" s="48">
        <v>55574.042071201904</v>
      </c>
      <c r="AJ358" s="48">
        <v>-737.1172317048804</v>
      </c>
      <c r="AK358" s="48">
        <v>-2.6481086442116109E-2</v>
      </c>
      <c r="AL358" s="48">
        <v>27835.611401976046</v>
      </c>
      <c r="AM358" s="48">
        <v>-658.18772824854659</v>
      </c>
      <c r="AN358" s="48">
        <v>-2.3898813121268958E-2</v>
      </c>
      <c r="AO358" s="48">
        <v>27540.603163375785</v>
      </c>
      <c r="AP358" s="48">
        <v>693.32491195584817</v>
      </c>
      <c r="AQ358" s="48">
        <v>1.2475697036173017E-2</v>
      </c>
      <c r="AR358" s="48">
        <v>55574.042071201904</v>
      </c>
      <c r="AS358" s="48">
        <v>-43.792319749032231</v>
      </c>
      <c r="AT358" s="48">
        <v>-1.4005389405943092E-2</v>
      </c>
      <c r="AU358" s="48">
        <v>3126.8191465243558</v>
      </c>
      <c r="AV358" s="48">
        <v>-614.39540849951436</v>
      </c>
      <c r="AW358" s="48">
        <v>-9.8934237153258664E-3</v>
      </c>
      <c r="AX358" s="48">
        <v>62101.394439192642</v>
      </c>
      <c r="AY358" s="48">
        <v>737.1172317048804</v>
      </c>
      <c r="AZ358" s="48">
        <v>2.6481086442116109E-2</v>
      </c>
      <c r="BA358" s="48">
        <v>27835.611401976046</v>
      </c>
      <c r="BB358" s="48">
        <v>43.792319749032231</v>
      </c>
      <c r="BC358" s="48">
        <v>1.4005389405943092E-2</v>
      </c>
      <c r="BD358" s="48">
        <v>3126.8191465243558</v>
      </c>
      <c r="BF358" s="8">
        <f t="shared" si="49"/>
        <v>317192.48597695492</v>
      </c>
      <c r="BG358" s="8">
        <f t="shared" si="50"/>
        <v>316932.20864147379</v>
      </c>
      <c r="BH358" s="8">
        <f t="shared" si="51"/>
        <v>317251.26264234446</v>
      </c>
      <c r="BI358" s="8">
        <f t="shared" si="52"/>
        <v>316874.89327991515</v>
      </c>
      <c r="BJ358" s="19">
        <f t="shared" si="53"/>
        <v>0</v>
      </c>
      <c r="BK358" s="19">
        <f t="shared" si="54"/>
        <v>0</v>
      </c>
      <c r="BL358" s="19">
        <f t="shared" si="55"/>
        <v>1</v>
      </c>
      <c r="BM358" s="19">
        <f t="shared" si="56"/>
        <v>0</v>
      </c>
    </row>
    <row r="359" spans="2:65" x14ac:dyDescent="0.25">
      <c r="B359" s="6">
        <v>334</v>
      </c>
      <c r="C359" s="48">
        <v>2029.9678738098632</v>
      </c>
      <c r="D359" s="48">
        <v>1604.0968675901545</v>
      </c>
      <c r="E359" s="48">
        <v>15.066775410298057</v>
      </c>
      <c r="F359" s="48">
        <v>10.666410827079407</v>
      </c>
      <c r="G359" s="48">
        <v>3196.3971955839056</v>
      </c>
      <c r="H359" s="48">
        <v>2924.169219774486</v>
      </c>
      <c r="I359" s="48">
        <v>15.13611220657279</v>
      </c>
      <c r="J359" s="48">
        <v>10.707279787846229</v>
      </c>
      <c r="K359" s="48">
        <v>2600.3962130679492</v>
      </c>
      <c r="L359" s="48">
        <v>2264.0121934530071</v>
      </c>
      <c r="M359" s="48">
        <v>15.107307645251169</v>
      </c>
      <c r="N359" s="48">
        <v>10.690316450278413</v>
      </c>
      <c r="O359" s="48">
        <v>2563.9965312055465</v>
      </c>
      <c r="P359" s="48">
        <v>2189.6448597819599</v>
      </c>
      <c r="Q359" s="48">
        <v>15.090161854148965</v>
      </c>
      <c r="R359" s="48">
        <v>10.680209117441256</v>
      </c>
      <c r="U359" s="48">
        <v>1320.0723521843315</v>
      </c>
      <c r="V359" s="48">
        <v>4.0868960766822227E-2</v>
      </c>
      <c r="W359" s="48">
        <v>32300.120370468965</v>
      </c>
      <c r="X359" s="48">
        <v>659.91532586285257</v>
      </c>
      <c r="Y359" s="48">
        <v>2.3905623199006243E-2</v>
      </c>
      <c r="Z359" s="48">
        <v>27605.024992207076</v>
      </c>
      <c r="AA359" s="48">
        <v>585.54799219180541</v>
      </c>
      <c r="AB359" s="48">
        <v>1.3798290361849652E-2</v>
      </c>
      <c r="AC359" s="48">
        <v>42436.271221742361</v>
      </c>
      <c r="AD359" s="48">
        <v>-1320.0723521843315</v>
      </c>
      <c r="AE359" s="48">
        <v>-4.0868960766822227E-2</v>
      </c>
      <c r="AF359" s="48">
        <v>32300.120370468965</v>
      </c>
      <c r="AG359" s="48">
        <v>-660.15702632147895</v>
      </c>
      <c r="AH359" s="48">
        <v>-1.6963337567815984E-2</v>
      </c>
      <c r="AI359" s="48">
        <v>38916.694529145876</v>
      </c>
      <c r="AJ359" s="48">
        <v>-734.52435999252612</v>
      </c>
      <c r="AK359" s="48">
        <v>-2.7070670404972574E-2</v>
      </c>
      <c r="AL359" s="48">
        <v>27133.585870027153</v>
      </c>
      <c r="AM359" s="48">
        <v>-659.91532586285257</v>
      </c>
      <c r="AN359" s="48">
        <v>-2.3905623199006243E-2</v>
      </c>
      <c r="AO359" s="48">
        <v>27605.024992207076</v>
      </c>
      <c r="AP359" s="48">
        <v>660.15702632147895</v>
      </c>
      <c r="AQ359" s="48">
        <v>1.6963337567815984E-2</v>
      </c>
      <c r="AR359" s="48">
        <v>38916.694529145876</v>
      </c>
      <c r="AS359" s="48">
        <v>-74.367333671047163</v>
      </c>
      <c r="AT359" s="48">
        <v>-1.0107332837156591E-2</v>
      </c>
      <c r="AU359" s="48">
        <v>7357.7604368244283</v>
      </c>
      <c r="AV359" s="48">
        <v>-585.54799219180541</v>
      </c>
      <c r="AW359" s="48">
        <v>-1.3798290361849652E-2</v>
      </c>
      <c r="AX359" s="48">
        <v>42436.271221742361</v>
      </c>
      <c r="AY359" s="48">
        <v>734.52435999252612</v>
      </c>
      <c r="AZ359" s="48">
        <v>2.7070670404972574E-2</v>
      </c>
      <c r="BA359" s="48">
        <v>27133.585870027153</v>
      </c>
      <c r="BB359" s="48">
        <v>74.367333671047163</v>
      </c>
      <c r="BC359" s="48">
        <v>1.0107332837156591E-2</v>
      </c>
      <c r="BD359" s="48">
        <v>7357.7604368244283</v>
      </c>
      <c r="BF359" s="8">
        <f t="shared" si="49"/>
        <v>318388.22794479207</v>
      </c>
      <c r="BG359" s="8">
        <f t="shared" si="50"/>
        <v>318294.22441561241</v>
      </c>
      <c r="BH359" s="8">
        <f t="shared" si="51"/>
        <v>318445.48131489934</v>
      </c>
      <c r="BI359" s="8">
        <f t="shared" si="52"/>
        <v>318216.62866345572</v>
      </c>
      <c r="BJ359" s="19">
        <f t="shared" si="53"/>
        <v>0</v>
      </c>
      <c r="BK359" s="19">
        <f t="shared" si="54"/>
        <v>0</v>
      </c>
      <c r="BL359" s="19">
        <f t="shared" si="55"/>
        <v>1</v>
      </c>
      <c r="BM359" s="19">
        <f t="shared" si="56"/>
        <v>0</v>
      </c>
    </row>
    <row r="360" spans="2:65" x14ac:dyDescent="0.25">
      <c r="B360" s="6">
        <v>335</v>
      </c>
      <c r="C360" s="48">
        <v>2054.094223242631</v>
      </c>
      <c r="D360" s="48">
        <v>1622.5708610770844</v>
      </c>
      <c r="E360" s="48">
        <v>14.952147083123322</v>
      </c>
      <c r="F360" s="48">
        <v>10.585668334227389</v>
      </c>
      <c r="G360" s="48">
        <v>3208.0305395297232</v>
      </c>
      <c r="H360" s="48">
        <v>2933.3444039877813</v>
      </c>
      <c r="I360" s="48">
        <v>15.022131899336959</v>
      </c>
      <c r="J360" s="48">
        <v>10.626841822234494</v>
      </c>
      <c r="K360" s="48">
        <v>2565.6321385677006</v>
      </c>
      <c r="L360" s="48">
        <v>2242.46803427436</v>
      </c>
      <c r="M360" s="48">
        <v>15.000640230035316</v>
      </c>
      <c r="N360" s="48">
        <v>10.614211312374797</v>
      </c>
      <c r="O360" s="48">
        <v>2490.9883473295545</v>
      </c>
      <c r="P360" s="48">
        <v>2142.6380620743871</v>
      </c>
      <c r="Q360" s="48">
        <v>14.989425545589626</v>
      </c>
      <c r="R360" s="48">
        <v>10.60761580238136</v>
      </c>
      <c r="U360" s="48">
        <v>1310.773542910697</v>
      </c>
      <c r="V360" s="48">
        <v>4.1173488007105519E-2</v>
      </c>
      <c r="W360" s="48">
        <v>31835.377723754911</v>
      </c>
      <c r="X360" s="48">
        <v>619.89717319727561</v>
      </c>
      <c r="Y360" s="48">
        <v>2.8542978147408249E-2</v>
      </c>
      <c r="Z360" s="48">
        <v>21718.02710971011</v>
      </c>
      <c r="AA360" s="48">
        <v>520.06720099730273</v>
      </c>
      <c r="AB360" s="48">
        <v>2.1947468153971528E-2</v>
      </c>
      <c r="AC360" s="48">
        <v>23695.999800468711</v>
      </c>
      <c r="AD360" s="48">
        <v>-1310.773542910697</v>
      </c>
      <c r="AE360" s="48">
        <v>-4.1173488007105519E-2</v>
      </c>
      <c r="AF360" s="48">
        <v>31835.377723754911</v>
      </c>
      <c r="AG360" s="48">
        <v>-690.87636971342135</v>
      </c>
      <c r="AH360" s="48">
        <v>-1.263050985969727E-2</v>
      </c>
      <c r="AI360" s="48">
        <v>54699.008780155484</v>
      </c>
      <c r="AJ360" s="48">
        <v>-790.70634191339423</v>
      </c>
      <c r="AK360" s="48">
        <v>-1.9226019853133991E-2</v>
      </c>
      <c r="AL360" s="48">
        <v>41126.886789545417</v>
      </c>
      <c r="AM360" s="48">
        <v>-619.89717319727561</v>
      </c>
      <c r="AN360" s="48">
        <v>-2.8542978147408249E-2</v>
      </c>
      <c r="AO360" s="48">
        <v>21718.02710971011</v>
      </c>
      <c r="AP360" s="48">
        <v>690.87636971342135</v>
      </c>
      <c r="AQ360" s="48">
        <v>1.263050985969727E-2</v>
      </c>
      <c r="AR360" s="48">
        <v>54699.008780155484</v>
      </c>
      <c r="AS360" s="48">
        <v>-99.829972199972872</v>
      </c>
      <c r="AT360" s="48">
        <v>-6.5955099934367212E-3</v>
      </c>
      <c r="AU360" s="48">
        <v>15136.050479692243</v>
      </c>
      <c r="AV360" s="48">
        <v>-520.06720099730273</v>
      </c>
      <c r="AW360" s="48">
        <v>-2.1947468153971528E-2</v>
      </c>
      <c r="AX360" s="48">
        <v>23695.999800468711</v>
      </c>
      <c r="AY360" s="48">
        <v>790.70634191339423</v>
      </c>
      <c r="AZ360" s="48">
        <v>1.9226019853133991E-2</v>
      </c>
      <c r="BA360" s="48">
        <v>41126.886789545417</v>
      </c>
      <c r="BB360" s="48">
        <v>99.829972199972872</v>
      </c>
      <c r="BC360" s="48">
        <v>6.5955099934367212E-3</v>
      </c>
      <c r="BD360" s="48">
        <v>15136.050479692243</v>
      </c>
      <c r="BF360" s="8">
        <f t="shared" si="49"/>
        <v>315947.47916574456</v>
      </c>
      <c r="BG360" s="8">
        <f t="shared" si="50"/>
        <v>315871.91026304703</v>
      </c>
      <c r="BH360" s="8">
        <f t="shared" si="51"/>
        <v>316183.87133696955</v>
      </c>
      <c r="BI360" s="8">
        <f t="shared" si="52"/>
        <v>316085.83600936644</v>
      </c>
      <c r="BJ360" s="19">
        <f t="shared" si="53"/>
        <v>0</v>
      </c>
      <c r="BK360" s="19">
        <f t="shared" si="54"/>
        <v>0</v>
      </c>
      <c r="BL360" s="19">
        <f t="shared" si="55"/>
        <v>1</v>
      </c>
      <c r="BM360" s="19">
        <f t="shared" si="56"/>
        <v>0</v>
      </c>
    </row>
    <row r="361" spans="2:65" x14ac:dyDescent="0.25">
      <c r="B361" s="6">
        <v>336</v>
      </c>
      <c r="C361" s="48">
        <v>1963.6049032336346</v>
      </c>
      <c r="D361" s="48">
        <v>1563.6512612159106</v>
      </c>
      <c r="E361" s="48">
        <v>14.91580317106013</v>
      </c>
      <c r="F361" s="48">
        <v>10.55940877140859</v>
      </c>
      <c r="G361" s="48">
        <v>3174.9787527853728</v>
      </c>
      <c r="H361" s="48">
        <v>2912.4362461631076</v>
      </c>
      <c r="I361" s="48">
        <v>14.980756672576437</v>
      </c>
      <c r="J361" s="48">
        <v>10.597682705184647</v>
      </c>
      <c r="K361" s="48">
        <v>2568.7125814253891</v>
      </c>
      <c r="L361" s="48">
        <v>2246.0224775007023</v>
      </c>
      <c r="M361" s="48">
        <v>14.95246172067527</v>
      </c>
      <c r="N361" s="48">
        <v>10.581022994890537</v>
      </c>
      <c r="O361" s="48">
        <v>2470.2945529223498</v>
      </c>
      <c r="P361" s="48">
        <v>2130.3443724980125</v>
      </c>
      <c r="Q361" s="48">
        <v>14.944303302403634</v>
      </c>
      <c r="R361" s="48">
        <v>10.576215673866882</v>
      </c>
      <c r="U361" s="48">
        <v>1348.784984947197</v>
      </c>
      <c r="V361" s="48">
        <v>3.8273933776057589E-2</v>
      </c>
      <c r="W361" s="48">
        <v>35240.301998717856</v>
      </c>
      <c r="X361" s="48">
        <v>682.37121628479167</v>
      </c>
      <c r="Y361" s="48">
        <v>2.1614223481947192E-2</v>
      </c>
      <c r="Z361" s="48">
        <v>31570.471030556677</v>
      </c>
      <c r="AA361" s="48">
        <v>566.69311128210188</v>
      </c>
      <c r="AB361" s="48">
        <v>1.6806902458291972E-2</v>
      </c>
      <c r="AC361" s="48">
        <v>33717.879465797349</v>
      </c>
      <c r="AD361" s="48">
        <v>-1348.784984947197</v>
      </c>
      <c r="AE361" s="48">
        <v>-3.8273933776057589E-2</v>
      </c>
      <c r="AF361" s="48">
        <v>35240.301998717856</v>
      </c>
      <c r="AG361" s="48">
        <v>-666.41376866240535</v>
      </c>
      <c r="AH361" s="48">
        <v>-1.6659710294110397E-2</v>
      </c>
      <c r="AI361" s="48">
        <v>40001.522049155828</v>
      </c>
      <c r="AJ361" s="48">
        <v>-782.09187366509514</v>
      </c>
      <c r="AK361" s="48">
        <v>-2.1467031317765617E-2</v>
      </c>
      <c r="AL361" s="48">
        <v>36432.232388735283</v>
      </c>
      <c r="AM361" s="48">
        <v>-682.37121628479167</v>
      </c>
      <c r="AN361" s="48">
        <v>-2.1614223481947192E-2</v>
      </c>
      <c r="AO361" s="48">
        <v>31570.471030556677</v>
      </c>
      <c r="AP361" s="48">
        <v>666.41376866240535</v>
      </c>
      <c r="AQ361" s="48">
        <v>1.6659710294110397E-2</v>
      </c>
      <c r="AR361" s="48">
        <v>40001.522049155828</v>
      </c>
      <c r="AS361" s="48">
        <v>-115.67810500268979</v>
      </c>
      <c r="AT361" s="48">
        <v>-4.80732102365522E-3</v>
      </c>
      <c r="AU361" s="48">
        <v>24062.904148376299</v>
      </c>
      <c r="AV361" s="48">
        <v>-566.69311128210188</v>
      </c>
      <c r="AW361" s="48">
        <v>-1.6806902458291972E-2</v>
      </c>
      <c r="AX361" s="48">
        <v>33717.879465797349</v>
      </c>
      <c r="AY361" s="48">
        <v>782.09187366509514</v>
      </c>
      <c r="AZ361" s="48">
        <v>2.1467031317765617E-2</v>
      </c>
      <c r="BA361" s="48">
        <v>36432.232388735283</v>
      </c>
      <c r="BB361" s="48">
        <v>115.67810500268979</v>
      </c>
      <c r="BC361" s="48">
        <v>4.80732102365522E-3</v>
      </c>
      <c r="BD361" s="48">
        <v>24062.904148376299</v>
      </c>
      <c r="BF361" s="8">
        <f t="shared" si="49"/>
        <v>315218.61188104178</v>
      </c>
      <c r="BG361" s="8">
        <f t="shared" si="50"/>
        <v>315018.0449093763</v>
      </c>
      <c r="BH361" s="8">
        <f t="shared" si="51"/>
        <v>315184.6673692154</v>
      </c>
      <c r="BI361" s="8">
        <f t="shared" si="52"/>
        <v>315156.12584350846</v>
      </c>
      <c r="BJ361" s="19">
        <f t="shared" si="53"/>
        <v>1</v>
      </c>
      <c r="BK361" s="19">
        <f t="shared" si="54"/>
        <v>0</v>
      </c>
      <c r="BL361" s="19">
        <f t="shared" si="55"/>
        <v>0</v>
      </c>
      <c r="BM361" s="19">
        <f t="shared" si="56"/>
        <v>0</v>
      </c>
    </row>
    <row r="362" spans="2:65" x14ac:dyDescent="0.25">
      <c r="B362" s="6">
        <v>337</v>
      </c>
      <c r="C362" s="48">
        <v>1951.0255899252388</v>
      </c>
      <c r="D362" s="48">
        <v>1552.0502918303464</v>
      </c>
      <c r="E362" s="48">
        <v>14.990227416454248</v>
      </c>
      <c r="F362" s="48">
        <v>10.610098643224978</v>
      </c>
      <c r="G362" s="48">
        <v>3221.4673445659214</v>
      </c>
      <c r="H362" s="48">
        <v>2941.4643596439805</v>
      </c>
      <c r="I362" s="48">
        <v>15.041830404031044</v>
      </c>
      <c r="J362" s="48">
        <v>10.640513630448844</v>
      </c>
      <c r="K362" s="48">
        <v>2625.2741766708541</v>
      </c>
      <c r="L362" s="48">
        <v>2281.3560004329088</v>
      </c>
      <c r="M362" s="48">
        <v>15.014196747152301</v>
      </c>
      <c r="N362" s="48">
        <v>10.624235100935765</v>
      </c>
      <c r="O362" s="48">
        <v>2476.2538763160433</v>
      </c>
      <c r="P362" s="48">
        <v>2131.6808446625187</v>
      </c>
      <c r="Q362" s="48">
        <v>15.013912562480547</v>
      </c>
      <c r="R362" s="48">
        <v>10.624067586874331</v>
      </c>
      <c r="U362" s="48">
        <v>1389.4140678136341</v>
      </c>
      <c r="V362" s="48">
        <v>3.0414987223865708E-2</v>
      </c>
      <c r="W362" s="48">
        <v>45681.888918348894</v>
      </c>
      <c r="X362" s="48">
        <v>729.30570860256239</v>
      </c>
      <c r="Y362" s="48">
        <v>1.4136457710787198E-2</v>
      </c>
      <c r="Z362" s="48">
        <v>51590.414198745588</v>
      </c>
      <c r="AA362" s="48">
        <v>579.63055283217227</v>
      </c>
      <c r="AB362" s="48">
        <v>1.3968943649352639E-2</v>
      </c>
      <c r="AC362" s="48">
        <v>41494.229440823467</v>
      </c>
      <c r="AD362" s="48">
        <v>-1389.4140678136341</v>
      </c>
      <c r="AE362" s="48">
        <v>-3.0414987223865708E-2</v>
      </c>
      <c r="AF362" s="48">
        <v>45681.888918348894</v>
      </c>
      <c r="AG362" s="48">
        <v>-660.10835921107173</v>
      </c>
      <c r="AH362" s="48">
        <v>-1.627852951307851E-2</v>
      </c>
      <c r="AI362" s="48">
        <v>40550.859257940152</v>
      </c>
      <c r="AJ362" s="48">
        <v>-809.78351498146185</v>
      </c>
      <c r="AK362" s="48">
        <v>-1.644604357451307E-2</v>
      </c>
      <c r="AL362" s="48">
        <v>49238.803929499969</v>
      </c>
      <c r="AM362" s="48">
        <v>-729.30570860256239</v>
      </c>
      <c r="AN362" s="48">
        <v>-1.4136457710787198E-2</v>
      </c>
      <c r="AO362" s="48">
        <v>51590.414198745588</v>
      </c>
      <c r="AP362" s="48">
        <v>660.10835921107173</v>
      </c>
      <c r="AQ362" s="48">
        <v>1.627852951307851E-2</v>
      </c>
      <c r="AR362" s="48">
        <v>40550.859257940152</v>
      </c>
      <c r="AS362" s="48">
        <v>-149.67515577039012</v>
      </c>
      <c r="AT362" s="48">
        <v>-1.6751406143455938E-4</v>
      </c>
      <c r="AU362" s="48">
        <v>893508.01054311392</v>
      </c>
      <c r="AV362" s="48">
        <v>-579.63055283217227</v>
      </c>
      <c r="AW362" s="48">
        <v>-1.3968943649352639E-2</v>
      </c>
      <c r="AX362" s="48">
        <v>41494.229440823467</v>
      </c>
      <c r="AY362" s="48">
        <v>809.78351498146185</v>
      </c>
      <c r="AZ362" s="48">
        <v>1.644604357451307E-2</v>
      </c>
      <c r="BA362" s="48">
        <v>49238.803929499969</v>
      </c>
      <c r="BB362" s="48">
        <v>149.67515577039012</v>
      </c>
      <c r="BC362" s="48">
        <v>1.6751406143455938E-4</v>
      </c>
      <c r="BD362" s="48">
        <v>893508.01054311392</v>
      </c>
      <c r="BF362" s="8">
        <f t="shared" si="49"/>
        <v>316750.909004919</v>
      </c>
      <c r="BG362" s="8">
        <f t="shared" si="50"/>
        <v>316273.94455382135</v>
      </c>
      <c r="BH362" s="8">
        <f t="shared" si="51"/>
        <v>316445.69702764001</v>
      </c>
      <c r="BI362" s="8">
        <f t="shared" si="52"/>
        <v>316590.3467615674</v>
      </c>
      <c r="BJ362" s="19">
        <f t="shared" si="53"/>
        <v>1</v>
      </c>
      <c r="BK362" s="19">
        <f t="shared" si="54"/>
        <v>0</v>
      </c>
      <c r="BL362" s="19">
        <f t="shared" si="55"/>
        <v>0</v>
      </c>
      <c r="BM362" s="19">
        <f t="shared" si="56"/>
        <v>0</v>
      </c>
    </row>
    <row r="363" spans="2:65" x14ac:dyDescent="0.25">
      <c r="B363" s="6">
        <v>338</v>
      </c>
      <c r="C363" s="48">
        <v>2027.5334971857646</v>
      </c>
      <c r="D363" s="48">
        <v>1606.3896884437263</v>
      </c>
      <c r="E363" s="48">
        <v>15.11114956244648</v>
      </c>
      <c r="F363" s="48">
        <v>10.697992741870411</v>
      </c>
      <c r="G363" s="48">
        <v>3199.5559016799907</v>
      </c>
      <c r="H363" s="48">
        <v>2928.7052311189314</v>
      </c>
      <c r="I363" s="48">
        <v>15.180746769062431</v>
      </c>
      <c r="J363" s="48">
        <v>10.73904554852388</v>
      </c>
      <c r="K363" s="48">
        <v>2574.8120248085343</v>
      </c>
      <c r="L363" s="48">
        <v>2249.8716948372426</v>
      </c>
      <c r="M363" s="48">
        <v>15.155848203825082</v>
      </c>
      <c r="N363" s="48">
        <v>10.724373286463683</v>
      </c>
      <c r="O363" s="48">
        <v>2567.4294275151956</v>
      </c>
      <c r="P363" s="48">
        <v>2195.3655953581301</v>
      </c>
      <c r="Q363" s="48">
        <v>15.134020800605754</v>
      </c>
      <c r="R363" s="48">
        <v>10.711497583603226</v>
      </c>
      <c r="U363" s="48">
        <v>1322.3155426752051</v>
      </c>
      <c r="V363" s="48">
        <v>4.105280665346811E-2</v>
      </c>
      <c r="W363" s="48">
        <v>32210.113034098653</v>
      </c>
      <c r="X363" s="48">
        <v>643.48200639351626</v>
      </c>
      <c r="Y363" s="48">
        <v>2.6380544593271438E-2</v>
      </c>
      <c r="Z363" s="48">
        <v>24392.294257550744</v>
      </c>
      <c r="AA363" s="48">
        <v>588.97590691440382</v>
      </c>
      <c r="AB363" s="48">
        <v>1.3504841732814299E-2</v>
      </c>
      <c r="AC363" s="48">
        <v>43612.203576092266</v>
      </c>
      <c r="AD363" s="48">
        <v>-1322.3155426752051</v>
      </c>
      <c r="AE363" s="48">
        <v>-4.105280665346811E-2</v>
      </c>
      <c r="AF363" s="48">
        <v>32210.113034098653</v>
      </c>
      <c r="AG363" s="48">
        <v>-678.83353628168879</v>
      </c>
      <c r="AH363" s="48">
        <v>-1.4672262060196672E-2</v>
      </c>
      <c r="AI363" s="48">
        <v>46266.453904421978</v>
      </c>
      <c r="AJ363" s="48">
        <v>-733.33963576080123</v>
      </c>
      <c r="AK363" s="48">
        <v>-2.7547964920653811E-2</v>
      </c>
      <c r="AL363" s="48">
        <v>26620.464991625831</v>
      </c>
      <c r="AM363" s="48">
        <v>-643.48200639351626</v>
      </c>
      <c r="AN363" s="48">
        <v>-2.6380544593271438E-2</v>
      </c>
      <c r="AO363" s="48">
        <v>24392.294257550744</v>
      </c>
      <c r="AP363" s="48">
        <v>678.83353628168879</v>
      </c>
      <c r="AQ363" s="48">
        <v>1.4672262060196672E-2</v>
      </c>
      <c r="AR363" s="48">
        <v>46266.453904421978</v>
      </c>
      <c r="AS363" s="48">
        <v>-54.506099479112436</v>
      </c>
      <c r="AT363" s="48">
        <v>-1.2875702860457139E-2</v>
      </c>
      <c r="AU363" s="48">
        <v>4233.2523567709341</v>
      </c>
      <c r="AV363" s="48">
        <v>-588.97590691440382</v>
      </c>
      <c r="AW363" s="48">
        <v>-1.3504841732814299E-2</v>
      </c>
      <c r="AX363" s="48">
        <v>43612.203576092266</v>
      </c>
      <c r="AY363" s="48">
        <v>733.33963576080123</v>
      </c>
      <c r="AZ363" s="48">
        <v>2.7547964920653811E-2</v>
      </c>
      <c r="BA363" s="48">
        <v>26620.464991625831</v>
      </c>
      <c r="BB363" s="48">
        <v>54.506099479112436</v>
      </c>
      <c r="BC363" s="48">
        <v>1.2875702860457139E-2</v>
      </c>
      <c r="BD363" s="48">
        <v>4233.2523567709341</v>
      </c>
      <c r="BF363" s="8">
        <f t="shared" si="49"/>
        <v>319333.39256766858</v>
      </c>
      <c r="BG363" s="8">
        <f t="shared" si="50"/>
        <v>319242.66122459742</v>
      </c>
      <c r="BH363" s="8">
        <f t="shared" si="51"/>
        <v>319481.32689907326</v>
      </c>
      <c r="BI363" s="8">
        <f t="shared" si="52"/>
        <v>319149.56191273866</v>
      </c>
      <c r="BJ363" s="19">
        <f t="shared" si="53"/>
        <v>0</v>
      </c>
      <c r="BK363" s="19">
        <f t="shared" si="54"/>
        <v>0</v>
      </c>
      <c r="BL363" s="19">
        <f t="shared" si="55"/>
        <v>1</v>
      </c>
      <c r="BM363" s="19">
        <f t="shared" si="56"/>
        <v>0</v>
      </c>
    </row>
    <row r="364" spans="2:65" x14ac:dyDescent="0.25">
      <c r="B364" s="6">
        <v>339</v>
      </c>
      <c r="C364" s="48">
        <v>1887.60985760881</v>
      </c>
      <c r="D364" s="48">
        <v>1515.6673579439703</v>
      </c>
      <c r="E364" s="48">
        <v>15.071305149793977</v>
      </c>
      <c r="F364" s="48">
        <v>10.667220862243132</v>
      </c>
      <c r="G364" s="48">
        <v>3126.8331704851944</v>
      </c>
      <c r="H364" s="48">
        <v>2882.1836652803117</v>
      </c>
      <c r="I364" s="48">
        <v>15.130020746711621</v>
      </c>
      <c r="J364" s="48">
        <v>10.701815976103951</v>
      </c>
      <c r="K364" s="48">
        <v>2556.7225406891694</v>
      </c>
      <c r="L364" s="48">
        <v>2240.6169018758756</v>
      </c>
      <c r="M364" s="48">
        <v>15.097184300084203</v>
      </c>
      <c r="N364" s="48">
        <v>10.682480365190779</v>
      </c>
      <c r="O364" s="48">
        <v>2457.185665630916</v>
      </c>
      <c r="P364" s="48">
        <v>2124.3367889730971</v>
      </c>
      <c r="Q364" s="48">
        <v>15.089444790685832</v>
      </c>
      <c r="R364" s="48">
        <v>10.677918726934211</v>
      </c>
      <c r="U364" s="48">
        <v>1366.5163073363415</v>
      </c>
      <c r="V364" s="48">
        <v>3.4595113860818927E-2</v>
      </c>
      <c r="W364" s="48">
        <v>39500.269108349559</v>
      </c>
      <c r="X364" s="48">
        <v>724.94954393190528</v>
      </c>
      <c r="Y364" s="48">
        <v>1.5259502947646553E-2</v>
      </c>
      <c r="Z364" s="48">
        <v>47508.070637629324</v>
      </c>
      <c r="AA364" s="48">
        <v>608.66943102912683</v>
      </c>
      <c r="AB364" s="48">
        <v>1.0697864691078252E-2</v>
      </c>
      <c r="AC364" s="48">
        <v>56896.347879286761</v>
      </c>
      <c r="AD364" s="48">
        <v>-1366.5163073363415</v>
      </c>
      <c r="AE364" s="48">
        <v>-3.4595113860818927E-2</v>
      </c>
      <c r="AF364" s="48">
        <v>39500.269108349559</v>
      </c>
      <c r="AG364" s="48">
        <v>-641.56676340443619</v>
      </c>
      <c r="AH364" s="48">
        <v>-1.9335610913172374E-2</v>
      </c>
      <c r="AI364" s="48">
        <v>33180.578895873892</v>
      </c>
      <c r="AJ364" s="48">
        <v>-757.84687630721464</v>
      </c>
      <c r="AK364" s="48">
        <v>-2.3897249169740675E-2</v>
      </c>
      <c r="AL364" s="48">
        <v>31712.724377784045</v>
      </c>
      <c r="AM364" s="48">
        <v>-724.94954393190528</v>
      </c>
      <c r="AN364" s="48">
        <v>-1.5259502947646553E-2</v>
      </c>
      <c r="AO364" s="48">
        <v>47508.070637629324</v>
      </c>
      <c r="AP364" s="48">
        <v>641.56676340443619</v>
      </c>
      <c r="AQ364" s="48">
        <v>1.9335610913172374E-2</v>
      </c>
      <c r="AR364" s="48">
        <v>33180.578895873892</v>
      </c>
      <c r="AS364" s="48">
        <v>-116.28011290277846</v>
      </c>
      <c r="AT364" s="48">
        <v>-4.5616382565683011E-3</v>
      </c>
      <c r="AU364" s="48">
        <v>25490.866737481159</v>
      </c>
      <c r="AV364" s="48">
        <v>-608.66943102912683</v>
      </c>
      <c r="AW364" s="48">
        <v>-1.0697864691078252E-2</v>
      </c>
      <c r="AX364" s="48">
        <v>56896.347879286761</v>
      </c>
      <c r="AY364" s="48">
        <v>757.84687630721464</v>
      </c>
      <c r="AZ364" s="48">
        <v>2.3897249169740675E-2</v>
      </c>
      <c r="BA364" s="48">
        <v>31712.724377784045</v>
      </c>
      <c r="BB364" s="48">
        <v>116.28011290277846</v>
      </c>
      <c r="BC364" s="48">
        <v>4.5616382565683011E-3</v>
      </c>
      <c r="BD364" s="48">
        <v>25490.866737481159</v>
      </c>
      <c r="BF364" s="8">
        <f t="shared" si="49"/>
        <v>318500.95850935002</v>
      </c>
      <c r="BG364" s="8">
        <f t="shared" si="50"/>
        <v>318172.29561783827</v>
      </c>
      <c r="BH364" s="8">
        <f t="shared" si="51"/>
        <v>318233.79405384749</v>
      </c>
      <c r="BI364" s="8">
        <f t="shared" si="52"/>
        <v>318213.22501905326</v>
      </c>
      <c r="BJ364" s="19">
        <f t="shared" si="53"/>
        <v>1</v>
      </c>
      <c r="BK364" s="19">
        <f t="shared" si="54"/>
        <v>0</v>
      </c>
      <c r="BL364" s="19">
        <f t="shared" si="55"/>
        <v>0</v>
      </c>
      <c r="BM364" s="19">
        <f t="shared" si="56"/>
        <v>0</v>
      </c>
    </row>
    <row r="365" spans="2:65" x14ac:dyDescent="0.25">
      <c r="B365" s="6">
        <v>340</v>
      </c>
      <c r="C365" s="48">
        <v>1949.5562890282822</v>
      </c>
      <c r="D365" s="48">
        <v>1553.228559369767</v>
      </c>
      <c r="E365" s="48">
        <v>14.996873461082009</v>
      </c>
      <c r="F365" s="48">
        <v>10.615182873164974</v>
      </c>
      <c r="G365" s="48">
        <v>3178.8429577505681</v>
      </c>
      <c r="H365" s="48">
        <v>2914.3990212925901</v>
      </c>
      <c r="I365" s="48">
        <v>15.055922220294406</v>
      </c>
      <c r="J365" s="48">
        <v>10.650027898716411</v>
      </c>
      <c r="K365" s="48">
        <v>2534.5539659767915</v>
      </c>
      <c r="L365" s="48">
        <v>2222.3411054549092</v>
      </c>
      <c r="M365" s="48">
        <v>15.034643678583437</v>
      </c>
      <c r="N365" s="48">
        <v>10.637482074036591</v>
      </c>
      <c r="O365" s="48">
        <v>2516.3449171120433</v>
      </c>
      <c r="P365" s="48">
        <v>2160.4378751733752</v>
      </c>
      <c r="Q365" s="48">
        <v>15.015072351721056</v>
      </c>
      <c r="R365" s="48">
        <v>10.625932140552729</v>
      </c>
      <c r="U365" s="48">
        <v>1361.1704619228231</v>
      </c>
      <c r="V365" s="48">
        <v>3.4845025551437203E-2</v>
      </c>
      <c r="W365" s="48">
        <v>39063.551837937477</v>
      </c>
      <c r="X365" s="48">
        <v>669.11254608514218</v>
      </c>
      <c r="Y365" s="48">
        <v>2.229920087161652E-2</v>
      </c>
      <c r="Z365" s="48">
        <v>30006.12218964404</v>
      </c>
      <c r="AA365" s="48">
        <v>607.20931580360821</v>
      </c>
      <c r="AB365" s="48">
        <v>1.0749267387755168E-2</v>
      </c>
      <c r="AC365" s="48">
        <v>56488.437202269211</v>
      </c>
      <c r="AD365" s="48">
        <v>-1361.1704619228231</v>
      </c>
      <c r="AE365" s="48">
        <v>-3.4845025551437203E-2</v>
      </c>
      <c r="AF365" s="48">
        <v>39063.551837937477</v>
      </c>
      <c r="AG365" s="48">
        <v>-692.05791583768087</v>
      </c>
      <c r="AH365" s="48">
        <v>-1.2545824679820683E-2</v>
      </c>
      <c r="AI365" s="48">
        <v>55162.409287515438</v>
      </c>
      <c r="AJ365" s="48">
        <v>-753.96114611921485</v>
      </c>
      <c r="AK365" s="48">
        <v>-2.4095758163682035E-2</v>
      </c>
      <c r="AL365" s="48">
        <v>31290.202242136183</v>
      </c>
      <c r="AM365" s="48">
        <v>-669.11254608514218</v>
      </c>
      <c r="AN365" s="48">
        <v>-2.229920087161652E-2</v>
      </c>
      <c r="AO365" s="48">
        <v>30006.12218964404</v>
      </c>
      <c r="AP365" s="48">
        <v>692.05791583768087</v>
      </c>
      <c r="AQ365" s="48">
        <v>1.2545824679820683E-2</v>
      </c>
      <c r="AR365" s="48">
        <v>55162.409287515438</v>
      </c>
      <c r="AS365" s="48">
        <v>-61.903230281533979</v>
      </c>
      <c r="AT365" s="48">
        <v>-1.1549933483861352E-2</v>
      </c>
      <c r="AU365" s="48">
        <v>5359.6179032572754</v>
      </c>
      <c r="AV365" s="48">
        <v>-607.20931580360821</v>
      </c>
      <c r="AW365" s="48">
        <v>-1.0749267387755168E-2</v>
      </c>
      <c r="AX365" s="48">
        <v>56488.437202269211</v>
      </c>
      <c r="AY365" s="48">
        <v>753.96114611921485</v>
      </c>
      <c r="AZ365" s="48">
        <v>2.4095758163682035E-2</v>
      </c>
      <c r="BA365" s="48">
        <v>31290.202242136183</v>
      </c>
      <c r="BB365" s="48">
        <v>61.903230281533979</v>
      </c>
      <c r="BC365" s="48">
        <v>1.1549933483861352E-2</v>
      </c>
      <c r="BD365" s="48">
        <v>5359.6179032572754</v>
      </c>
      <c r="BF365" s="8">
        <f t="shared" si="49"/>
        <v>316902.2576355795</v>
      </c>
      <c r="BG365" s="8">
        <f t="shared" si="50"/>
        <v>316586.43794019974</v>
      </c>
      <c r="BH365" s="8">
        <f t="shared" si="51"/>
        <v>316902.12111564283</v>
      </c>
      <c r="BI365" s="8">
        <f t="shared" si="52"/>
        <v>316617.52634140849</v>
      </c>
      <c r="BJ365" s="19">
        <f t="shared" si="53"/>
        <v>1</v>
      </c>
      <c r="BK365" s="19">
        <f t="shared" si="54"/>
        <v>0</v>
      </c>
      <c r="BL365" s="19">
        <f t="shared" si="55"/>
        <v>0</v>
      </c>
      <c r="BM365" s="19">
        <f t="shared" si="56"/>
        <v>0</v>
      </c>
    </row>
    <row r="366" spans="2:65" x14ac:dyDescent="0.25">
      <c r="B366" s="6">
        <v>341</v>
      </c>
      <c r="C366" s="48">
        <v>1984.1034439302443</v>
      </c>
      <c r="D366" s="48">
        <v>1575.2329427574232</v>
      </c>
      <c r="E366" s="48">
        <v>14.886639115482193</v>
      </c>
      <c r="F366" s="48">
        <v>10.538148291624536</v>
      </c>
      <c r="G366" s="48">
        <v>3236.9184772669291</v>
      </c>
      <c r="H366" s="48">
        <v>2952.460704926164</v>
      </c>
      <c r="I366" s="48">
        <v>14.942462399565095</v>
      </c>
      <c r="J366" s="48">
        <v>10.571044232757238</v>
      </c>
      <c r="K366" s="48">
        <v>2532.0336029752275</v>
      </c>
      <c r="L366" s="48">
        <v>2219.7388565974852</v>
      </c>
      <c r="M366" s="48">
        <v>14.930043642986078</v>
      </c>
      <c r="N366" s="48">
        <v>10.563733032317115</v>
      </c>
      <c r="O366" s="48">
        <v>2493.1460060136574</v>
      </c>
      <c r="P366" s="48">
        <v>2143.8305048720758</v>
      </c>
      <c r="Q366" s="48">
        <v>14.913464507133479</v>
      </c>
      <c r="R366" s="48">
        <v>10.553966294837931</v>
      </c>
      <c r="U366" s="48">
        <v>1377.2277621687408</v>
      </c>
      <c r="V366" s="48">
        <v>3.2895941132702333E-2</v>
      </c>
      <c r="W366" s="48">
        <v>41866.191230492528</v>
      </c>
      <c r="X366" s="48">
        <v>644.50591384006202</v>
      </c>
      <c r="Y366" s="48">
        <v>2.5584740692579544E-2</v>
      </c>
      <c r="Z366" s="48">
        <v>25191.027792085104</v>
      </c>
      <c r="AA366" s="48">
        <v>568.59756211465265</v>
      </c>
      <c r="AB366" s="48">
        <v>1.5818003213395215E-2</v>
      </c>
      <c r="AC366" s="48">
        <v>35946.228765028012</v>
      </c>
      <c r="AD366" s="48">
        <v>-1377.2277621687408</v>
      </c>
      <c r="AE366" s="48">
        <v>-3.2895941132702333E-2</v>
      </c>
      <c r="AF366" s="48">
        <v>41866.191230492528</v>
      </c>
      <c r="AG366" s="48">
        <v>-732.72184832867879</v>
      </c>
      <c r="AH366" s="48">
        <v>-7.3112004401227892E-3</v>
      </c>
      <c r="AI366" s="48">
        <v>100219.08909891314</v>
      </c>
      <c r="AJ366" s="48">
        <v>-808.63020005408816</v>
      </c>
      <c r="AK366" s="48">
        <v>-1.7077937919307118E-2</v>
      </c>
      <c r="AL366" s="48">
        <v>47349.405055507763</v>
      </c>
      <c r="AM366" s="48">
        <v>-644.50591384006202</v>
      </c>
      <c r="AN366" s="48">
        <v>-2.5584740692579544E-2</v>
      </c>
      <c r="AO366" s="48">
        <v>25191.027792085104</v>
      </c>
      <c r="AP366" s="48">
        <v>732.72184832867879</v>
      </c>
      <c r="AQ366" s="48">
        <v>7.3112004401227892E-3</v>
      </c>
      <c r="AR366" s="48">
        <v>100219.08909891314</v>
      </c>
      <c r="AS366" s="48">
        <v>-75.908351725409375</v>
      </c>
      <c r="AT366" s="48">
        <v>-9.7667374791843287E-3</v>
      </c>
      <c r="AU366" s="48">
        <v>7772.1298322179209</v>
      </c>
      <c r="AV366" s="48">
        <v>-568.59756211465265</v>
      </c>
      <c r="AW366" s="48">
        <v>-1.5818003213395215E-2</v>
      </c>
      <c r="AX366" s="48">
        <v>35946.228765028012</v>
      </c>
      <c r="AY366" s="48">
        <v>808.63020005408816</v>
      </c>
      <c r="AZ366" s="48">
        <v>1.7077937919307118E-2</v>
      </c>
      <c r="BA366" s="48">
        <v>47349.405055507763</v>
      </c>
      <c r="BB366" s="48">
        <v>75.908351725409375</v>
      </c>
      <c r="BC366" s="48">
        <v>9.7667374791843287E-3</v>
      </c>
      <c r="BD366" s="48">
        <v>7772.1298322179209</v>
      </c>
      <c r="BF366" s="8">
        <f t="shared" si="49"/>
        <v>314569.21580597863</v>
      </c>
      <c r="BG366" s="8">
        <f t="shared" si="50"/>
        <v>314178.86627779098</v>
      </c>
      <c r="BH366" s="8">
        <f t="shared" si="51"/>
        <v>314692.25211291597</v>
      </c>
      <c r="BI366" s="8">
        <f t="shared" si="52"/>
        <v>314475.15834026586</v>
      </c>
      <c r="BJ366" s="19">
        <f t="shared" si="53"/>
        <v>0</v>
      </c>
      <c r="BK366" s="19">
        <f t="shared" si="54"/>
        <v>0</v>
      </c>
      <c r="BL366" s="19">
        <f t="shared" si="55"/>
        <v>1</v>
      </c>
      <c r="BM366" s="19">
        <f t="shared" si="56"/>
        <v>0</v>
      </c>
    </row>
    <row r="367" spans="2:65" x14ac:dyDescent="0.25">
      <c r="B367" s="6">
        <v>342</v>
      </c>
      <c r="C367" s="48">
        <v>1967.5462843938021</v>
      </c>
      <c r="D367" s="48">
        <v>1568.9101180161722</v>
      </c>
      <c r="E367" s="48">
        <v>14.992897404538253</v>
      </c>
      <c r="F367" s="48">
        <v>10.612994349600823</v>
      </c>
      <c r="G367" s="48">
        <v>3148.588011275951</v>
      </c>
      <c r="H367" s="48">
        <v>2896.3371985949752</v>
      </c>
      <c r="I367" s="48">
        <v>15.059170257988395</v>
      </c>
      <c r="J367" s="48">
        <v>10.651994819670163</v>
      </c>
      <c r="K367" s="48">
        <v>2565.2006792660081</v>
      </c>
      <c r="L367" s="48">
        <v>2245.7070436036988</v>
      </c>
      <c r="M367" s="48">
        <v>15.028886591518395</v>
      </c>
      <c r="N367" s="48">
        <v>10.634188114036546</v>
      </c>
      <c r="O367" s="48">
        <v>2483.8079342842461</v>
      </c>
      <c r="P367" s="48">
        <v>2141.6269440064116</v>
      </c>
      <c r="Q367" s="48">
        <v>15.018608673330203</v>
      </c>
      <c r="R367" s="48">
        <v>10.62813911882191</v>
      </c>
      <c r="U367" s="48">
        <v>1327.427080578803</v>
      </c>
      <c r="V367" s="48">
        <v>3.9000470069339599E-2</v>
      </c>
      <c r="W367" s="48">
        <v>34036.181569574619</v>
      </c>
      <c r="X367" s="48">
        <v>676.79692558752663</v>
      </c>
      <c r="Y367" s="48">
        <v>2.1193764435722073E-2</v>
      </c>
      <c r="Z367" s="48">
        <v>31933.775976427572</v>
      </c>
      <c r="AA367" s="48">
        <v>572.71682599023939</v>
      </c>
      <c r="AB367" s="48">
        <v>1.5144769221086207E-2</v>
      </c>
      <c r="AC367" s="48">
        <v>37816.147451942699</v>
      </c>
      <c r="AD367" s="48">
        <v>-1327.427080578803</v>
      </c>
      <c r="AE367" s="48">
        <v>-3.9000470069339599E-2</v>
      </c>
      <c r="AF367" s="48">
        <v>34036.181569574619</v>
      </c>
      <c r="AG367" s="48">
        <v>-650.63015499127641</v>
      </c>
      <c r="AH367" s="48">
        <v>-1.7806705633617526E-2</v>
      </c>
      <c r="AI367" s="48">
        <v>36538.491081862034</v>
      </c>
      <c r="AJ367" s="48">
        <v>-754.71025458856366</v>
      </c>
      <c r="AK367" s="48">
        <v>-2.3855700848253392E-2</v>
      </c>
      <c r="AL367" s="48">
        <v>31636.4737883532</v>
      </c>
      <c r="AM367" s="48">
        <v>-676.79692558752663</v>
      </c>
      <c r="AN367" s="48">
        <v>-2.1193764435722073E-2</v>
      </c>
      <c r="AO367" s="48">
        <v>31933.775976427572</v>
      </c>
      <c r="AP367" s="48">
        <v>650.63015499127641</v>
      </c>
      <c r="AQ367" s="48">
        <v>1.7806705633617526E-2</v>
      </c>
      <c r="AR367" s="48">
        <v>36538.491081862034</v>
      </c>
      <c r="AS367" s="48">
        <v>-104.08009959728724</v>
      </c>
      <c r="AT367" s="48">
        <v>-6.0489952146358661E-3</v>
      </c>
      <c r="AU367" s="48">
        <v>17206.179853715192</v>
      </c>
      <c r="AV367" s="48">
        <v>-572.71682599023939</v>
      </c>
      <c r="AW367" s="48">
        <v>-1.5144769221086207E-2</v>
      </c>
      <c r="AX367" s="48">
        <v>37816.147451942699</v>
      </c>
      <c r="AY367" s="48">
        <v>754.71025458856366</v>
      </c>
      <c r="AZ367" s="48">
        <v>2.3855700848253392E-2</v>
      </c>
      <c r="BA367" s="48">
        <v>31636.4737883532</v>
      </c>
      <c r="BB367" s="48">
        <v>104.08009959728724</v>
      </c>
      <c r="BC367" s="48">
        <v>6.0489952146358661E-3</v>
      </c>
      <c r="BD367" s="48">
        <v>17206.179853715192</v>
      </c>
      <c r="BF367" s="8">
        <f t="shared" si="49"/>
        <v>316820.92037000851</v>
      </c>
      <c r="BG367" s="8">
        <f t="shared" si="50"/>
        <v>316663.50739150989</v>
      </c>
      <c r="BH367" s="8">
        <f t="shared" si="51"/>
        <v>316779.93637749268</v>
      </c>
      <c r="BI367" s="8">
        <f t="shared" si="52"/>
        <v>316702.54662065086</v>
      </c>
      <c r="BJ367" s="19">
        <f t="shared" si="53"/>
        <v>1</v>
      </c>
      <c r="BK367" s="19">
        <f t="shared" si="54"/>
        <v>0</v>
      </c>
      <c r="BL367" s="19">
        <f t="shared" si="55"/>
        <v>0</v>
      </c>
      <c r="BM367" s="19">
        <f t="shared" si="56"/>
        <v>0</v>
      </c>
    </row>
    <row r="368" spans="2:65" x14ac:dyDescent="0.25">
      <c r="B368" s="6">
        <v>343</v>
      </c>
      <c r="C368" s="48">
        <v>1998.3034824188264</v>
      </c>
      <c r="D368" s="48">
        <v>1588.0722979609097</v>
      </c>
      <c r="E368" s="48">
        <v>14.889479515834447</v>
      </c>
      <c r="F368" s="48">
        <v>10.542172771946529</v>
      </c>
      <c r="G368" s="48">
        <v>3156.1086397576828</v>
      </c>
      <c r="H368" s="48">
        <v>2900.4080438619549</v>
      </c>
      <c r="I368" s="48">
        <v>14.966254677022286</v>
      </c>
      <c r="J368" s="48">
        <v>10.587554575759819</v>
      </c>
      <c r="K368" s="48">
        <v>2562.9497138966135</v>
      </c>
      <c r="L368" s="48">
        <v>2242.9434834652111</v>
      </c>
      <c r="M368" s="48">
        <v>14.934489095410679</v>
      </c>
      <c r="N368" s="48">
        <v>10.56879594226989</v>
      </c>
      <c r="O368" s="48">
        <v>2477.3105091901339</v>
      </c>
      <c r="P368" s="48">
        <v>2135.9098767000551</v>
      </c>
      <c r="Q368" s="48">
        <v>14.923863505913982</v>
      </c>
      <c r="R368" s="48">
        <v>10.562515534872867</v>
      </c>
      <c r="U368" s="48">
        <v>1312.3357459010451</v>
      </c>
      <c r="V368" s="48">
        <v>4.5381803813290489E-2</v>
      </c>
      <c r="W368" s="48">
        <v>28917.663813017392</v>
      </c>
      <c r="X368" s="48">
        <v>654.87118550430137</v>
      </c>
      <c r="Y368" s="48">
        <v>2.6623170323361478E-2</v>
      </c>
      <c r="Z368" s="48">
        <v>24597.79123035774</v>
      </c>
      <c r="AA368" s="48">
        <v>547.83757873914533</v>
      </c>
      <c r="AB368" s="48">
        <v>2.0342762926338409E-2</v>
      </c>
      <c r="AC368" s="48">
        <v>26930.342781994619</v>
      </c>
      <c r="AD368" s="48">
        <v>-1312.3357459010451</v>
      </c>
      <c r="AE368" s="48">
        <v>-4.5381803813290489E-2</v>
      </c>
      <c r="AF368" s="48">
        <v>28917.663813017392</v>
      </c>
      <c r="AG368" s="48">
        <v>-657.46456039674376</v>
      </c>
      <c r="AH368" s="48">
        <v>-1.8758633489929011E-2</v>
      </c>
      <c r="AI368" s="48">
        <v>35048.638310979222</v>
      </c>
      <c r="AJ368" s="48">
        <v>-764.4981671618998</v>
      </c>
      <c r="AK368" s="48">
        <v>-2.503904088695208E-2</v>
      </c>
      <c r="AL368" s="48">
        <v>30532.246447198468</v>
      </c>
      <c r="AM368" s="48">
        <v>-654.87118550430137</v>
      </c>
      <c r="AN368" s="48">
        <v>-2.6623170323361478E-2</v>
      </c>
      <c r="AO368" s="48">
        <v>24597.79123035774</v>
      </c>
      <c r="AP368" s="48">
        <v>657.46456039674376</v>
      </c>
      <c r="AQ368" s="48">
        <v>1.8758633489929011E-2</v>
      </c>
      <c r="AR368" s="48">
        <v>35048.638310979222</v>
      </c>
      <c r="AS368" s="48">
        <v>-107.03360676515604</v>
      </c>
      <c r="AT368" s="48">
        <v>-6.2804073970230689E-3</v>
      </c>
      <c r="AU368" s="48">
        <v>17042.462375273659</v>
      </c>
      <c r="AV368" s="48">
        <v>-547.83757873914533</v>
      </c>
      <c r="AW368" s="48">
        <v>-2.0342762926338409E-2</v>
      </c>
      <c r="AX368" s="48">
        <v>26930.342781994619</v>
      </c>
      <c r="AY368" s="48">
        <v>764.4981671618998</v>
      </c>
      <c r="AZ368" s="48">
        <v>2.503904088695208E-2</v>
      </c>
      <c r="BA368" s="48">
        <v>30532.246447198468</v>
      </c>
      <c r="BB368" s="48">
        <v>107.03360676515604</v>
      </c>
      <c r="BC368" s="48">
        <v>6.2804073970230689E-3</v>
      </c>
      <c r="BD368" s="48">
        <v>17042.462375273659</v>
      </c>
      <c r="BF368" s="8">
        <f t="shared" si="49"/>
        <v>314677.11086043494</v>
      </c>
      <c r="BG368" s="8">
        <f t="shared" si="50"/>
        <v>314726.22922893259</v>
      </c>
      <c r="BH368" s="8">
        <f t="shared" si="51"/>
        <v>314820.93478463148</v>
      </c>
      <c r="BI368" s="8">
        <f t="shared" si="52"/>
        <v>314739.55616948591</v>
      </c>
      <c r="BJ368" s="19">
        <f t="shared" si="53"/>
        <v>0</v>
      </c>
      <c r="BK368" s="19">
        <f t="shared" si="54"/>
        <v>0</v>
      </c>
      <c r="BL368" s="19">
        <f t="shared" si="55"/>
        <v>1</v>
      </c>
      <c r="BM368" s="19">
        <f t="shared" si="56"/>
        <v>0</v>
      </c>
    </row>
    <row r="369" spans="2:65" x14ac:dyDescent="0.25">
      <c r="B369" s="6">
        <v>344</v>
      </c>
      <c r="C369" s="48">
        <v>2036.800541865673</v>
      </c>
      <c r="D369" s="48">
        <v>1613.3287875759775</v>
      </c>
      <c r="E369" s="48">
        <v>15.033001155962868</v>
      </c>
      <c r="F369" s="48">
        <v>10.644051873488678</v>
      </c>
      <c r="G369" s="48">
        <v>3192.7925559394689</v>
      </c>
      <c r="H369" s="48">
        <v>2924.602747728884</v>
      </c>
      <c r="I369" s="48">
        <v>15.107461447346104</v>
      </c>
      <c r="J369" s="48">
        <v>10.687844918335927</v>
      </c>
      <c r="K369" s="48">
        <v>2559.9660115521165</v>
      </c>
      <c r="L369" s="48">
        <v>2240.4220008243797</v>
      </c>
      <c r="M369" s="48">
        <v>15.082997550695467</v>
      </c>
      <c r="N369" s="48">
        <v>10.673471835290675</v>
      </c>
      <c r="O369" s="48">
        <v>2559.4870475912121</v>
      </c>
      <c r="P369" s="48">
        <v>2190.6258037132161</v>
      </c>
      <c r="Q369" s="48">
        <v>15.05935537391743</v>
      </c>
      <c r="R369" s="48">
        <v>10.659567541987744</v>
      </c>
      <c r="U369" s="48">
        <v>1311.2739601529065</v>
      </c>
      <c r="V369" s="48">
        <v>4.3793044847248552E-2</v>
      </c>
      <c r="W369" s="48">
        <v>29942.516322550058</v>
      </c>
      <c r="X369" s="48">
        <v>627.09321324840221</v>
      </c>
      <c r="Y369" s="48">
        <v>2.9419961801997019E-2</v>
      </c>
      <c r="Z369" s="48">
        <v>21315.228669190023</v>
      </c>
      <c r="AA369" s="48">
        <v>577.29701613723864</v>
      </c>
      <c r="AB369" s="48">
        <v>1.5515668499066493E-2</v>
      </c>
      <c r="AC369" s="48">
        <v>37207.356948363005</v>
      </c>
      <c r="AD369" s="48">
        <v>-1311.2739601529065</v>
      </c>
      <c r="AE369" s="48">
        <v>-4.3793044847248552E-2</v>
      </c>
      <c r="AF369" s="48">
        <v>29942.516322550058</v>
      </c>
      <c r="AG369" s="48">
        <v>-684.1807469045043</v>
      </c>
      <c r="AH369" s="48">
        <v>-1.4373083045251533E-2</v>
      </c>
      <c r="AI369" s="48">
        <v>47601.530218009735</v>
      </c>
      <c r="AJ369" s="48">
        <v>-733.97694401566787</v>
      </c>
      <c r="AK369" s="48">
        <v>-2.8277376348182059E-2</v>
      </c>
      <c r="AL369" s="48">
        <v>25956.331131224448</v>
      </c>
      <c r="AM369" s="48">
        <v>-627.09321324840221</v>
      </c>
      <c r="AN369" s="48">
        <v>-2.9419961801997019E-2</v>
      </c>
      <c r="AO369" s="48">
        <v>21315.228669190023</v>
      </c>
      <c r="AP369" s="48">
        <v>684.1807469045043</v>
      </c>
      <c r="AQ369" s="48">
        <v>1.4373083045251533E-2</v>
      </c>
      <c r="AR369" s="48">
        <v>47601.530218009735</v>
      </c>
      <c r="AS369" s="48">
        <v>-49.796197111163565</v>
      </c>
      <c r="AT369" s="48">
        <v>-1.3904293302930526E-2</v>
      </c>
      <c r="AU369" s="48">
        <v>3581.354048441161</v>
      </c>
      <c r="AV369" s="48">
        <v>-577.29701613723864</v>
      </c>
      <c r="AW369" s="48">
        <v>-1.5515668499066493E-2</v>
      </c>
      <c r="AX369" s="48">
        <v>37207.356948363005</v>
      </c>
      <c r="AY369" s="48">
        <v>733.97694401566787</v>
      </c>
      <c r="AZ369" s="48">
        <v>2.8277376348182059E-2</v>
      </c>
      <c r="BA369" s="48">
        <v>25956.331131224448</v>
      </c>
      <c r="BB369" s="48">
        <v>49.796197111163565</v>
      </c>
      <c r="BC369" s="48">
        <v>1.3904293302930526E-2</v>
      </c>
      <c r="BD369" s="48">
        <v>3581.354048441161</v>
      </c>
      <c r="BF369" s="8">
        <f t="shared" si="49"/>
        <v>317708.22741708433</v>
      </c>
      <c r="BG369" s="8">
        <f t="shared" si="50"/>
        <v>317710.7448023489</v>
      </c>
      <c r="BH369" s="8">
        <f t="shared" si="51"/>
        <v>317963.73305789591</v>
      </c>
      <c r="BI369" s="8">
        <f t="shared" si="52"/>
        <v>317596.40045591909</v>
      </c>
      <c r="BJ369" s="19">
        <f t="shared" si="53"/>
        <v>0</v>
      </c>
      <c r="BK369" s="19">
        <f t="shared" si="54"/>
        <v>0</v>
      </c>
      <c r="BL369" s="19">
        <f t="shared" si="55"/>
        <v>1</v>
      </c>
      <c r="BM369" s="19">
        <f t="shared" si="56"/>
        <v>0</v>
      </c>
    </row>
    <row r="370" spans="2:65" x14ac:dyDescent="0.25">
      <c r="B370" s="6">
        <v>345</v>
      </c>
      <c r="C370" s="48">
        <v>1979.6281372421224</v>
      </c>
      <c r="D370" s="48">
        <v>1573.3030243499084</v>
      </c>
      <c r="E370" s="48">
        <v>14.99417342533939</v>
      </c>
      <c r="F370" s="48">
        <v>10.614374645128155</v>
      </c>
      <c r="G370" s="48">
        <v>3178.7877090980141</v>
      </c>
      <c r="H370" s="48">
        <v>2914.258701232382</v>
      </c>
      <c r="I370" s="48">
        <v>15.05981766392051</v>
      </c>
      <c r="J370" s="48">
        <v>10.653161933782039</v>
      </c>
      <c r="K370" s="48">
        <v>2563.1357755826407</v>
      </c>
      <c r="L370" s="48">
        <v>2241.3838943583546</v>
      </c>
      <c r="M370" s="48">
        <v>15.033462908820649</v>
      </c>
      <c r="N370" s="48">
        <v>10.637603324715791</v>
      </c>
      <c r="O370" s="48">
        <v>2466.5617182616625</v>
      </c>
      <c r="P370" s="48">
        <v>2126.8909042699138</v>
      </c>
      <c r="Q370" s="48">
        <v>15.025172563322544</v>
      </c>
      <c r="R370" s="48">
        <v>10.632705324622172</v>
      </c>
      <c r="U370" s="48">
        <v>1340.9556768824737</v>
      </c>
      <c r="V370" s="48">
        <v>3.8787288653884033E-2</v>
      </c>
      <c r="W370" s="48">
        <v>34572.039537189841</v>
      </c>
      <c r="X370" s="48">
        <v>668.08087000844625</v>
      </c>
      <c r="Y370" s="48">
        <v>2.3228679587635526E-2</v>
      </c>
      <c r="Z370" s="48">
        <v>28761.035145711052</v>
      </c>
      <c r="AA370" s="48">
        <v>553.58787992000543</v>
      </c>
      <c r="AB370" s="48">
        <v>1.8330679494017232E-2</v>
      </c>
      <c r="AC370" s="48">
        <v>30200.074148952604</v>
      </c>
      <c r="AD370" s="48">
        <v>-1340.9556768824737</v>
      </c>
      <c r="AE370" s="48">
        <v>-3.8787288653884033E-2</v>
      </c>
      <c r="AF370" s="48">
        <v>34572.039537189841</v>
      </c>
      <c r="AG370" s="48">
        <v>-672.8748068740274</v>
      </c>
      <c r="AH370" s="48">
        <v>-1.5558609066248508E-2</v>
      </c>
      <c r="AI370" s="48">
        <v>43247.748176519417</v>
      </c>
      <c r="AJ370" s="48">
        <v>-787.36779696246822</v>
      </c>
      <c r="AK370" s="48">
        <v>-2.0456609159866801E-2</v>
      </c>
      <c r="AL370" s="48">
        <v>38489.653432259984</v>
      </c>
      <c r="AM370" s="48">
        <v>-668.08087000844625</v>
      </c>
      <c r="AN370" s="48">
        <v>-2.3228679587635526E-2</v>
      </c>
      <c r="AO370" s="48">
        <v>28761.035145711052</v>
      </c>
      <c r="AP370" s="48">
        <v>672.8748068740274</v>
      </c>
      <c r="AQ370" s="48">
        <v>1.5558609066248508E-2</v>
      </c>
      <c r="AR370" s="48">
        <v>43247.748176519417</v>
      </c>
      <c r="AS370" s="48">
        <v>-114.49299008844082</v>
      </c>
      <c r="AT370" s="48">
        <v>-4.8980000936182932E-3</v>
      </c>
      <c r="AU370" s="48">
        <v>23375.45690079021</v>
      </c>
      <c r="AV370" s="48">
        <v>-553.58787992000543</v>
      </c>
      <c r="AW370" s="48">
        <v>-1.8330679494017232E-2</v>
      </c>
      <c r="AX370" s="48">
        <v>30200.074148952604</v>
      </c>
      <c r="AY370" s="48">
        <v>787.36779696246822</v>
      </c>
      <c r="AZ370" s="48">
        <v>2.0456609159866801E-2</v>
      </c>
      <c r="BA370" s="48">
        <v>38489.653432259984</v>
      </c>
      <c r="BB370" s="48">
        <v>114.49299008844082</v>
      </c>
      <c r="BC370" s="48">
        <v>4.8980000936182932E-3</v>
      </c>
      <c r="BD370" s="48">
        <v>23375.45690079021</v>
      </c>
      <c r="BF370" s="8">
        <f t="shared" si="49"/>
        <v>316857.93632949475</v>
      </c>
      <c r="BG370" s="8">
        <f t="shared" si="50"/>
        <v>316680.59931222879</v>
      </c>
      <c r="BH370" s="8">
        <f t="shared" si="51"/>
        <v>316886.71584711538</v>
      </c>
      <c r="BI370" s="8">
        <f t="shared" si="52"/>
        <v>316854.26883439522</v>
      </c>
      <c r="BJ370" s="19">
        <f t="shared" si="53"/>
        <v>0</v>
      </c>
      <c r="BK370" s="19">
        <f t="shared" si="54"/>
        <v>0</v>
      </c>
      <c r="BL370" s="19">
        <f t="shared" si="55"/>
        <v>1</v>
      </c>
      <c r="BM370" s="19">
        <f t="shared" si="56"/>
        <v>0</v>
      </c>
    </row>
    <row r="371" spans="2:65" x14ac:dyDescent="0.25">
      <c r="B371" s="6">
        <v>346</v>
      </c>
      <c r="C371" s="48">
        <v>1975.9090305266891</v>
      </c>
      <c r="D371" s="48">
        <v>1570.7382834166631</v>
      </c>
      <c r="E371" s="48">
        <v>14.999788372245892</v>
      </c>
      <c r="F371" s="48">
        <v>10.619087349635318</v>
      </c>
      <c r="G371" s="48">
        <v>3205.7486694221375</v>
      </c>
      <c r="H371" s="48">
        <v>2932.2680362512247</v>
      </c>
      <c r="I371" s="48">
        <v>15.062989512031068</v>
      </c>
      <c r="J371" s="48">
        <v>10.656425606161809</v>
      </c>
      <c r="K371" s="48">
        <v>2560.522491782433</v>
      </c>
      <c r="L371" s="48">
        <v>2239.5859108464674</v>
      </c>
      <c r="M371" s="48">
        <v>15.040330657247473</v>
      </c>
      <c r="N371" s="48">
        <v>10.643050719820897</v>
      </c>
      <c r="O371" s="48">
        <v>2531.7608970096662</v>
      </c>
      <c r="P371" s="48">
        <v>2170.6004167587594</v>
      </c>
      <c r="Q371" s="48">
        <v>15.02102299955758</v>
      </c>
      <c r="R371" s="48">
        <v>10.631643739022955</v>
      </c>
      <c r="U371" s="48">
        <v>1361.5297528345616</v>
      </c>
      <c r="V371" s="48">
        <v>3.733825652649081E-2</v>
      </c>
      <c r="W371" s="48">
        <v>36464.738300476914</v>
      </c>
      <c r="X371" s="48">
        <v>668.84762742980433</v>
      </c>
      <c r="Y371" s="48">
        <v>2.396337018557837E-2</v>
      </c>
      <c r="Z371" s="48">
        <v>27911.250473121268</v>
      </c>
      <c r="AA371" s="48">
        <v>599.86213334209629</v>
      </c>
      <c r="AB371" s="48">
        <v>1.2556389387636813E-2</v>
      </c>
      <c r="AC371" s="48">
        <v>47773.457386780989</v>
      </c>
      <c r="AD371" s="48">
        <v>-1361.5297528345616</v>
      </c>
      <c r="AE371" s="48">
        <v>-3.733825652649081E-2</v>
      </c>
      <c r="AF371" s="48">
        <v>36464.738300476914</v>
      </c>
      <c r="AG371" s="48">
        <v>-692.68212540475724</v>
      </c>
      <c r="AH371" s="48">
        <v>-1.337488634091244E-2</v>
      </c>
      <c r="AI371" s="48">
        <v>51789.757890196939</v>
      </c>
      <c r="AJ371" s="48">
        <v>-761.66761949246529</v>
      </c>
      <c r="AK371" s="48">
        <v>-2.4781867138853997E-2</v>
      </c>
      <c r="AL371" s="48">
        <v>30734.87623934084</v>
      </c>
      <c r="AM371" s="48">
        <v>-668.84762742980433</v>
      </c>
      <c r="AN371" s="48">
        <v>-2.396337018557837E-2</v>
      </c>
      <c r="AO371" s="48">
        <v>27911.250473121268</v>
      </c>
      <c r="AP371" s="48">
        <v>692.68212540475724</v>
      </c>
      <c r="AQ371" s="48">
        <v>1.337488634091244E-2</v>
      </c>
      <c r="AR371" s="48">
        <v>51789.757890196939</v>
      </c>
      <c r="AS371" s="48">
        <v>-68.985494087708048</v>
      </c>
      <c r="AT371" s="48">
        <v>-1.1406980797941557E-2</v>
      </c>
      <c r="AU371" s="48">
        <v>6047.6558442315254</v>
      </c>
      <c r="AV371" s="48">
        <v>-599.86213334209629</v>
      </c>
      <c r="AW371" s="48">
        <v>-1.2556389387636813E-2</v>
      </c>
      <c r="AX371" s="48">
        <v>47773.457386780989</v>
      </c>
      <c r="AY371" s="48">
        <v>761.66761949246529</v>
      </c>
      <c r="AZ371" s="48">
        <v>2.4781867138853997E-2</v>
      </c>
      <c r="BA371" s="48">
        <v>30734.87623934084</v>
      </c>
      <c r="BB371" s="48">
        <v>68.985494087708048</v>
      </c>
      <c r="BC371" s="48">
        <v>1.1406980797941557E-2</v>
      </c>
      <c r="BD371" s="48">
        <v>6047.6558442315254</v>
      </c>
      <c r="BF371" s="8">
        <f t="shared" si="49"/>
        <v>317001.88220564288</v>
      </c>
      <c r="BG371" s="8">
        <f t="shared" si="50"/>
        <v>316760.50014860305</v>
      </c>
      <c r="BH371" s="8">
        <f t="shared" si="51"/>
        <v>317051.93568378041</v>
      </c>
      <c r="BI371" s="8">
        <f t="shared" si="52"/>
        <v>316778.71175392991</v>
      </c>
      <c r="BJ371" s="19">
        <f t="shared" si="53"/>
        <v>0</v>
      </c>
      <c r="BK371" s="19">
        <f t="shared" si="54"/>
        <v>0</v>
      </c>
      <c r="BL371" s="19">
        <f t="shared" si="55"/>
        <v>1</v>
      </c>
      <c r="BM371" s="19">
        <f t="shared" si="56"/>
        <v>0</v>
      </c>
    </row>
    <row r="372" spans="2:65" x14ac:dyDescent="0.25">
      <c r="B372" s="6">
        <v>347</v>
      </c>
      <c r="C372" s="48">
        <v>1954.311981730451</v>
      </c>
      <c r="D372" s="48">
        <v>1556.0836178285351</v>
      </c>
      <c r="E372" s="48">
        <v>15.000016081007201</v>
      </c>
      <c r="F372" s="48">
        <v>10.618055145830503</v>
      </c>
      <c r="G372" s="48">
        <v>3147.4101221921455</v>
      </c>
      <c r="H372" s="48">
        <v>2893.1581208315729</v>
      </c>
      <c r="I372" s="48">
        <v>15.06631332357369</v>
      </c>
      <c r="J372" s="48">
        <v>10.657192311450903</v>
      </c>
      <c r="K372" s="48">
        <v>2533.5008491018602</v>
      </c>
      <c r="L372" s="48">
        <v>2221.3768127723838</v>
      </c>
      <c r="M372" s="48">
        <v>15.039801897190703</v>
      </c>
      <c r="N372" s="48">
        <v>10.641555482005312</v>
      </c>
      <c r="O372" s="48">
        <v>2501.1335486725152</v>
      </c>
      <c r="P372" s="48">
        <v>2149.9290197839582</v>
      </c>
      <c r="Q372" s="48">
        <v>15.021795529477474</v>
      </c>
      <c r="R372" s="48">
        <v>10.630924740065957</v>
      </c>
      <c r="U372" s="48">
        <v>1337.0745030030378</v>
      </c>
      <c r="V372" s="48">
        <v>3.9137165620399372E-2</v>
      </c>
      <c r="W372" s="48">
        <v>34163.80521705735</v>
      </c>
      <c r="X372" s="48">
        <v>665.29319494384868</v>
      </c>
      <c r="Y372" s="48">
        <v>2.3500336174809178E-2</v>
      </c>
      <c r="Z372" s="48">
        <v>28309.943738464448</v>
      </c>
      <c r="AA372" s="48">
        <v>593.84540195542309</v>
      </c>
      <c r="AB372" s="48">
        <v>1.2869594235453974E-2</v>
      </c>
      <c r="AC372" s="48">
        <v>46143.288676457269</v>
      </c>
      <c r="AD372" s="48">
        <v>-1337.0745030030378</v>
      </c>
      <c r="AE372" s="48">
        <v>-3.9137165620399372E-2</v>
      </c>
      <c r="AF372" s="48">
        <v>34163.80521705735</v>
      </c>
      <c r="AG372" s="48">
        <v>-671.78130805918909</v>
      </c>
      <c r="AH372" s="48">
        <v>-1.5636829445590195E-2</v>
      </c>
      <c r="AI372" s="48">
        <v>42961.478245747625</v>
      </c>
      <c r="AJ372" s="48">
        <v>-743.22910104761468</v>
      </c>
      <c r="AK372" s="48">
        <v>-2.6267571384945398E-2</v>
      </c>
      <c r="AL372" s="48">
        <v>28294.549585713808</v>
      </c>
      <c r="AM372" s="48">
        <v>-665.29319494384868</v>
      </c>
      <c r="AN372" s="48">
        <v>-2.3500336174809178E-2</v>
      </c>
      <c r="AO372" s="48">
        <v>28309.943738464448</v>
      </c>
      <c r="AP372" s="48">
        <v>671.78130805918909</v>
      </c>
      <c r="AQ372" s="48">
        <v>1.5636829445590195E-2</v>
      </c>
      <c r="AR372" s="48">
        <v>42961.478245747625</v>
      </c>
      <c r="AS372" s="48">
        <v>-71.44779298842559</v>
      </c>
      <c r="AT372" s="48">
        <v>-1.0630741939355204E-2</v>
      </c>
      <c r="AU372" s="48">
        <v>6720.8660878056435</v>
      </c>
      <c r="AV372" s="48">
        <v>-593.84540195542309</v>
      </c>
      <c r="AW372" s="48">
        <v>-1.2869594235453974E-2</v>
      </c>
      <c r="AX372" s="48">
        <v>46143.288676457269</v>
      </c>
      <c r="AY372" s="48">
        <v>743.22910104761468</v>
      </c>
      <c r="AZ372" s="48">
        <v>2.6267571384945398E-2</v>
      </c>
      <c r="BA372" s="48">
        <v>28294.549585713808</v>
      </c>
      <c r="BB372" s="48">
        <v>71.44779298842559</v>
      </c>
      <c r="BC372" s="48">
        <v>1.0630741939355204E-2</v>
      </c>
      <c r="BD372" s="48">
        <v>6720.8660878056435</v>
      </c>
      <c r="BF372" s="8">
        <f t="shared" si="49"/>
        <v>316985.57075708656</v>
      </c>
      <c r="BG372" s="8">
        <f t="shared" si="50"/>
        <v>316822.6112226955</v>
      </c>
      <c r="BH372" s="8">
        <f t="shared" si="51"/>
        <v>317025.28764738701</v>
      </c>
      <c r="BI372" s="8">
        <f t="shared" si="52"/>
        <v>316777.81318219472</v>
      </c>
      <c r="BJ372" s="19">
        <f t="shared" si="53"/>
        <v>0</v>
      </c>
      <c r="BK372" s="19">
        <f t="shared" si="54"/>
        <v>0</v>
      </c>
      <c r="BL372" s="19">
        <f t="shared" si="55"/>
        <v>1</v>
      </c>
      <c r="BM372" s="19">
        <f t="shared" si="56"/>
        <v>0</v>
      </c>
    </row>
    <row r="373" spans="2:65" x14ac:dyDescent="0.25">
      <c r="B373" s="6">
        <v>348</v>
      </c>
      <c r="C373" s="48">
        <v>1974.150516797587</v>
      </c>
      <c r="D373" s="48">
        <v>1570.8604079025235</v>
      </c>
      <c r="E373" s="48">
        <v>15.155506924697116</v>
      </c>
      <c r="F373" s="48">
        <v>10.729725632431554</v>
      </c>
      <c r="G373" s="48">
        <v>3177.3155409399019</v>
      </c>
      <c r="H373" s="48">
        <v>2914.0696209779549</v>
      </c>
      <c r="I373" s="48">
        <v>15.225652342437733</v>
      </c>
      <c r="J373" s="48">
        <v>10.771252707980128</v>
      </c>
      <c r="K373" s="48">
        <v>2483.39674383192</v>
      </c>
      <c r="L373" s="48">
        <v>2188.8329865672968</v>
      </c>
      <c r="M373" s="48">
        <v>15.210070065366159</v>
      </c>
      <c r="N373" s="48">
        <v>10.762038255749914</v>
      </c>
      <c r="O373" s="48">
        <v>2496.1881545027468</v>
      </c>
      <c r="P373" s="48">
        <v>2147.8375748435037</v>
      </c>
      <c r="Q373" s="48">
        <v>15.183169485328389</v>
      </c>
      <c r="R373" s="48">
        <v>10.746116793839333</v>
      </c>
      <c r="U373" s="48">
        <v>1343.2092130754313</v>
      </c>
      <c r="V373" s="48">
        <v>4.1527075548573933E-2</v>
      </c>
      <c r="W373" s="48">
        <v>32345.384194085345</v>
      </c>
      <c r="X373" s="48">
        <v>617.97257866477321</v>
      </c>
      <c r="Y373" s="48">
        <v>3.2312623318359712E-2</v>
      </c>
      <c r="Z373" s="48">
        <v>19124.80372070711</v>
      </c>
      <c r="AA373" s="48">
        <v>576.97716694098017</v>
      </c>
      <c r="AB373" s="48">
        <v>1.6391161407778299E-2</v>
      </c>
      <c r="AC373" s="48">
        <v>35200.505478957712</v>
      </c>
      <c r="AD373" s="48">
        <v>-1343.2092130754313</v>
      </c>
      <c r="AE373" s="48">
        <v>-4.1527075548573933E-2</v>
      </c>
      <c r="AF373" s="48">
        <v>32345.384194085345</v>
      </c>
      <c r="AG373" s="48">
        <v>-725.2366344106581</v>
      </c>
      <c r="AH373" s="48">
        <v>-9.2144522302142207E-3</v>
      </c>
      <c r="AI373" s="48">
        <v>78706.429453571283</v>
      </c>
      <c r="AJ373" s="48">
        <v>-766.23204613445114</v>
      </c>
      <c r="AK373" s="48">
        <v>-2.5135914140795634E-2</v>
      </c>
      <c r="AL373" s="48">
        <v>30483.555992533216</v>
      </c>
      <c r="AM373" s="48">
        <v>-617.97257866477321</v>
      </c>
      <c r="AN373" s="48">
        <v>-3.2312623318359712E-2</v>
      </c>
      <c r="AO373" s="48">
        <v>19124.80372070711</v>
      </c>
      <c r="AP373" s="48">
        <v>725.2366344106581</v>
      </c>
      <c r="AQ373" s="48">
        <v>9.2144522302142207E-3</v>
      </c>
      <c r="AR373" s="48">
        <v>78706.429453571283</v>
      </c>
      <c r="AS373" s="48">
        <v>-40.99541172379304</v>
      </c>
      <c r="AT373" s="48">
        <v>-1.5921461910581414E-2</v>
      </c>
      <c r="AU373" s="48">
        <v>2574.8522311602219</v>
      </c>
      <c r="AV373" s="48">
        <v>-576.97716694098017</v>
      </c>
      <c r="AW373" s="48">
        <v>-1.6391161407778299E-2</v>
      </c>
      <c r="AX373" s="48">
        <v>35200.505478957712</v>
      </c>
      <c r="AY373" s="48">
        <v>766.23204613445114</v>
      </c>
      <c r="AZ373" s="48">
        <v>2.5135914140795634E-2</v>
      </c>
      <c r="BA373" s="48">
        <v>30483.555992533216</v>
      </c>
      <c r="BB373" s="48">
        <v>40.99541172379304</v>
      </c>
      <c r="BC373" s="48">
        <v>1.5921461910581414E-2</v>
      </c>
      <c r="BD373" s="48">
        <v>2574.8522311602219</v>
      </c>
      <c r="BF373" s="8">
        <f t="shared" si="49"/>
        <v>320320.90856504411</v>
      </c>
      <c r="BG373" s="8">
        <f t="shared" si="50"/>
        <v>320223.51161842589</v>
      </c>
      <c r="BH373" s="8">
        <f t="shared" si="51"/>
        <v>320672.31468593015</v>
      </c>
      <c r="BI373" s="8">
        <f t="shared" si="52"/>
        <v>320235.66624033649</v>
      </c>
      <c r="BJ373" s="19">
        <f t="shared" si="53"/>
        <v>0</v>
      </c>
      <c r="BK373" s="19">
        <f t="shared" si="54"/>
        <v>0</v>
      </c>
      <c r="BL373" s="19">
        <f t="shared" si="55"/>
        <v>1</v>
      </c>
      <c r="BM373" s="19">
        <f t="shared" si="56"/>
        <v>0</v>
      </c>
    </row>
    <row r="374" spans="2:65" x14ac:dyDescent="0.25">
      <c r="B374" s="6">
        <v>349</v>
      </c>
      <c r="C374" s="48">
        <v>1972.4550805251145</v>
      </c>
      <c r="D374" s="48">
        <v>1571.0613246590647</v>
      </c>
      <c r="E374" s="48">
        <v>15.070503778900964</v>
      </c>
      <c r="F374" s="48">
        <v>10.66875169397527</v>
      </c>
      <c r="G374" s="48">
        <v>3200.0387500974175</v>
      </c>
      <c r="H374" s="48">
        <v>2930.179605519882</v>
      </c>
      <c r="I374" s="48">
        <v>15.133105471078832</v>
      </c>
      <c r="J374" s="48">
        <v>10.705697634884437</v>
      </c>
      <c r="K374" s="48">
        <v>2559.1977258145566</v>
      </c>
      <c r="L374" s="48">
        <v>2240.7625849604124</v>
      </c>
      <c r="M374" s="48">
        <v>15.110108491683103</v>
      </c>
      <c r="N374" s="48">
        <v>10.69213710870671</v>
      </c>
      <c r="O374" s="48">
        <v>2466.8484487369624</v>
      </c>
      <c r="P374" s="48">
        <v>2129.2313320016028</v>
      </c>
      <c r="Q374" s="48">
        <v>15.100988411485085</v>
      </c>
      <c r="R374" s="48">
        <v>10.686755562847479</v>
      </c>
      <c r="U374" s="48">
        <v>1359.1182808608173</v>
      </c>
      <c r="V374" s="48">
        <v>3.6945940909166808E-2</v>
      </c>
      <c r="W374" s="48">
        <v>36786.673919126013</v>
      </c>
      <c r="X374" s="48">
        <v>669.7012603013477</v>
      </c>
      <c r="Y374" s="48">
        <v>2.3385414731439624E-2</v>
      </c>
      <c r="Z374" s="48">
        <v>28637.561830408486</v>
      </c>
      <c r="AA374" s="48">
        <v>558.17000734253816</v>
      </c>
      <c r="AB374" s="48">
        <v>1.8003868872208173E-2</v>
      </c>
      <c r="AC374" s="48">
        <v>31002.781196888303</v>
      </c>
      <c r="AD374" s="48">
        <v>-1359.1182808608173</v>
      </c>
      <c r="AE374" s="48">
        <v>-3.6945940909166808E-2</v>
      </c>
      <c r="AF374" s="48">
        <v>36786.673919126013</v>
      </c>
      <c r="AG374" s="48">
        <v>-689.41702055946962</v>
      </c>
      <c r="AH374" s="48">
        <v>-1.3560526177727183E-2</v>
      </c>
      <c r="AI374" s="48">
        <v>50839.990390035113</v>
      </c>
      <c r="AJ374" s="48">
        <v>-800.94827351827917</v>
      </c>
      <c r="AK374" s="48">
        <v>-1.8942072036958635E-2</v>
      </c>
      <c r="AL374" s="48">
        <v>42284.089721310156</v>
      </c>
      <c r="AM374" s="48">
        <v>-669.7012603013477</v>
      </c>
      <c r="AN374" s="48">
        <v>-2.3385414731439624E-2</v>
      </c>
      <c r="AO374" s="48">
        <v>28637.561830408486</v>
      </c>
      <c r="AP374" s="48">
        <v>689.41702055946962</v>
      </c>
      <c r="AQ374" s="48">
        <v>1.3560526177727183E-2</v>
      </c>
      <c r="AR374" s="48">
        <v>50839.990390035113</v>
      </c>
      <c r="AS374" s="48">
        <v>-111.53125295880955</v>
      </c>
      <c r="AT374" s="48">
        <v>-5.3815458592314513E-3</v>
      </c>
      <c r="AU374" s="48">
        <v>20724.761225901275</v>
      </c>
      <c r="AV374" s="48">
        <v>-558.17000734253816</v>
      </c>
      <c r="AW374" s="48">
        <v>-1.8003868872208173E-2</v>
      </c>
      <c r="AX374" s="48">
        <v>31002.781196888303</v>
      </c>
      <c r="AY374" s="48">
        <v>800.94827351827917</v>
      </c>
      <c r="AZ374" s="48">
        <v>1.8942072036958635E-2</v>
      </c>
      <c r="BA374" s="48">
        <v>42284.089721310156</v>
      </c>
      <c r="BB374" s="48">
        <v>111.53125295880955</v>
      </c>
      <c r="BC374" s="48">
        <v>5.3815458592314513E-3</v>
      </c>
      <c r="BD374" s="48">
        <v>20724.761225901275</v>
      </c>
      <c r="BF374" s="8">
        <f t="shared" si="49"/>
        <v>318491.48949459905</v>
      </c>
      <c r="BG374" s="8">
        <f t="shared" si="50"/>
        <v>318240.74944101326</v>
      </c>
      <c r="BH374" s="8">
        <f t="shared" si="51"/>
        <v>318523.35067624087</v>
      </c>
      <c r="BI374" s="8">
        <f t="shared" si="52"/>
        <v>318473.43555342272</v>
      </c>
      <c r="BJ374" s="19">
        <f t="shared" si="53"/>
        <v>0</v>
      </c>
      <c r="BK374" s="19">
        <f t="shared" si="54"/>
        <v>0</v>
      </c>
      <c r="BL374" s="19">
        <f t="shared" si="55"/>
        <v>1</v>
      </c>
      <c r="BM374" s="19">
        <f t="shared" si="56"/>
        <v>0</v>
      </c>
    </row>
    <row r="375" spans="2:65" x14ac:dyDescent="0.25">
      <c r="B375" s="6">
        <v>350</v>
      </c>
      <c r="C375" s="48">
        <v>1972.869817281985</v>
      </c>
      <c r="D375" s="48">
        <v>1569.4297454966895</v>
      </c>
      <c r="E375" s="48">
        <v>15.078160115909872</v>
      </c>
      <c r="F375" s="48">
        <v>10.674000302442396</v>
      </c>
      <c r="G375" s="48">
        <v>3182.4765516587904</v>
      </c>
      <c r="H375" s="48">
        <v>2917.1639573589991</v>
      </c>
      <c r="I375" s="48">
        <v>15.143333863030879</v>
      </c>
      <c r="J375" s="48">
        <v>10.712496676828421</v>
      </c>
      <c r="K375" s="48">
        <v>2538.7960834259934</v>
      </c>
      <c r="L375" s="48">
        <v>2225.5824770806939</v>
      </c>
      <c r="M375" s="48">
        <v>15.120857243193836</v>
      </c>
      <c r="N375" s="48">
        <v>10.699232697141932</v>
      </c>
      <c r="O375" s="48">
        <v>2447.2671211479096</v>
      </c>
      <c r="P375" s="48">
        <v>2114.4968635900495</v>
      </c>
      <c r="Q375" s="48">
        <v>15.111642998674524</v>
      </c>
      <c r="R375" s="48">
        <v>10.693791416075236</v>
      </c>
      <c r="U375" s="48">
        <v>1347.7342118623096</v>
      </c>
      <c r="V375" s="48">
        <v>3.8496374386024712E-2</v>
      </c>
      <c r="W375" s="48">
        <v>35009.380321061501</v>
      </c>
      <c r="X375" s="48">
        <v>656.15273158400441</v>
      </c>
      <c r="Y375" s="48">
        <v>2.5232394699536087E-2</v>
      </c>
      <c r="Z375" s="48">
        <v>26004.37807815634</v>
      </c>
      <c r="AA375" s="48">
        <v>545.06711809336002</v>
      </c>
      <c r="AB375" s="48">
        <v>1.9791113632839696E-2</v>
      </c>
      <c r="AC375" s="48">
        <v>27541.002906926969</v>
      </c>
      <c r="AD375" s="48">
        <v>-1347.7342118623096</v>
      </c>
      <c r="AE375" s="48">
        <v>-3.8496374386024712E-2</v>
      </c>
      <c r="AF375" s="48">
        <v>35009.380321061501</v>
      </c>
      <c r="AG375" s="48">
        <v>-691.58148027830521</v>
      </c>
      <c r="AH375" s="48">
        <v>-1.3263979686488625E-2</v>
      </c>
      <c r="AI375" s="48">
        <v>52139.817507620719</v>
      </c>
      <c r="AJ375" s="48">
        <v>-802.6670937689496</v>
      </c>
      <c r="AK375" s="48">
        <v>-1.8705260753185016E-2</v>
      </c>
      <c r="AL375" s="48">
        <v>42911.302032091502</v>
      </c>
      <c r="AM375" s="48">
        <v>-656.15273158400441</v>
      </c>
      <c r="AN375" s="48">
        <v>-2.5232394699536087E-2</v>
      </c>
      <c r="AO375" s="48">
        <v>26004.37807815634</v>
      </c>
      <c r="AP375" s="48">
        <v>691.58148027830521</v>
      </c>
      <c r="AQ375" s="48">
        <v>1.3263979686488625E-2</v>
      </c>
      <c r="AR375" s="48">
        <v>52139.817507620719</v>
      </c>
      <c r="AS375" s="48">
        <v>-111.08561349064439</v>
      </c>
      <c r="AT375" s="48">
        <v>-5.4412810666963907E-3</v>
      </c>
      <c r="AU375" s="48">
        <v>20415.341925736746</v>
      </c>
      <c r="AV375" s="48">
        <v>-545.06711809336002</v>
      </c>
      <c r="AW375" s="48">
        <v>-1.9791113632839696E-2</v>
      </c>
      <c r="AX375" s="48">
        <v>27541.002906926969</v>
      </c>
      <c r="AY375" s="48">
        <v>802.6670937689496</v>
      </c>
      <c r="AZ375" s="48">
        <v>1.8705260753185016E-2</v>
      </c>
      <c r="BA375" s="48">
        <v>42911.302032091502</v>
      </c>
      <c r="BB375" s="48">
        <v>111.08561349064439</v>
      </c>
      <c r="BC375" s="48">
        <v>5.4412810666963907E-3</v>
      </c>
      <c r="BD375" s="48">
        <v>20415.341925736746</v>
      </c>
      <c r="BF375" s="8">
        <f t="shared" si="49"/>
        <v>318650.57932777517</v>
      </c>
      <c r="BG375" s="8">
        <f t="shared" si="50"/>
        <v>318457.73634749366</v>
      </c>
      <c r="BH375" s="8">
        <f t="shared" si="51"/>
        <v>318751.39843717724</v>
      </c>
      <c r="BI375" s="8">
        <f t="shared" si="52"/>
        <v>318699.24561866705</v>
      </c>
      <c r="BJ375" s="19">
        <f t="shared" si="53"/>
        <v>0</v>
      </c>
      <c r="BK375" s="19">
        <f t="shared" si="54"/>
        <v>0</v>
      </c>
      <c r="BL375" s="19">
        <f t="shared" si="55"/>
        <v>1</v>
      </c>
      <c r="BM375" s="19">
        <f t="shared" si="56"/>
        <v>0</v>
      </c>
    </row>
    <row r="376" spans="2:65" x14ac:dyDescent="0.25">
      <c r="B376" s="6">
        <v>351</v>
      </c>
      <c r="C376" s="48">
        <v>1949.8015365553501</v>
      </c>
      <c r="D376" s="48">
        <v>1556.913476785448</v>
      </c>
      <c r="E376" s="48">
        <v>14.996986586695259</v>
      </c>
      <c r="F376" s="48">
        <v>10.617863489509027</v>
      </c>
      <c r="G376" s="48">
        <v>3164.5673002769986</v>
      </c>
      <c r="H376" s="48">
        <v>2907.0692661594189</v>
      </c>
      <c r="I376" s="48">
        <v>15.066199295422917</v>
      </c>
      <c r="J376" s="48">
        <v>10.658742750599847</v>
      </c>
      <c r="K376" s="48">
        <v>2517.229087196934</v>
      </c>
      <c r="L376" s="48">
        <v>2213.3846585834672</v>
      </c>
      <c r="M376" s="48">
        <v>15.042644502403475</v>
      </c>
      <c r="N376" s="48">
        <v>10.644843770891118</v>
      </c>
      <c r="O376" s="48">
        <v>2479.9878349402543</v>
      </c>
      <c r="P376" s="48">
        <v>2139.0425795125125</v>
      </c>
      <c r="Q376" s="48">
        <v>15.023686097705381</v>
      </c>
      <c r="R376" s="48">
        <v>10.633647097558853</v>
      </c>
      <c r="U376" s="48">
        <v>1350.1557893739709</v>
      </c>
      <c r="V376" s="48">
        <v>4.0879261090820407E-2</v>
      </c>
      <c r="W376" s="48">
        <v>33027.891242318801</v>
      </c>
      <c r="X376" s="48">
        <v>656.47118179801919</v>
      </c>
      <c r="Y376" s="48">
        <v>2.6980281382090965E-2</v>
      </c>
      <c r="Z376" s="48">
        <v>24331.517247769447</v>
      </c>
      <c r="AA376" s="48">
        <v>582.12910272706449</v>
      </c>
      <c r="AB376" s="48">
        <v>1.578360804982637E-2</v>
      </c>
      <c r="AC376" s="48">
        <v>36881.877761369542</v>
      </c>
      <c r="AD376" s="48">
        <v>-1350.1557893739709</v>
      </c>
      <c r="AE376" s="48">
        <v>-4.0879261090820407E-2</v>
      </c>
      <c r="AF376" s="48">
        <v>33027.891242318801</v>
      </c>
      <c r="AG376" s="48">
        <v>-693.68460757595176</v>
      </c>
      <c r="AH376" s="48">
        <v>-1.3898979708729442E-2</v>
      </c>
      <c r="AI376" s="48">
        <v>49909.030886653774</v>
      </c>
      <c r="AJ376" s="48">
        <v>-768.02668664690646</v>
      </c>
      <c r="AK376" s="48">
        <v>-2.5095653040994037E-2</v>
      </c>
      <c r="AL376" s="48">
        <v>30603.972942737375</v>
      </c>
      <c r="AM376" s="48">
        <v>-656.47118179801919</v>
      </c>
      <c r="AN376" s="48">
        <v>-2.6980281382090965E-2</v>
      </c>
      <c r="AO376" s="48">
        <v>24331.517247769447</v>
      </c>
      <c r="AP376" s="48">
        <v>693.68460757595176</v>
      </c>
      <c r="AQ376" s="48">
        <v>1.3898979708729442E-2</v>
      </c>
      <c r="AR376" s="48">
        <v>49909.030886653774</v>
      </c>
      <c r="AS376" s="48">
        <v>-74.342079070954696</v>
      </c>
      <c r="AT376" s="48">
        <v>-1.1196673332264595E-2</v>
      </c>
      <c r="AU376" s="48">
        <v>6639.6577684131253</v>
      </c>
      <c r="AV376" s="48">
        <v>-582.12910272706449</v>
      </c>
      <c r="AW376" s="48">
        <v>-1.578360804982637E-2</v>
      </c>
      <c r="AX376" s="48">
        <v>36881.877761369542</v>
      </c>
      <c r="AY376" s="48">
        <v>768.02668664690646</v>
      </c>
      <c r="AZ376" s="48">
        <v>2.5095653040994037E-2</v>
      </c>
      <c r="BA376" s="48">
        <v>30603.972942737375</v>
      </c>
      <c r="BB376" s="48">
        <v>74.342079070954696</v>
      </c>
      <c r="BC376" s="48">
        <v>1.1196673332264595E-2</v>
      </c>
      <c r="BD376" s="48">
        <v>6639.6577684131253</v>
      </c>
      <c r="BF376" s="8">
        <f t="shared" si="49"/>
        <v>316978.99120848533</v>
      </c>
      <c r="BG376" s="8">
        <f t="shared" si="50"/>
        <v>316855.21325183596</v>
      </c>
      <c r="BH376" s="8">
        <f t="shared" si="51"/>
        <v>317131.92846815009</v>
      </c>
      <c r="BI376" s="8">
        <f t="shared" si="52"/>
        <v>316870.37034725311</v>
      </c>
      <c r="BJ376" s="19">
        <f t="shared" si="53"/>
        <v>0</v>
      </c>
      <c r="BK376" s="19">
        <f t="shared" si="54"/>
        <v>0</v>
      </c>
      <c r="BL376" s="19">
        <f t="shared" si="55"/>
        <v>1</v>
      </c>
      <c r="BM376" s="19">
        <f t="shared" si="56"/>
        <v>0</v>
      </c>
    </row>
    <row r="377" spans="2:65" x14ac:dyDescent="0.25">
      <c r="B377" s="6">
        <v>352</v>
      </c>
      <c r="C377" s="48">
        <v>1936.9323128455758</v>
      </c>
      <c r="D377" s="48">
        <v>1545.9946870982219</v>
      </c>
      <c r="E377" s="48">
        <v>15.054098315578816</v>
      </c>
      <c r="F377" s="48">
        <v>10.656390705908617</v>
      </c>
      <c r="G377" s="48">
        <v>3229.5368926747765</v>
      </c>
      <c r="H377" s="48">
        <v>2949.2163426134794</v>
      </c>
      <c r="I377" s="48">
        <v>15.105908761216732</v>
      </c>
      <c r="J377" s="48">
        <v>10.686924718759188</v>
      </c>
      <c r="K377" s="48">
        <v>2574.4833817184967</v>
      </c>
      <c r="L377" s="48">
        <v>2250.1414321404982</v>
      </c>
      <c r="M377" s="48">
        <v>15.085376471102757</v>
      </c>
      <c r="N377" s="48">
        <v>10.674832480805982</v>
      </c>
      <c r="O377" s="48">
        <v>2469.1732203062579</v>
      </c>
      <c r="P377" s="48">
        <v>2129.8471767326596</v>
      </c>
      <c r="Q377" s="48">
        <v>15.07836185091454</v>
      </c>
      <c r="R377" s="48">
        <v>10.67069882519719</v>
      </c>
      <c r="U377" s="48">
        <v>1403.2216555152575</v>
      </c>
      <c r="V377" s="48">
        <v>3.0534012850571557E-2</v>
      </c>
      <c r="W377" s="48">
        <v>45956.018371459846</v>
      </c>
      <c r="X377" s="48">
        <v>704.14674504227628</v>
      </c>
      <c r="Y377" s="48">
        <v>1.8441774897365093E-2</v>
      </c>
      <c r="Z377" s="48">
        <v>38182.157029955</v>
      </c>
      <c r="AA377" s="48">
        <v>583.85248963443769</v>
      </c>
      <c r="AB377" s="48">
        <v>1.4308119288573451E-2</v>
      </c>
      <c r="AC377" s="48">
        <v>40805.6766832176</v>
      </c>
      <c r="AD377" s="48">
        <v>-1403.2216555152575</v>
      </c>
      <c r="AE377" s="48">
        <v>-3.0534012850571557E-2</v>
      </c>
      <c r="AF377" s="48">
        <v>45956.018371459846</v>
      </c>
      <c r="AG377" s="48">
        <v>-699.07491047298117</v>
      </c>
      <c r="AH377" s="48">
        <v>-1.2092237953206464E-2</v>
      </c>
      <c r="AI377" s="48">
        <v>57811.871812166042</v>
      </c>
      <c r="AJ377" s="48">
        <v>-819.36916588081976</v>
      </c>
      <c r="AK377" s="48">
        <v>-1.6225893561998106E-2</v>
      </c>
      <c r="AL377" s="48">
        <v>50497.629776139132</v>
      </c>
      <c r="AM377" s="48">
        <v>-704.14674504227628</v>
      </c>
      <c r="AN377" s="48">
        <v>-1.8441774897365093E-2</v>
      </c>
      <c r="AO377" s="48">
        <v>38182.157029955</v>
      </c>
      <c r="AP377" s="48">
        <v>699.07491047298117</v>
      </c>
      <c r="AQ377" s="48">
        <v>1.2092237953206464E-2</v>
      </c>
      <c r="AR377" s="48">
        <v>57811.871812166042</v>
      </c>
      <c r="AS377" s="48">
        <v>-120.29425540783859</v>
      </c>
      <c r="AT377" s="48">
        <v>-4.1336556087916421E-3</v>
      </c>
      <c r="AU377" s="48">
        <v>29101.179873812282</v>
      </c>
      <c r="AV377" s="48">
        <v>-583.85248963443769</v>
      </c>
      <c r="AW377" s="48">
        <v>-1.4308119288573451E-2</v>
      </c>
      <c r="AX377" s="48">
        <v>40805.6766832176</v>
      </c>
      <c r="AY377" s="48">
        <v>819.36916588081976</v>
      </c>
      <c r="AZ377" s="48">
        <v>1.6225893561998106E-2</v>
      </c>
      <c r="BA377" s="48">
        <v>50497.629776139132</v>
      </c>
      <c r="BB377" s="48">
        <v>120.29425540783859</v>
      </c>
      <c r="BC377" s="48">
        <v>4.1336556087916421E-3</v>
      </c>
      <c r="BD377" s="48">
        <v>29101.179873812282</v>
      </c>
      <c r="BF377" s="8">
        <f t="shared" si="49"/>
        <v>318145.72649016033</v>
      </c>
      <c r="BG377" s="8">
        <f t="shared" si="50"/>
        <v>317658.52522016212</v>
      </c>
      <c r="BH377" s="8">
        <f t="shared" si="51"/>
        <v>317994.83299203898</v>
      </c>
      <c r="BI377" s="8">
        <f t="shared" si="52"/>
        <v>317991.11757918302</v>
      </c>
      <c r="BJ377" s="19">
        <f t="shared" si="53"/>
        <v>1</v>
      </c>
      <c r="BK377" s="19">
        <f t="shared" si="54"/>
        <v>0</v>
      </c>
      <c r="BL377" s="19">
        <f t="shared" si="55"/>
        <v>0</v>
      </c>
      <c r="BM377" s="19">
        <f t="shared" si="56"/>
        <v>0</v>
      </c>
    </row>
    <row r="378" spans="2:65" x14ac:dyDescent="0.25">
      <c r="B378" s="6">
        <v>353</v>
      </c>
      <c r="C378" s="48">
        <v>1931.5870298076502</v>
      </c>
      <c r="D378" s="48">
        <v>1543.4401328761007</v>
      </c>
      <c r="E378" s="48">
        <v>15.062613979548162</v>
      </c>
      <c r="F378" s="48">
        <v>10.663393898929076</v>
      </c>
      <c r="G378" s="48">
        <v>3165.0302194978121</v>
      </c>
      <c r="H378" s="48">
        <v>2906.6237310934407</v>
      </c>
      <c r="I378" s="48">
        <v>15.127395101088153</v>
      </c>
      <c r="J378" s="48">
        <v>10.70166417597347</v>
      </c>
      <c r="K378" s="48">
        <v>2617.1505755106273</v>
      </c>
      <c r="L378" s="48">
        <v>2279.707797741381</v>
      </c>
      <c r="M378" s="48">
        <v>15.08805983949509</v>
      </c>
      <c r="N378" s="48">
        <v>10.678438923378467</v>
      </c>
      <c r="O378" s="48">
        <v>2475.7258868704562</v>
      </c>
      <c r="P378" s="48">
        <v>2135.1539737139201</v>
      </c>
      <c r="Q378" s="48">
        <v>15.086494329832604</v>
      </c>
      <c r="R378" s="48">
        <v>10.677513777816063</v>
      </c>
      <c r="U378" s="48">
        <v>1363.18359821734</v>
      </c>
      <c r="V378" s="48">
        <v>3.8270277044393453E-2</v>
      </c>
      <c r="W378" s="48">
        <v>35619.904100407985</v>
      </c>
      <c r="X378" s="48">
        <v>736.26766486528027</v>
      </c>
      <c r="Y378" s="48">
        <v>1.5045024449390709E-2</v>
      </c>
      <c r="Z378" s="48">
        <v>48937.618369579817</v>
      </c>
      <c r="AA378" s="48">
        <v>591.71384083781936</v>
      </c>
      <c r="AB378" s="48">
        <v>1.4119878886987181E-2</v>
      </c>
      <c r="AC378" s="48">
        <v>41906.438828107814</v>
      </c>
      <c r="AD378" s="48">
        <v>-1363.18359821734</v>
      </c>
      <c r="AE378" s="48">
        <v>-3.8270277044393453E-2</v>
      </c>
      <c r="AF378" s="48">
        <v>35619.904100407985</v>
      </c>
      <c r="AG378" s="48">
        <v>-626.91593335205971</v>
      </c>
      <c r="AH378" s="48">
        <v>-2.3225252595002743E-2</v>
      </c>
      <c r="AI378" s="48">
        <v>26992.857485087156</v>
      </c>
      <c r="AJ378" s="48">
        <v>-771.46975737952062</v>
      </c>
      <c r="AK378" s="48">
        <v>-2.4150398157406272E-2</v>
      </c>
      <c r="AL378" s="48">
        <v>31944.390827483388</v>
      </c>
      <c r="AM378" s="48">
        <v>-736.26766486528027</v>
      </c>
      <c r="AN378" s="48">
        <v>-1.5045024449390709E-2</v>
      </c>
      <c r="AO378" s="48">
        <v>48937.618369579817</v>
      </c>
      <c r="AP378" s="48">
        <v>626.91593335205971</v>
      </c>
      <c r="AQ378" s="48">
        <v>2.3225252595002743E-2</v>
      </c>
      <c r="AR378" s="48">
        <v>26992.857485087156</v>
      </c>
      <c r="AS378" s="48">
        <v>-144.55382402746091</v>
      </c>
      <c r="AT378" s="48">
        <v>-9.2514556240352874E-4</v>
      </c>
      <c r="AU378" s="48">
        <v>156249.81613910571</v>
      </c>
      <c r="AV378" s="48">
        <v>-591.71384083781936</v>
      </c>
      <c r="AW378" s="48">
        <v>-1.4119878886987181E-2</v>
      </c>
      <c r="AX378" s="48">
        <v>41906.438828107814</v>
      </c>
      <c r="AY378" s="48">
        <v>771.46975737952062</v>
      </c>
      <c r="AZ378" s="48">
        <v>2.4150398157406272E-2</v>
      </c>
      <c r="BA378" s="48">
        <v>31944.390827483388</v>
      </c>
      <c r="BB378" s="48">
        <v>144.55382402746091</v>
      </c>
      <c r="BC378" s="48">
        <v>9.2514556240352874E-4</v>
      </c>
      <c r="BD378" s="48">
        <v>156249.81613910571</v>
      </c>
      <c r="BF378" s="8">
        <f t="shared" si="49"/>
        <v>318358.37683499616</v>
      </c>
      <c r="BG378" s="8">
        <f t="shared" si="50"/>
        <v>318143.30154811067</v>
      </c>
      <c r="BH378" s="8">
        <f t="shared" si="51"/>
        <v>318073.45990361262</v>
      </c>
      <c r="BI378" s="8">
        <f t="shared" si="52"/>
        <v>318190.25936076796</v>
      </c>
      <c r="BJ378" s="19">
        <f t="shared" si="53"/>
        <v>1</v>
      </c>
      <c r="BK378" s="19">
        <f t="shared" si="54"/>
        <v>0</v>
      </c>
      <c r="BL378" s="19">
        <f t="shared" si="55"/>
        <v>0</v>
      </c>
      <c r="BM378" s="19">
        <f t="shared" si="56"/>
        <v>0</v>
      </c>
    </row>
    <row r="379" spans="2:65" x14ac:dyDescent="0.25">
      <c r="B379" s="6">
        <v>354</v>
      </c>
      <c r="C379" s="48">
        <v>1914.0473203836159</v>
      </c>
      <c r="D379" s="48">
        <v>1530.9852871679614</v>
      </c>
      <c r="E379" s="48">
        <v>15.013379824573795</v>
      </c>
      <c r="F379" s="48">
        <v>10.627300984562755</v>
      </c>
      <c r="G379" s="48">
        <v>3180.3624785035622</v>
      </c>
      <c r="H379" s="48">
        <v>2916.4985956817545</v>
      </c>
      <c r="I379" s="48">
        <v>15.070304100115278</v>
      </c>
      <c r="J379" s="48">
        <v>10.660948700086957</v>
      </c>
      <c r="K379" s="48">
        <v>2537.7856258474067</v>
      </c>
      <c r="L379" s="48">
        <v>2225.8061472410491</v>
      </c>
      <c r="M379" s="48">
        <v>15.047428785080729</v>
      </c>
      <c r="N379" s="48">
        <v>10.647437343012285</v>
      </c>
      <c r="O379" s="48">
        <v>2406.5054803359817</v>
      </c>
      <c r="P379" s="48">
        <v>2088.0587410352</v>
      </c>
      <c r="Q379" s="48">
        <v>15.044343604347091</v>
      </c>
      <c r="R379" s="48">
        <v>10.645614035032368</v>
      </c>
      <c r="U379" s="48">
        <v>1385.5133085137932</v>
      </c>
      <c r="V379" s="48">
        <v>3.3647715524201871E-2</v>
      </c>
      <c r="W379" s="48">
        <v>41177.039419428991</v>
      </c>
      <c r="X379" s="48">
        <v>694.82086007308772</v>
      </c>
      <c r="Y379" s="48">
        <v>2.0136358449530434E-2</v>
      </c>
      <c r="Z379" s="48">
        <v>34505.785234931122</v>
      </c>
      <c r="AA379" s="48">
        <v>557.07345386723864</v>
      </c>
      <c r="AB379" s="48">
        <v>1.8313050469613401E-2</v>
      </c>
      <c r="AC379" s="48">
        <v>30419.478982574921</v>
      </c>
      <c r="AD379" s="48">
        <v>-1385.5133085137932</v>
      </c>
      <c r="AE379" s="48">
        <v>-3.3647715524201871E-2</v>
      </c>
      <c r="AF379" s="48">
        <v>41177.039419428991</v>
      </c>
      <c r="AG379" s="48">
        <v>-690.69244844070545</v>
      </c>
      <c r="AH379" s="48">
        <v>-1.3511357074671437E-2</v>
      </c>
      <c r="AI379" s="48">
        <v>51119.398638015889</v>
      </c>
      <c r="AJ379" s="48">
        <v>-828.43985464655452</v>
      </c>
      <c r="AK379" s="48">
        <v>-1.533466505458847E-2</v>
      </c>
      <c r="AL379" s="48">
        <v>54023.994113824287</v>
      </c>
      <c r="AM379" s="48">
        <v>-694.82086007308772</v>
      </c>
      <c r="AN379" s="48">
        <v>-2.0136358449530434E-2</v>
      </c>
      <c r="AO379" s="48">
        <v>34505.785234931122</v>
      </c>
      <c r="AP379" s="48">
        <v>690.69244844070545</v>
      </c>
      <c r="AQ379" s="48">
        <v>1.3511357074671437E-2</v>
      </c>
      <c r="AR379" s="48">
        <v>51119.398638015889</v>
      </c>
      <c r="AS379" s="48">
        <v>-137.74740620584907</v>
      </c>
      <c r="AT379" s="48">
        <v>-1.8233079799170326E-3</v>
      </c>
      <c r="AU379" s="48">
        <v>75548.07400783553</v>
      </c>
      <c r="AV379" s="48">
        <v>-557.07345386723864</v>
      </c>
      <c r="AW379" s="48">
        <v>-1.8313050469613401E-2</v>
      </c>
      <c r="AX379" s="48">
        <v>30419.478982574921</v>
      </c>
      <c r="AY379" s="48">
        <v>828.43985464655452</v>
      </c>
      <c r="AZ379" s="48">
        <v>1.533466505458847E-2</v>
      </c>
      <c r="BA379" s="48">
        <v>54023.994113824287</v>
      </c>
      <c r="BB379" s="48">
        <v>137.74740620584907</v>
      </c>
      <c r="BC379" s="48">
        <v>1.8233079799170326E-3</v>
      </c>
      <c r="BD379" s="48">
        <v>75548.07400783553</v>
      </c>
      <c r="BF379" s="8">
        <f t="shared" si="49"/>
        <v>317288.0442497147</v>
      </c>
      <c r="BG379" s="8">
        <f t="shared" si="50"/>
        <v>316911.96240692696</v>
      </c>
      <c r="BH379" s="8">
        <f t="shared" si="51"/>
        <v>317197.31414312753</v>
      </c>
      <c r="BI379" s="8">
        <f t="shared" si="52"/>
        <v>317280.36230993585</v>
      </c>
      <c r="BJ379" s="19">
        <f t="shared" si="53"/>
        <v>1</v>
      </c>
      <c r="BK379" s="19">
        <f t="shared" si="54"/>
        <v>0</v>
      </c>
      <c r="BL379" s="19">
        <f t="shared" si="55"/>
        <v>0</v>
      </c>
      <c r="BM379" s="19">
        <f t="shared" si="56"/>
        <v>0</v>
      </c>
    </row>
    <row r="380" spans="2:65" x14ac:dyDescent="0.25">
      <c r="B380" s="6">
        <v>355</v>
      </c>
      <c r="C380" s="48">
        <v>1999.0264642897878</v>
      </c>
      <c r="D380" s="48">
        <v>1585.9321444480502</v>
      </c>
      <c r="E380" s="48">
        <v>15.056950997837095</v>
      </c>
      <c r="F380" s="48">
        <v>10.658361639679777</v>
      </c>
      <c r="G380" s="48">
        <v>3182.0459308929267</v>
      </c>
      <c r="H380" s="48">
        <v>2916.1922260605447</v>
      </c>
      <c r="I380" s="48">
        <v>15.122928552495999</v>
      </c>
      <c r="J380" s="48">
        <v>10.697352290837664</v>
      </c>
      <c r="K380" s="48">
        <v>2571.7068575651815</v>
      </c>
      <c r="L380" s="48">
        <v>2246.8189011201061</v>
      </c>
      <c r="M380" s="48">
        <v>15.096615189199506</v>
      </c>
      <c r="N380" s="48">
        <v>10.681815931798848</v>
      </c>
      <c r="O380" s="48">
        <v>2539.1661540817727</v>
      </c>
      <c r="P380" s="48">
        <v>2175.2685662167028</v>
      </c>
      <c r="Q380" s="48">
        <v>15.079125785119153</v>
      </c>
      <c r="R380" s="48">
        <v>10.671479311138965</v>
      </c>
      <c r="U380" s="48">
        <v>1330.2600816124946</v>
      </c>
      <c r="V380" s="48">
        <v>3.8990651157886802E-2</v>
      </c>
      <c r="W380" s="48">
        <v>34117.411279586115</v>
      </c>
      <c r="X380" s="48">
        <v>660.88675667205598</v>
      </c>
      <c r="Y380" s="48">
        <v>2.3454292119071241E-2</v>
      </c>
      <c r="Z380" s="48">
        <v>28177.64668901149</v>
      </c>
      <c r="AA380" s="48">
        <v>589.3364217686526</v>
      </c>
      <c r="AB380" s="48">
        <v>1.3117671459188074E-2</v>
      </c>
      <c r="AC380" s="48">
        <v>44926.90822469569</v>
      </c>
      <c r="AD380" s="48">
        <v>-1330.2600816124946</v>
      </c>
      <c r="AE380" s="48">
        <v>-3.8990651157886802E-2</v>
      </c>
      <c r="AF380" s="48">
        <v>34117.411279586115</v>
      </c>
      <c r="AG380" s="48">
        <v>-669.37332494043858</v>
      </c>
      <c r="AH380" s="48">
        <v>-1.5536359038815561E-2</v>
      </c>
      <c r="AI380" s="48">
        <v>43084.311019595829</v>
      </c>
      <c r="AJ380" s="48">
        <v>-740.92365984384196</v>
      </c>
      <c r="AK380" s="48">
        <v>-2.5872979698698728E-2</v>
      </c>
      <c r="AL380" s="48">
        <v>28636.96676889158</v>
      </c>
      <c r="AM380" s="48">
        <v>-660.88675667205598</v>
      </c>
      <c r="AN380" s="48">
        <v>-2.3454292119071241E-2</v>
      </c>
      <c r="AO380" s="48">
        <v>28177.64668901149</v>
      </c>
      <c r="AP380" s="48">
        <v>669.37332494043858</v>
      </c>
      <c r="AQ380" s="48">
        <v>1.5536359038815561E-2</v>
      </c>
      <c r="AR380" s="48">
        <v>43084.311019595829</v>
      </c>
      <c r="AS380" s="48">
        <v>-71.550334903403382</v>
      </c>
      <c r="AT380" s="48">
        <v>-1.0336620659883167E-2</v>
      </c>
      <c r="AU380" s="48">
        <v>6922.0238661841449</v>
      </c>
      <c r="AV380" s="48">
        <v>-589.3364217686526</v>
      </c>
      <c r="AW380" s="48">
        <v>-1.3117671459188074E-2</v>
      </c>
      <c r="AX380" s="48">
        <v>44926.90822469569</v>
      </c>
      <c r="AY380" s="48">
        <v>740.92365984384196</v>
      </c>
      <c r="AZ380" s="48">
        <v>2.5872979698698728E-2</v>
      </c>
      <c r="BA380" s="48">
        <v>28636.96676889158</v>
      </c>
      <c r="BB380" s="48">
        <v>71.550334903403382</v>
      </c>
      <c r="BC380" s="48">
        <v>1.0336620659883167E-2</v>
      </c>
      <c r="BD380" s="48">
        <v>6922.0238661841449</v>
      </c>
      <c r="BF380" s="8">
        <f t="shared" si="49"/>
        <v>318164.91704594524</v>
      </c>
      <c r="BG380" s="8">
        <f t="shared" si="50"/>
        <v>318004.37649906939</v>
      </c>
      <c r="BH380" s="8">
        <f t="shared" si="51"/>
        <v>318207.65905284532</v>
      </c>
      <c r="BI380" s="8">
        <f t="shared" si="52"/>
        <v>317969.11076795228</v>
      </c>
      <c r="BJ380" s="19">
        <f t="shared" si="53"/>
        <v>0</v>
      </c>
      <c r="BK380" s="19">
        <f t="shared" si="54"/>
        <v>0</v>
      </c>
      <c r="BL380" s="19">
        <f t="shared" si="55"/>
        <v>1</v>
      </c>
      <c r="BM380" s="19">
        <f t="shared" si="56"/>
        <v>0</v>
      </c>
    </row>
    <row r="381" spans="2:65" x14ac:dyDescent="0.25">
      <c r="B381" s="6">
        <v>356</v>
      </c>
      <c r="C381" s="48">
        <v>1971.6650419185571</v>
      </c>
      <c r="D381" s="48">
        <v>1568.123112814252</v>
      </c>
      <c r="E381" s="48">
        <v>15.021228534406189</v>
      </c>
      <c r="F381" s="48">
        <v>10.633492050715786</v>
      </c>
      <c r="G381" s="48">
        <v>3165.0931716641476</v>
      </c>
      <c r="H381" s="48">
        <v>2905.207600170374</v>
      </c>
      <c r="I381" s="48">
        <v>15.087829773806723</v>
      </c>
      <c r="J381" s="48">
        <v>10.672799742231373</v>
      </c>
      <c r="K381" s="48">
        <v>2576.0203931991045</v>
      </c>
      <c r="L381" s="48">
        <v>2250.1661569750445</v>
      </c>
      <c r="M381" s="48">
        <v>15.057390958863245</v>
      </c>
      <c r="N381" s="48">
        <v>10.654849269593795</v>
      </c>
      <c r="O381" s="48">
        <v>2484.8079303823706</v>
      </c>
      <c r="P381" s="48">
        <v>2139.2852214750301</v>
      </c>
      <c r="Q381" s="48">
        <v>15.048268394965005</v>
      </c>
      <c r="R381" s="48">
        <v>10.649464797118265</v>
      </c>
      <c r="U381" s="48">
        <v>1337.0844873561221</v>
      </c>
      <c r="V381" s="48">
        <v>3.9307691515586995E-2</v>
      </c>
      <c r="W381" s="48">
        <v>34015.848700397917</v>
      </c>
      <c r="X381" s="48">
        <v>682.04304416079253</v>
      </c>
      <c r="Y381" s="48">
        <v>2.1357218878009121E-2</v>
      </c>
      <c r="Z381" s="48">
        <v>31935.012140699251</v>
      </c>
      <c r="AA381" s="48">
        <v>571.16210866077813</v>
      </c>
      <c r="AB381" s="48">
        <v>1.5972746402479032E-2</v>
      </c>
      <c r="AC381" s="48">
        <v>35758.541096735345</v>
      </c>
      <c r="AD381" s="48">
        <v>-1337.0844873561221</v>
      </c>
      <c r="AE381" s="48">
        <v>-3.9307691515586995E-2</v>
      </c>
      <c r="AF381" s="48">
        <v>34015.848700397917</v>
      </c>
      <c r="AG381" s="48">
        <v>-655.04144319532952</v>
      </c>
      <c r="AH381" s="48">
        <v>-1.7950472637577874E-2</v>
      </c>
      <c r="AI381" s="48">
        <v>36491.598657076742</v>
      </c>
      <c r="AJ381" s="48">
        <v>-765.92237869534392</v>
      </c>
      <c r="AK381" s="48">
        <v>-2.3334945113107963E-2</v>
      </c>
      <c r="AL381" s="48">
        <v>32822.977512173427</v>
      </c>
      <c r="AM381" s="48">
        <v>-682.04304416079253</v>
      </c>
      <c r="AN381" s="48">
        <v>-2.1357218878009121E-2</v>
      </c>
      <c r="AO381" s="48">
        <v>31935.012140699251</v>
      </c>
      <c r="AP381" s="48">
        <v>655.04144319532952</v>
      </c>
      <c r="AQ381" s="48">
        <v>1.7950472637577874E-2</v>
      </c>
      <c r="AR381" s="48">
        <v>36491.598657076742</v>
      </c>
      <c r="AS381" s="48">
        <v>-110.8809355000144</v>
      </c>
      <c r="AT381" s="48">
        <v>-5.3844724755300888E-3</v>
      </c>
      <c r="AU381" s="48">
        <v>20592.720271840266</v>
      </c>
      <c r="AV381" s="48">
        <v>-571.16210866077813</v>
      </c>
      <c r="AW381" s="48">
        <v>-1.5972746402479032E-2</v>
      </c>
      <c r="AX381" s="48">
        <v>35758.541096735345</v>
      </c>
      <c r="AY381" s="48">
        <v>765.92237869534392</v>
      </c>
      <c r="AZ381" s="48">
        <v>2.3334945113107963E-2</v>
      </c>
      <c r="BA381" s="48">
        <v>32822.977512173427</v>
      </c>
      <c r="BB381" s="48">
        <v>110.8809355000144</v>
      </c>
      <c r="BC381" s="48">
        <v>5.3844724755300888E-3</v>
      </c>
      <c r="BD381" s="48">
        <v>20592.720271840266</v>
      </c>
      <c r="BF381" s="8">
        <f t="shared" si="49"/>
        <v>317436.63840865932</v>
      </c>
      <c r="BG381" s="8">
        <f t="shared" si="50"/>
        <v>317278.78466677078</v>
      </c>
      <c r="BH381" s="8">
        <f t="shared" si="51"/>
        <v>317395.3119308388</v>
      </c>
      <c r="BI381" s="8">
        <f t="shared" si="52"/>
        <v>317344.65869207296</v>
      </c>
      <c r="BJ381" s="19">
        <f t="shared" si="53"/>
        <v>1</v>
      </c>
      <c r="BK381" s="19">
        <f t="shared" si="54"/>
        <v>0</v>
      </c>
      <c r="BL381" s="19">
        <f t="shared" si="55"/>
        <v>0</v>
      </c>
      <c r="BM381" s="19">
        <f t="shared" si="56"/>
        <v>0</v>
      </c>
    </row>
    <row r="382" spans="2:65" x14ac:dyDescent="0.25">
      <c r="B382" s="6">
        <v>357</v>
      </c>
      <c r="C382" s="48">
        <v>1940.3834279600815</v>
      </c>
      <c r="D382" s="48">
        <v>1547.6220556165697</v>
      </c>
      <c r="E382" s="48">
        <v>15.07122977215934</v>
      </c>
      <c r="F382" s="48">
        <v>10.670288411000296</v>
      </c>
      <c r="G382" s="48">
        <v>3176.8546199896459</v>
      </c>
      <c r="H382" s="48">
        <v>2913.4314935511743</v>
      </c>
      <c r="I382" s="48">
        <v>15.13747634293424</v>
      </c>
      <c r="J382" s="48">
        <v>10.709441041671825</v>
      </c>
      <c r="K382" s="48">
        <v>2576.712308236542</v>
      </c>
      <c r="L382" s="48">
        <v>2251.0696615160014</v>
      </c>
      <c r="M382" s="48">
        <v>15.105738886115347</v>
      </c>
      <c r="N382" s="48">
        <v>10.69069684080393</v>
      </c>
      <c r="O382" s="48">
        <v>2501.7890269268723</v>
      </c>
      <c r="P382" s="48">
        <v>2151.1601440362056</v>
      </c>
      <c r="Q382" s="48">
        <v>15.092925754811406</v>
      </c>
      <c r="R382" s="48">
        <v>10.68312259009463</v>
      </c>
      <c r="U382" s="48">
        <v>1365.8094379346046</v>
      </c>
      <c r="V382" s="48">
        <v>3.9152630671528854E-2</v>
      </c>
      <c r="W382" s="48">
        <v>34884.231646988628</v>
      </c>
      <c r="X382" s="48">
        <v>703.44760589943166</v>
      </c>
      <c r="Y382" s="48">
        <v>2.040842980363422E-2</v>
      </c>
      <c r="Z382" s="48">
        <v>34468.48251765874</v>
      </c>
      <c r="AA382" s="48">
        <v>603.53808841963587</v>
      </c>
      <c r="AB382" s="48">
        <v>1.283417909433382E-2</v>
      </c>
      <c r="AC382" s="48">
        <v>47025.842789282317</v>
      </c>
      <c r="AD382" s="48">
        <v>-1365.8094379346046</v>
      </c>
      <c r="AE382" s="48">
        <v>-3.9152630671528854E-2</v>
      </c>
      <c r="AF382" s="48">
        <v>34884.231646988628</v>
      </c>
      <c r="AG382" s="48">
        <v>-662.36183203517294</v>
      </c>
      <c r="AH382" s="48">
        <v>-1.8744200867894634E-2</v>
      </c>
      <c r="AI382" s="48">
        <v>35336.893618637907</v>
      </c>
      <c r="AJ382" s="48">
        <v>-762.27134951496873</v>
      </c>
      <c r="AK382" s="48">
        <v>-2.6318451577195034E-2</v>
      </c>
      <c r="AL382" s="48">
        <v>28963.381347840299</v>
      </c>
      <c r="AM382" s="48">
        <v>-703.44760589943166</v>
      </c>
      <c r="AN382" s="48">
        <v>-2.040842980363422E-2</v>
      </c>
      <c r="AO382" s="48">
        <v>34468.48251765874</v>
      </c>
      <c r="AP382" s="48">
        <v>662.36183203517294</v>
      </c>
      <c r="AQ382" s="48">
        <v>1.8744200867894634E-2</v>
      </c>
      <c r="AR382" s="48">
        <v>35336.893618637907</v>
      </c>
      <c r="AS382" s="48">
        <v>-99.909517479795795</v>
      </c>
      <c r="AT382" s="48">
        <v>-7.5742507093004008E-3</v>
      </c>
      <c r="AU382" s="48">
        <v>13190.680017644147</v>
      </c>
      <c r="AV382" s="48">
        <v>-603.53808841963587</v>
      </c>
      <c r="AW382" s="48">
        <v>-1.283417909433382E-2</v>
      </c>
      <c r="AX382" s="48">
        <v>47025.842789282317</v>
      </c>
      <c r="AY382" s="48">
        <v>762.27134951496873</v>
      </c>
      <c r="AZ382" s="48">
        <v>2.6318451577195034E-2</v>
      </c>
      <c r="BA382" s="48">
        <v>28963.381347840299</v>
      </c>
      <c r="BB382" s="48">
        <v>99.909517479795795</v>
      </c>
      <c r="BC382" s="48">
        <v>7.5742507093004008E-3</v>
      </c>
      <c r="BD382" s="48">
        <v>13190.680017644147</v>
      </c>
      <c r="BF382" s="8">
        <f t="shared" si="49"/>
        <v>318561.03027439228</v>
      </c>
      <c r="BG382" s="8">
        <f t="shared" si="50"/>
        <v>318369.79975660355</v>
      </c>
      <c r="BH382" s="8">
        <f t="shared" si="51"/>
        <v>318469.83556260192</v>
      </c>
      <c r="BI382" s="8">
        <f t="shared" si="52"/>
        <v>318342.51755880268</v>
      </c>
      <c r="BJ382" s="19">
        <f t="shared" si="53"/>
        <v>1</v>
      </c>
      <c r="BK382" s="19">
        <f t="shared" si="54"/>
        <v>0</v>
      </c>
      <c r="BL382" s="19">
        <f t="shared" si="55"/>
        <v>0</v>
      </c>
      <c r="BM382" s="19">
        <f t="shared" si="56"/>
        <v>0</v>
      </c>
    </row>
    <row r="383" spans="2:65" x14ac:dyDescent="0.25">
      <c r="B383" s="6">
        <v>358</v>
      </c>
      <c r="C383" s="48">
        <v>2011.1798044410789</v>
      </c>
      <c r="D383" s="48">
        <v>1597.5574019447247</v>
      </c>
      <c r="E383" s="48">
        <v>15.044229358197354</v>
      </c>
      <c r="F383" s="48">
        <v>10.651492378869751</v>
      </c>
      <c r="G383" s="48">
        <v>3177.3075093729603</v>
      </c>
      <c r="H383" s="48">
        <v>2915.1219857530164</v>
      </c>
      <c r="I383" s="48">
        <v>15.119173426766112</v>
      </c>
      <c r="J383" s="48">
        <v>10.695830077407217</v>
      </c>
      <c r="K383" s="48">
        <v>2536.6907279671204</v>
      </c>
      <c r="L383" s="48">
        <v>2225.876257595964</v>
      </c>
      <c r="M383" s="48">
        <v>15.095266578423118</v>
      </c>
      <c r="N383" s="48">
        <v>10.681702125324085</v>
      </c>
      <c r="O383" s="48">
        <v>2525.0130147123746</v>
      </c>
      <c r="P383" s="48">
        <v>2168.6985851410955</v>
      </c>
      <c r="Q383" s="48">
        <v>15.072763200323818</v>
      </c>
      <c r="R383" s="48">
        <v>10.668390278298562</v>
      </c>
      <c r="U383" s="48">
        <v>1317.5645838082917</v>
      </c>
      <c r="V383" s="48">
        <v>4.4337698537466608E-2</v>
      </c>
      <c r="W383" s="48">
        <v>29716.575899737159</v>
      </c>
      <c r="X383" s="48">
        <v>628.31885565123935</v>
      </c>
      <c r="Y383" s="48">
        <v>3.0209746454334052E-2</v>
      </c>
      <c r="Z383" s="48">
        <v>20798.547799830918</v>
      </c>
      <c r="AA383" s="48">
        <v>571.14118319637078</v>
      </c>
      <c r="AB383" s="48">
        <v>1.6897899428810703E-2</v>
      </c>
      <c r="AC383" s="48">
        <v>33799.537368685145</v>
      </c>
      <c r="AD383" s="48">
        <v>-1317.5645838082917</v>
      </c>
      <c r="AE383" s="48">
        <v>-4.4337698537466608E-2</v>
      </c>
      <c r="AF383" s="48">
        <v>29716.575899737159</v>
      </c>
      <c r="AG383" s="48">
        <v>-689.24572815705233</v>
      </c>
      <c r="AH383" s="48">
        <v>-1.4127952083132556E-2</v>
      </c>
      <c r="AI383" s="48">
        <v>48785.961624257405</v>
      </c>
      <c r="AJ383" s="48">
        <v>-746.4234006119209</v>
      </c>
      <c r="AK383" s="48">
        <v>-2.7439799108655905E-2</v>
      </c>
      <c r="AL383" s="48">
        <v>27202.218123253719</v>
      </c>
      <c r="AM383" s="48">
        <v>-628.31885565123935</v>
      </c>
      <c r="AN383" s="48">
        <v>-3.0209746454334052E-2</v>
      </c>
      <c r="AO383" s="48">
        <v>20798.547799830918</v>
      </c>
      <c r="AP383" s="48">
        <v>689.24572815705233</v>
      </c>
      <c r="AQ383" s="48">
        <v>1.4127952083132556E-2</v>
      </c>
      <c r="AR383" s="48">
        <v>48785.961624257405</v>
      </c>
      <c r="AS383" s="48">
        <v>-57.177672454868571</v>
      </c>
      <c r="AT383" s="48">
        <v>-1.3311847025523349E-2</v>
      </c>
      <c r="AU383" s="48">
        <v>4295.2471092283049</v>
      </c>
      <c r="AV383" s="48">
        <v>-571.14118319637078</v>
      </c>
      <c r="AW383" s="48">
        <v>-1.6897899428810703E-2</v>
      </c>
      <c r="AX383" s="48">
        <v>33799.537368685145</v>
      </c>
      <c r="AY383" s="48">
        <v>746.4234006119209</v>
      </c>
      <c r="AZ383" s="48">
        <v>2.7439799108655905E-2</v>
      </c>
      <c r="BA383" s="48">
        <v>27202.218123253719</v>
      </c>
      <c r="BB383" s="48">
        <v>57.177672454868571</v>
      </c>
      <c r="BC383" s="48">
        <v>1.3311847025523349E-2</v>
      </c>
      <c r="BD383" s="48">
        <v>4295.2471092283049</v>
      </c>
      <c r="BF383" s="8">
        <f t="shared" si="49"/>
        <v>317947.21396414784</v>
      </c>
      <c r="BG383" s="8">
        <f t="shared" si="50"/>
        <v>317959.78033646353</v>
      </c>
      <c r="BH383" s="8">
        <f t="shared" si="51"/>
        <v>318225.18750212662</v>
      </c>
      <c r="BI383" s="8">
        <f t="shared" si="52"/>
        <v>317883.00976381573</v>
      </c>
      <c r="BJ383" s="19">
        <f t="shared" si="53"/>
        <v>0</v>
      </c>
      <c r="BK383" s="19">
        <f t="shared" si="54"/>
        <v>0</v>
      </c>
      <c r="BL383" s="19">
        <f t="shared" si="55"/>
        <v>1</v>
      </c>
      <c r="BM383" s="19">
        <f t="shared" si="56"/>
        <v>0</v>
      </c>
    </row>
    <row r="384" spans="2:65" x14ac:dyDescent="0.25">
      <c r="B384" s="6">
        <v>359</v>
      </c>
      <c r="C384" s="48">
        <v>1997.8115534450003</v>
      </c>
      <c r="D384" s="48">
        <v>1582.6886165847334</v>
      </c>
      <c r="E384" s="48">
        <v>15.049713450328944</v>
      </c>
      <c r="F384" s="48">
        <v>10.654382319410157</v>
      </c>
      <c r="G384" s="48">
        <v>3211.3276774965225</v>
      </c>
      <c r="H384" s="48">
        <v>2934.2195101260072</v>
      </c>
      <c r="I384" s="48">
        <v>15.114705531848333</v>
      </c>
      <c r="J384" s="48">
        <v>10.692814833511024</v>
      </c>
      <c r="K384" s="48">
        <v>2575.9509687217364</v>
      </c>
      <c r="L384" s="48">
        <v>2247.7883784887599</v>
      </c>
      <c r="M384" s="48">
        <v>15.090781846936597</v>
      </c>
      <c r="N384" s="48">
        <v>10.678679988679191</v>
      </c>
      <c r="O384" s="48">
        <v>2590.8484176993306</v>
      </c>
      <c r="P384" s="48">
        <v>2207.7441293594065</v>
      </c>
      <c r="Q384" s="48">
        <v>15.064882380270257</v>
      </c>
      <c r="R384" s="48">
        <v>10.663361774706869</v>
      </c>
      <c r="U384" s="48">
        <v>1351.5308935412738</v>
      </c>
      <c r="V384" s="48">
        <v>3.843251410086701E-2</v>
      </c>
      <c r="W384" s="48">
        <v>35166.340926699464</v>
      </c>
      <c r="X384" s="48">
        <v>665.09976190402654</v>
      </c>
      <c r="Y384" s="48">
        <v>2.4297669269033761E-2</v>
      </c>
      <c r="Z384" s="48">
        <v>27372.986048158327</v>
      </c>
      <c r="AA384" s="48">
        <v>625.05551277467316</v>
      </c>
      <c r="AB384" s="48">
        <v>8.9794552967124019E-3</v>
      </c>
      <c r="AC384" s="48">
        <v>69609.513285680179</v>
      </c>
      <c r="AD384" s="48">
        <v>-1351.5308935412738</v>
      </c>
      <c r="AE384" s="48">
        <v>-3.843251410086701E-2</v>
      </c>
      <c r="AF384" s="48">
        <v>35166.340926699464</v>
      </c>
      <c r="AG384" s="48">
        <v>-686.43113163724729</v>
      </c>
      <c r="AH384" s="48">
        <v>-1.4134844831833249E-2</v>
      </c>
      <c r="AI384" s="48">
        <v>48563.046839490431</v>
      </c>
      <c r="AJ384" s="48">
        <v>-726.47538076660067</v>
      </c>
      <c r="AK384" s="48">
        <v>-2.9453058804154608E-2</v>
      </c>
      <c r="AL384" s="48">
        <v>24665.532554606012</v>
      </c>
      <c r="AM384" s="48">
        <v>-665.09976190402654</v>
      </c>
      <c r="AN384" s="48">
        <v>-2.4297669269033761E-2</v>
      </c>
      <c r="AO384" s="48">
        <v>27372.986048158327</v>
      </c>
      <c r="AP384" s="48">
        <v>686.43113163724729</v>
      </c>
      <c r="AQ384" s="48">
        <v>1.4134844831833249E-2</v>
      </c>
      <c r="AR384" s="48">
        <v>48563.046839490431</v>
      </c>
      <c r="AS384" s="48">
        <v>-40.044249129353375</v>
      </c>
      <c r="AT384" s="48">
        <v>-1.531821397232136E-2</v>
      </c>
      <c r="AU384" s="48">
        <v>2614.1591442520485</v>
      </c>
      <c r="AV384" s="48">
        <v>-625.05551277467316</v>
      </c>
      <c r="AW384" s="48">
        <v>-8.9794552967124019E-3</v>
      </c>
      <c r="AX384" s="48">
        <v>69609.513285680179</v>
      </c>
      <c r="AY384" s="48">
        <v>726.47538076660067</v>
      </c>
      <c r="AZ384" s="48">
        <v>2.9453058804154608E-2</v>
      </c>
      <c r="BA384" s="48">
        <v>24665.532554606012</v>
      </c>
      <c r="BB384" s="48">
        <v>40.044249129353375</v>
      </c>
      <c r="BC384" s="48">
        <v>1.531821397232136E-2</v>
      </c>
      <c r="BD384" s="48">
        <v>2614.1591442520485</v>
      </c>
      <c r="BF384" s="8">
        <f t="shared" si="49"/>
        <v>318048.78096571995</v>
      </c>
      <c r="BG384" s="8">
        <f t="shared" si="50"/>
        <v>317850.22549520474</v>
      </c>
      <c r="BH384" s="8">
        <f t="shared" si="51"/>
        <v>318112.61128188699</v>
      </c>
      <c r="BI384" s="8">
        <f t="shared" si="52"/>
        <v>317693.10911184666</v>
      </c>
      <c r="BJ384" s="19">
        <f t="shared" si="53"/>
        <v>0</v>
      </c>
      <c r="BK384" s="19">
        <f t="shared" si="54"/>
        <v>0</v>
      </c>
      <c r="BL384" s="19">
        <f t="shared" si="55"/>
        <v>1</v>
      </c>
      <c r="BM384" s="19">
        <f t="shared" si="56"/>
        <v>0</v>
      </c>
    </row>
    <row r="385" spans="2:65" x14ac:dyDescent="0.25">
      <c r="B385" s="6">
        <v>360</v>
      </c>
      <c r="C385" s="48">
        <v>1979.2709519432099</v>
      </c>
      <c r="D385" s="48">
        <v>1572.0666442633806</v>
      </c>
      <c r="E385" s="48">
        <v>14.973941850112562</v>
      </c>
      <c r="F385" s="48">
        <v>10.599624032089155</v>
      </c>
      <c r="G385" s="48">
        <v>3193.7266838101764</v>
      </c>
      <c r="H385" s="48">
        <v>2923.6328815747993</v>
      </c>
      <c r="I385" s="48">
        <v>15.035334954502181</v>
      </c>
      <c r="J385" s="48">
        <v>10.635827226311287</v>
      </c>
      <c r="K385" s="48">
        <v>2554.6628752009433</v>
      </c>
      <c r="L385" s="48">
        <v>2234.9482550951193</v>
      </c>
      <c r="M385" s="48">
        <v>15.013231743814604</v>
      </c>
      <c r="N385" s="48">
        <v>10.622804465949827</v>
      </c>
      <c r="O385" s="48">
        <v>2477.7091334648107</v>
      </c>
      <c r="P385" s="48">
        <v>2133.5507540386002</v>
      </c>
      <c r="Q385" s="48">
        <v>15.002295917982424</v>
      </c>
      <c r="R385" s="48">
        <v>10.616356583724777</v>
      </c>
      <c r="U385" s="48">
        <v>1351.5662373114187</v>
      </c>
      <c r="V385" s="48">
        <v>3.620319422213214E-2</v>
      </c>
      <c r="W385" s="48">
        <v>37332.789726193943</v>
      </c>
      <c r="X385" s="48">
        <v>662.88161083173873</v>
      </c>
      <c r="Y385" s="48">
        <v>2.3180433860671812E-2</v>
      </c>
      <c r="Z385" s="48">
        <v>28596.600685563146</v>
      </c>
      <c r="AA385" s="48">
        <v>561.48410977521962</v>
      </c>
      <c r="AB385" s="48">
        <v>1.6732551635621817E-2</v>
      </c>
      <c r="AC385" s="48">
        <v>33556.394864479596</v>
      </c>
      <c r="AD385" s="48">
        <v>-1351.5662373114187</v>
      </c>
      <c r="AE385" s="48">
        <v>-3.620319422213214E-2</v>
      </c>
      <c r="AF385" s="48">
        <v>37332.789726193943</v>
      </c>
      <c r="AG385" s="48">
        <v>-688.68462647967999</v>
      </c>
      <c r="AH385" s="48">
        <v>-1.3022760361460328E-2</v>
      </c>
      <c r="AI385" s="48">
        <v>52883.152831236868</v>
      </c>
      <c r="AJ385" s="48">
        <v>-790.0821275361991</v>
      </c>
      <c r="AK385" s="48">
        <v>-1.9470642586510323E-2</v>
      </c>
      <c r="AL385" s="48">
        <v>40578.122885558223</v>
      </c>
      <c r="AM385" s="48">
        <v>-662.88161083173873</v>
      </c>
      <c r="AN385" s="48">
        <v>-2.3180433860671812E-2</v>
      </c>
      <c r="AO385" s="48">
        <v>28596.600685563146</v>
      </c>
      <c r="AP385" s="48">
        <v>688.68462647967999</v>
      </c>
      <c r="AQ385" s="48">
        <v>1.3022760361460328E-2</v>
      </c>
      <c r="AR385" s="48">
        <v>52883.152831236868</v>
      </c>
      <c r="AS385" s="48">
        <v>-101.3975010565191</v>
      </c>
      <c r="AT385" s="48">
        <v>-6.4478822250499945E-3</v>
      </c>
      <c r="AU385" s="48">
        <v>15725.706133804717</v>
      </c>
      <c r="AV385" s="48">
        <v>-561.48410977521962</v>
      </c>
      <c r="AW385" s="48">
        <v>-1.6732551635621817E-2</v>
      </c>
      <c r="AX385" s="48">
        <v>33556.394864479596</v>
      </c>
      <c r="AY385" s="48">
        <v>790.0821275361991</v>
      </c>
      <c r="AZ385" s="48">
        <v>1.9470642586510323E-2</v>
      </c>
      <c r="BA385" s="48">
        <v>40578.122885558223</v>
      </c>
      <c r="BB385" s="48">
        <v>101.3975010565191</v>
      </c>
      <c r="BC385" s="48">
        <v>6.4478822250499945E-3</v>
      </c>
      <c r="BD385" s="48">
        <v>15725.706133804717</v>
      </c>
      <c r="BF385" s="8">
        <f t="shared" si="49"/>
        <v>316416.65431841125</v>
      </c>
      <c r="BG385" s="8">
        <f t="shared" si="50"/>
        <v>316151.1839077638</v>
      </c>
      <c r="BH385" s="8">
        <f t="shared" si="51"/>
        <v>316449.18572339969</v>
      </c>
      <c r="BI385" s="8">
        <f t="shared" si="52"/>
        <v>316357.14675770467</v>
      </c>
      <c r="BJ385" s="19">
        <f t="shared" si="53"/>
        <v>0</v>
      </c>
      <c r="BK385" s="19">
        <f t="shared" si="54"/>
        <v>0</v>
      </c>
      <c r="BL385" s="19">
        <f t="shared" si="55"/>
        <v>1</v>
      </c>
      <c r="BM385" s="19">
        <f t="shared" si="56"/>
        <v>0</v>
      </c>
    </row>
    <row r="386" spans="2:65" x14ac:dyDescent="0.25">
      <c r="B386" s="6">
        <v>361</v>
      </c>
      <c r="C386" s="48">
        <v>1917.0443099162899</v>
      </c>
      <c r="D386" s="48">
        <v>1534.3944161420989</v>
      </c>
      <c r="E386" s="48">
        <v>14.987067706525771</v>
      </c>
      <c r="F386" s="48">
        <v>10.609694152972438</v>
      </c>
      <c r="G386" s="48">
        <v>3186.5897698293747</v>
      </c>
      <c r="H386" s="48">
        <v>2921.6083997835681</v>
      </c>
      <c r="I386" s="48">
        <v>15.045617747839556</v>
      </c>
      <c r="J386" s="48">
        <v>10.644261389934389</v>
      </c>
      <c r="K386" s="48">
        <v>2576.2389096608363</v>
      </c>
      <c r="L386" s="48">
        <v>2252.8072515998933</v>
      </c>
      <c r="M386" s="48">
        <v>15.016646448900694</v>
      </c>
      <c r="N386" s="48">
        <v>10.627167919964675</v>
      </c>
      <c r="O386" s="48">
        <v>2462.3268348295364</v>
      </c>
      <c r="P386" s="48">
        <v>2126.7929369282438</v>
      </c>
      <c r="Q386" s="48">
        <v>15.010620329862677</v>
      </c>
      <c r="R386" s="48">
        <v>10.623609768647727</v>
      </c>
      <c r="U386" s="48">
        <v>1387.2139836414692</v>
      </c>
      <c r="V386" s="48">
        <v>3.4567236961951409E-2</v>
      </c>
      <c r="W386" s="48">
        <v>40130.889986040624</v>
      </c>
      <c r="X386" s="48">
        <v>718.41283545779447</v>
      </c>
      <c r="Y386" s="48">
        <v>1.7473766992237572E-2</v>
      </c>
      <c r="Z386" s="48">
        <v>41113.792794475135</v>
      </c>
      <c r="AA386" s="48">
        <v>592.3985207861449</v>
      </c>
      <c r="AB386" s="48">
        <v>1.3915615675289317E-2</v>
      </c>
      <c r="AC386" s="48">
        <v>42570.773339055188</v>
      </c>
      <c r="AD386" s="48">
        <v>-1387.2139836414692</v>
      </c>
      <c r="AE386" s="48">
        <v>-3.4567236961951409E-2</v>
      </c>
      <c r="AF386" s="48">
        <v>40130.889986040624</v>
      </c>
      <c r="AG386" s="48">
        <v>-668.80114818367474</v>
      </c>
      <c r="AH386" s="48">
        <v>-1.7093469969713837E-2</v>
      </c>
      <c r="AI386" s="48">
        <v>39126.119469519923</v>
      </c>
      <c r="AJ386" s="48">
        <v>-794.81546285532431</v>
      </c>
      <c r="AK386" s="48">
        <v>-2.0651621286662092E-2</v>
      </c>
      <c r="AL386" s="48">
        <v>38486.831218847605</v>
      </c>
      <c r="AM386" s="48">
        <v>-718.41283545779447</v>
      </c>
      <c r="AN386" s="48">
        <v>-1.7473766992237572E-2</v>
      </c>
      <c r="AO386" s="48">
        <v>41113.792794475135</v>
      </c>
      <c r="AP386" s="48">
        <v>668.80114818367474</v>
      </c>
      <c r="AQ386" s="48">
        <v>1.7093469969713837E-2</v>
      </c>
      <c r="AR386" s="48">
        <v>39126.119469519923</v>
      </c>
      <c r="AS386" s="48">
        <v>-126.01431467164957</v>
      </c>
      <c r="AT386" s="48">
        <v>-3.5581513169482548E-3</v>
      </c>
      <c r="AU386" s="48">
        <v>35415.67051165468</v>
      </c>
      <c r="AV386" s="48">
        <v>-592.3985207861449</v>
      </c>
      <c r="AW386" s="48">
        <v>-1.3915615675289317E-2</v>
      </c>
      <c r="AX386" s="48">
        <v>42570.773339055188</v>
      </c>
      <c r="AY386" s="48">
        <v>794.81546285532431</v>
      </c>
      <c r="AZ386" s="48">
        <v>2.0651621286662092E-2</v>
      </c>
      <c r="BA386" s="48">
        <v>38486.831218847605</v>
      </c>
      <c r="BB386" s="48">
        <v>126.01431467164957</v>
      </c>
      <c r="BC386" s="48">
        <v>3.5581513169482548E-3</v>
      </c>
      <c r="BD386" s="48">
        <v>35415.67051165468</v>
      </c>
      <c r="BF386" s="8">
        <f t="shared" si="49"/>
        <v>316756.43017303105</v>
      </c>
      <c r="BG386" s="8">
        <f t="shared" si="50"/>
        <v>316406.23329824815</v>
      </c>
      <c r="BH386" s="8">
        <f t="shared" si="51"/>
        <v>316562.23034734034</v>
      </c>
      <c r="BI386" s="8">
        <f t="shared" si="52"/>
        <v>316581.50012250361</v>
      </c>
      <c r="BJ386" s="19">
        <f t="shared" si="53"/>
        <v>1</v>
      </c>
      <c r="BK386" s="19">
        <f t="shared" si="54"/>
        <v>0</v>
      </c>
      <c r="BL386" s="19">
        <f t="shared" si="55"/>
        <v>0</v>
      </c>
      <c r="BM386" s="19">
        <f t="shared" si="56"/>
        <v>0</v>
      </c>
    </row>
    <row r="387" spans="2:65" x14ac:dyDescent="0.25">
      <c r="B387" s="6">
        <v>362</v>
      </c>
      <c r="C387" s="48">
        <v>1902.4324212157969</v>
      </c>
      <c r="D387" s="48">
        <v>1525.6778911531167</v>
      </c>
      <c r="E387" s="48">
        <v>15.221747879928877</v>
      </c>
      <c r="F387" s="48">
        <v>10.777633444456059</v>
      </c>
      <c r="G387" s="48">
        <v>3186.8687826031669</v>
      </c>
      <c r="H387" s="48">
        <v>2922.5800731590921</v>
      </c>
      <c r="I387" s="48">
        <v>15.283731814543362</v>
      </c>
      <c r="J387" s="48">
        <v>10.814178408387361</v>
      </c>
      <c r="K387" s="48">
        <v>2576.2533677855586</v>
      </c>
      <c r="L387" s="48">
        <v>2253.78601862093</v>
      </c>
      <c r="M387" s="48">
        <v>15.251784276004029</v>
      </c>
      <c r="N387" s="48">
        <v>10.795353481011805</v>
      </c>
      <c r="O387" s="48">
        <v>2449.6397716648339</v>
      </c>
      <c r="P387" s="48">
        <v>2119.2391743169565</v>
      </c>
      <c r="Q387" s="48">
        <v>15.247408673659843</v>
      </c>
      <c r="R387" s="48">
        <v>10.792773372280534</v>
      </c>
      <c r="U387" s="48">
        <v>1396.9021820059754</v>
      </c>
      <c r="V387" s="48">
        <v>3.6544963931302021E-2</v>
      </c>
      <c r="W387" s="48">
        <v>38224.204698406626</v>
      </c>
      <c r="X387" s="48">
        <v>728.10812746781335</v>
      </c>
      <c r="Y387" s="48">
        <v>1.7720036555745722E-2</v>
      </c>
      <c r="Z387" s="48">
        <v>41089.538679970967</v>
      </c>
      <c r="AA387" s="48">
        <v>593.56128316383979</v>
      </c>
      <c r="AB387" s="48">
        <v>1.5139927824474597E-2</v>
      </c>
      <c r="AC387" s="48">
        <v>39205.027266002719</v>
      </c>
      <c r="AD387" s="48">
        <v>-1396.9021820059754</v>
      </c>
      <c r="AE387" s="48">
        <v>-3.6544963931302021E-2</v>
      </c>
      <c r="AF387" s="48">
        <v>38224.204698406626</v>
      </c>
      <c r="AG387" s="48">
        <v>-668.79405453816207</v>
      </c>
      <c r="AH387" s="48">
        <v>-1.88249273755563E-2</v>
      </c>
      <c r="AI387" s="48">
        <v>35527.045666405837</v>
      </c>
      <c r="AJ387" s="48">
        <v>-803.34089884213563</v>
      </c>
      <c r="AK387" s="48">
        <v>-2.1405036106827424E-2</v>
      </c>
      <c r="AL387" s="48">
        <v>37530.462216127693</v>
      </c>
      <c r="AM387" s="48">
        <v>-728.10812746781335</v>
      </c>
      <c r="AN387" s="48">
        <v>-1.7720036555745722E-2</v>
      </c>
      <c r="AO387" s="48">
        <v>41089.538679970967</v>
      </c>
      <c r="AP387" s="48">
        <v>668.79405453816207</v>
      </c>
      <c r="AQ387" s="48">
        <v>1.88249273755563E-2</v>
      </c>
      <c r="AR387" s="48">
        <v>35527.045666405837</v>
      </c>
      <c r="AS387" s="48">
        <v>-134.54684430397356</v>
      </c>
      <c r="AT387" s="48">
        <v>-2.5801087312711246E-3</v>
      </c>
      <c r="AU387" s="48">
        <v>52147.741943296816</v>
      </c>
      <c r="AV387" s="48">
        <v>-593.56128316383979</v>
      </c>
      <c r="AW387" s="48">
        <v>-1.5139927824474597E-2</v>
      </c>
      <c r="AX387" s="48">
        <v>39205.027266002719</v>
      </c>
      <c r="AY387" s="48">
        <v>803.34089884213563</v>
      </c>
      <c r="AZ387" s="48">
        <v>2.1405036106827424E-2</v>
      </c>
      <c r="BA387" s="48">
        <v>37530.462216127693</v>
      </c>
      <c r="BB387" s="48">
        <v>134.54684430397356</v>
      </c>
      <c r="BC387" s="48">
        <v>2.5801087312711246E-3</v>
      </c>
      <c r="BD387" s="48">
        <v>52147.741943296816</v>
      </c>
      <c r="BF387" s="8">
        <f t="shared" si="49"/>
        <v>321803.32544252864</v>
      </c>
      <c r="BG387" s="8">
        <f t="shared" si="50"/>
        <v>321502.77217846178</v>
      </c>
      <c r="BH387" s="8">
        <f t="shared" si="51"/>
        <v>321606.8184117332</v>
      </c>
      <c r="BI387" s="8">
        <f t="shared" si="52"/>
        <v>321663.96199409908</v>
      </c>
      <c r="BJ387" s="19">
        <f t="shared" si="53"/>
        <v>1</v>
      </c>
      <c r="BK387" s="19">
        <f t="shared" si="54"/>
        <v>0</v>
      </c>
      <c r="BL387" s="19">
        <f t="shared" si="55"/>
        <v>0</v>
      </c>
      <c r="BM387" s="19">
        <f t="shared" si="56"/>
        <v>0</v>
      </c>
    </row>
    <row r="388" spans="2:65" x14ac:dyDescent="0.25">
      <c r="B388" s="6">
        <v>363</v>
      </c>
      <c r="C388" s="48">
        <v>1987.7513398460499</v>
      </c>
      <c r="D388" s="48">
        <v>1578.278321026808</v>
      </c>
      <c r="E388" s="48">
        <v>15.05023039542381</v>
      </c>
      <c r="F388" s="48">
        <v>10.654944001780855</v>
      </c>
      <c r="G388" s="48">
        <v>3192.6703638145482</v>
      </c>
      <c r="H388" s="48">
        <v>2923.2532738384903</v>
      </c>
      <c r="I388" s="48">
        <v>15.117116670867834</v>
      </c>
      <c r="J388" s="48">
        <v>10.694426476134218</v>
      </c>
      <c r="K388" s="48">
        <v>2503.2093663274968</v>
      </c>
      <c r="L388" s="48">
        <v>2200.8741045195306</v>
      </c>
      <c r="M388" s="48">
        <v>15.101496445919633</v>
      </c>
      <c r="N388" s="48">
        <v>10.685215945845044</v>
      </c>
      <c r="O388" s="48">
        <v>2536.5505161117235</v>
      </c>
      <c r="P388" s="48">
        <v>2173.4485995764758</v>
      </c>
      <c r="Q388" s="48">
        <v>15.072500745137795</v>
      </c>
      <c r="R388" s="48">
        <v>10.668102452492112</v>
      </c>
      <c r="U388" s="48">
        <v>1344.9749528116822</v>
      </c>
      <c r="V388" s="48">
        <v>3.9482474353363273E-2</v>
      </c>
      <c r="W388" s="48">
        <v>34065.113061920143</v>
      </c>
      <c r="X388" s="48">
        <v>622.5957834927226</v>
      </c>
      <c r="Y388" s="48">
        <v>3.0271944064189427E-2</v>
      </c>
      <c r="Z388" s="48">
        <v>20566.759180466048</v>
      </c>
      <c r="AA388" s="48">
        <v>595.17027854966773</v>
      </c>
      <c r="AB388" s="48">
        <v>1.315845071125743E-2</v>
      </c>
      <c r="AC388" s="48">
        <v>45231.029975320926</v>
      </c>
      <c r="AD388" s="48">
        <v>-1344.9749528116822</v>
      </c>
      <c r="AE388" s="48">
        <v>-3.9482474353363273E-2</v>
      </c>
      <c r="AF388" s="48">
        <v>34065.113061920143</v>
      </c>
      <c r="AG388" s="48">
        <v>-722.37916931895961</v>
      </c>
      <c r="AH388" s="48">
        <v>-9.2105302891738461E-3</v>
      </c>
      <c r="AI388" s="48">
        <v>78429.704548939131</v>
      </c>
      <c r="AJ388" s="48">
        <v>-749.80467426201449</v>
      </c>
      <c r="AK388" s="48">
        <v>-2.6324023642105843E-2</v>
      </c>
      <c r="AL388" s="48">
        <v>28483.665128711014</v>
      </c>
      <c r="AM388" s="48">
        <v>-622.5957834927226</v>
      </c>
      <c r="AN388" s="48">
        <v>-3.0271944064189427E-2</v>
      </c>
      <c r="AO388" s="48">
        <v>20566.759180466048</v>
      </c>
      <c r="AP388" s="48">
        <v>722.37916931895961</v>
      </c>
      <c r="AQ388" s="48">
        <v>9.2105302891738461E-3</v>
      </c>
      <c r="AR388" s="48">
        <v>78429.704548939131</v>
      </c>
      <c r="AS388" s="48">
        <v>-27.425504943054875</v>
      </c>
      <c r="AT388" s="48">
        <v>-1.7113493352931997E-2</v>
      </c>
      <c r="AU388" s="48">
        <v>1602.5661375768236</v>
      </c>
      <c r="AV388" s="48">
        <v>-595.17027854966773</v>
      </c>
      <c r="AW388" s="48">
        <v>-1.315845071125743E-2</v>
      </c>
      <c r="AX388" s="48">
        <v>45231.029975320926</v>
      </c>
      <c r="AY388" s="48">
        <v>749.80467426201449</v>
      </c>
      <c r="AZ388" s="48">
        <v>2.6324023642105843E-2</v>
      </c>
      <c r="BA388" s="48">
        <v>28483.665128711014</v>
      </c>
      <c r="BB388" s="48">
        <v>27.425504943054875</v>
      </c>
      <c r="BC388" s="48">
        <v>1.7113493352931997E-2</v>
      </c>
      <c r="BD388" s="48">
        <v>1602.5661375768236</v>
      </c>
      <c r="BF388" s="8">
        <f t="shared" si="49"/>
        <v>318070.04173239885</v>
      </c>
      <c r="BG388" s="8">
        <f t="shared" si="50"/>
        <v>317909.54101018806</v>
      </c>
      <c r="BH388" s="8">
        <f t="shared" si="51"/>
        <v>318355.6042708318</v>
      </c>
      <c r="BI388" s="8">
        <f t="shared" si="52"/>
        <v>317869.62497518689</v>
      </c>
      <c r="BJ388" s="19">
        <f t="shared" si="53"/>
        <v>0</v>
      </c>
      <c r="BK388" s="19">
        <f t="shared" si="54"/>
        <v>0</v>
      </c>
      <c r="BL388" s="19">
        <f t="shared" si="55"/>
        <v>1</v>
      </c>
      <c r="BM388" s="19">
        <f t="shared" si="56"/>
        <v>0</v>
      </c>
    </row>
    <row r="389" spans="2:65" x14ac:dyDescent="0.25">
      <c r="B389" s="6">
        <v>364</v>
      </c>
      <c r="C389" s="48">
        <v>2026.4450382555058</v>
      </c>
      <c r="D389" s="48">
        <v>1600.86328287435</v>
      </c>
      <c r="E389" s="48">
        <v>15.046957747540329</v>
      </c>
      <c r="F389" s="48">
        <v>10.651707391647802</v>
      </c>
      <c r="G389" s="48">
        <v>3227.6700645246738</v>
      </c>
      <c r="H389" s="48">
        <v>2944.4710303418315</v>
      </c>
      <c r="I389" s="48">
        <v>15.109828372887517</v>
      </c>
      <c r="J389" s="48">
        <v>10.688836904368614</v>
      </c>
      <c r="K389" s="48">
        <v>2540.5673128639723</v>
      </c>
      <c r="L389" s="48">
        <v>2223.4125763381944</v>
      </c>
      <c r="M389" s="48">
        <v>15.094925035230846</v>
      </c>
      <c r="N389" s="48">
        <v>10.680044713010039</v>
      </c>
      <c r="O389" s="48">
        <v>2537.2129927506303</v>
      </c>
      <c r="P389" s="48">
        <v>2170.9882887742665</v>
      </c>
      <c r="Q389" s="48">
        <v>15.073289108352718</v>
      </c>
      <c r="R389" s="48">
        <v>10.667270430505267</v>
      </c>
      <c r="U389" s="48">
        <v>1343.6077474674814</v>
      </c>
      <c r="V389" s="48">
        <v>3.7129512720811775E-2</v>
      </c>
      <c r="W389" s="48">
        <v>36187.055768021557</v>
      </c>
      <c r="X389" s="48">
        <v>622.54929346384438</v>
      </c>
      <c r="Y389" s="48">
        <v>2.8337321362236878E-2</v>
      </c>
      <c r="Z389" s="48">
        <v>21969.235747648021</v>
      </c>
      <c r="AA389" s="48">
        <v>570.12500589991646</v>
      </c>
      <c r="AB389" s="48">
        <v>1.5563038857465017E-2</v>
      </c>
      <c r="AC389" s="48">
        <v>36633.270090850441</v>
      </c>
      <c r="AD389" s="48">
        <v>-1343.6077474674814</v>
      </c>
      <c r="AE389" s="48">
        <v>-3.7129512720811775E-2</v>
      </c>
      <c r="AF389" s="48">
        <v>36187.055768021557</v>
      </c>
      <c r="AG389" s="48">
        <v>-721.05845400363705</v>
      </c>
      <c r="AH389" s="48">
        <v>-8.7921913585748968E-3</v>
      </c>
      <c r="AI389" s="48">
        <v>82011.23299032831</v>
      </c>
      <c r="AJ389" s="48">
        <v>-773.48274156756497</v>
      </c>
      <c r="AK389" s="48">
        <v>-2.1566473863346758E-2</v>
      </c>
      <c r="AL389" s="48">
        <v>35865.053622981708</v>
      </c>
      <c r="AM389" s="48">
        <v>-622.54929346384438</v>
      </c>
      <c r="AN389" s="48">
        <v>-2.8337321362236878E-2</v>
      </c>
      <c r="AO389" s="48">
        <v>21969.235747648021</v>
      </c>
      <c r="AP389" s="48">
        <v>721.05845400363705</v>
      </c>
      <c r="AQ389" s="48">
        <v>8.7921913585748968E-3</v>
      </c>
      <c r="AR389" s="48">
        <v>82011.23299032831</v>
      </c>
      <c r="AS389" s="48">
        <v>-52.424287563927919</v>
      </c>
      <c r="AT389" s="48">
        <v>-1.2774282504771861E-2</v>
      </c>
      <c r="AU389" s="48">
        <v>4103.892922701898</v>
      </c>
      <c r="AV389" s="48">
        <v>-570.12500589991646</v>
      </c>
      <c r="AW389" s="48">
        <v>-1.5563038857465017E-2</v>
      </c>
      <c r="AX389" s="48">
        <v>36633.270090850441</v>
      </c>
      <c r="AY389" s="48">
        <v>773.48274156756497</v>
      </c>
      <c r="AZ389" s="48">
        <v>2.1566473863346758E-2</v>
      </c>
      <c r="BA389" s="48">
        <v>35865.053622981708</v>
      </c>
      <c r="BB389" s="48">
        <v>52.424287563927919</v>
      </c>
      <c r="BC389" s="48">
        <v>1.2774282504771861E-2</v>
      </c>
      <c r="BD389" s="48">
        <v>4103.892922701898</v>
      </c>
      <c r="BF389" s="8">
        <f t="shared" si="49"/>
        <v>317950.35846655973</v>
      </c>
      <c r="BG389" s="8">
        <f t="shared" si="50"/>
        <v>317720.6361007166</v>
      </c>
      <c r="BH389" s="8">
        <f t="shared" si="51"/>
        <v>318177.92881396296</v>
      </c>
      <c r="BI389" s="8">
        <f t="shared" si="52"/>
        <v>317847.12462638377</v>
      </c>
      <c r="BJ389" s="19">
        <f t="shared" si="53"/>
        <v>0</v>
      </c>
      <c r="BK389" s="19">
        <f t="shared" si="54"/>
        <v>0</v>
      </c>
      <c r="BL389" s="19">
        <f t="shared" si="55"/>
        <v>1</v>
      </c>
      <c r="BM389" s="19">
        <f t="shared" si="56"/>
        <v>0</v>
      </c>
    </row>
    <row r="390" spans="2:65" x14ac:dyDescent="0.25">
      <c r="B390" s="6">
        <v>365</v>
      </c>
      <c r="C390" s="48">
        <v>2008.2014583314947</v>
      </c>
      <c r="D390" s="48">
        <v>1589.5518468534749</v>
      </c>
      <c r="E390" s="48">
        <v>14.979591223577355</v>
      </c>
      <c r="F390" s="48">
        <v>10.601891797384951</v>
      </c>
      <c r="G390" s="48">
        <v>3174.6060741778169</v>
      </c>
      <c r="H390" s="48">
        <v>2909.6609732113407</v>
      </c>
      <c r="I390" s="48">
        <v>15.040703016030585</v>
      </c>
      <c r="J390" s="48">
        <v>10.637883561264138</v>
      </c>
      <c r="K390" s="48">
        <v>2586.8292194898304</v>
      </c>
      <c r="L390" s="48">
        <v>2254.9767814615011</v>
      </c>
      <c r="M390" s="48">
        <v>15.014233657969385</v>
      </c>
      <c r="N390" s="48">
        <v>10.622307638043058</v>
      </c>
      <c r="O390" s="48">
        <v>2548.8524939211138</v>
      </c>
      <c r="P390" s="48">
        <v>2179.5480340747554</v>
      </c>
      <c r="Q390" s="48">
        <v>14.999328698673891</v>
      </c>
      <c r="R390" s="48">
        <v>10.613527955086159</v>
      </c>
      <c r="U390" s="48">
        <v>1320.1091263578658</v>
      </c>
      <c r="V390" s="48">
        <v>3.5991763879186678E-2</v>
      </c>
      <c r="W390" s="48">
        <v>36678.089209216516</v>
      </c>
      <c r="X390" s="48">
        <v>665.42493460802621</v>
      </c>
      <c r="Y390" s="48">
        <v>2.0415840658106532E-2</v>
      </c>
      <c r="Z390" s="48">
        <v>32593.560351079908</v>
      </c>
      <c r="AA390" s="48">
        <v>589.99618722128048</v>
      </c>
      <c r="AB390" s="48">
        <v>1.163615770120785E-2</v>
      </c>
      <c r="AC390" s="48">
        <v>50703.694670624653</v>
      </c>
      <c r="AD390" s="48">
        <v>-1320.1091263578658</v>
      </c>
      <c r="AE390" s="48">
        <v>-3.5991763879186678E-2</v>
      </c>
      <c r="AF390" s="48">
        <v>36678.089209216516</v>
      </c>
      <c r="AG390" s="48">
        <v>-654.68419174983956</v>
      </c>
      <c r="AH390" s="48">
        <v>-1.5575923221080146E-2</v>
      </c>
      <c r="AI390" s="48">
        <v>42031.806555376628</v>
      </c>
      <c r="AJ390" s="48">
        <v>-730.11293913658528</v>
      </c>
      <c r="AK390" s="48">
        <v>-2.4355606177978828E-2</v>
      </c>
      <c r="AL390" s="48">
        <v>29977.202529934089</v>
      </c>
      <c r="AM390" s="48">
        <v>-665.42493460802621</v>
      </c>
      <c r="AN390" s="48">
        <v>-2.0415840658106532E-2</v>
      </c>
      <c r="AO390" s="48">
        <v>32593.560351079908</v>
      </c>
      <c r="AP390" s="48">
        <v>654.68419174983956</v>
      </c>
      <c r="AQ390" s="48">
        <v>1.5575923221080146E-2</v>
      </c>
      <c r="AR390" s="48">
        <v>42031.806555376628</v>
      </c>
      <c r="AS390" s="48">
        <v>-75.428747386745727</v>
      </c>
      <c r="AT390" s="48">
        <v>-8.7796829568986823E-3</v>
      </c>
      <c r="AU390" s="48">
        <v>8591.2837350780628</v>
      </c>
      <c r="AV390" s="48">
        <v>-589.99618722128048</v>
      </c>
      <c r="AW390" s="48">
        <v>-1.163615770120785E-2</v>
      </c>
      <c r="AX390" s="48">
        <v>50703.694670624653</v>
      </c>
      <c r="AY390" s="48">
        <v>730.11293913658528</v>
      </c>
      <c r="AZ390" s="48">
        <v>2.4355606177978828E-2</v>
      </c>
      <c r="BA390" s="48">
        <v>29977.202529934089</v>
      </c>
      <c r="BB390" s="48">
        <v>75.428747386745727</v>
      </c>
      <c r="BC390" s="48">
        <v>8.7796829568986823E-3</v>
      </c>
      <c r="BD390" s="48">
        <v>8591.2837350780628</v>
      </c>
      <c r="BF390" s="8">
        <f t="shared" si="49"/>
        <v>316467.20207469509</v>
      </c>
      <c r="BG390" s="8">
        <f t="shared" si="50"/>
        <v>316226.84586471278</v>
      </c>
      <c r="BH390" s="8">
        <f t="shared" si="51"/>
        <v>316414.25235983025</v>
      </c>
      <c r="BI390" s="8">
        <f t="shared" si="52"/>
        <v>316226.29061850999</v>
      </c>
      <c r="BJ390" s="19">
        <f t="shared" si="53"/>
        <v>1</v>
      </c>
      <c r="BK390" s="19">
        <f t="shared" si="54"/>
        <v>0</v>
      </c>
      <c r="BL390" s="19">
        <f t="shared" si="55"/>
        <v>0</v>
      </c>
      <c r="BM390" s="19">
        <f t="shared" si="56"/>
        <v>0</v>
      </c>
    </row>
    <row r="391" spans="2:65" x14ac:dyDescent="0.25">
      <c r="B391" s="6">
        <v>366</v>
      </c>
      <c r="C391" s="48">
        <v>1957.162529276105</v>
      </c>
      <c r="D391" s="48">
        <v>1557.6843377401965</v>
      </c>
      <c r="E391" s="48">
        <v>15.011549881955387</v>
      </c>
      <c r="F391" s="48">
        <v>10.626500860025983</v>
      </c>
      <c r="G391" s="48">
        <v>3187.394999228552</v>
      </c>
      <c r="H391" s="48">
        <v>2919.6969944478201</v>
      </c>
      <c r="I391" s="48">
        <v>15.072831401804214</v>
      </c>
      <c r="J391" s="48">
        <v>10.662669518556294</v>
      </c>
      <c r="K391" s="48">
        <v>2537.0606536252535</v>
      </c>
      <c r="L391" s="48">
        <v>2223.5160247979011</v>
      </c>
      <c r="M391" s="48">
        <v>15.051620994898492</v>
      </c>
      <c r="N391" s="48">
        <v>10.65016192222277</v>
      </c>
      <c r="O391" s="48">
        <v>2461.0269077442649</v>
      </c>
      <c r="P391" s="48">
        <v>2122.7564565608309</v>
      </c>
      <c r="Q391" s="48">
        <v>15.040133840549112</v>
      </c>
      <c r="R391" s="48">
        <v>10.643383252817884</v>
      </c>
      <c r="U391" s="48">
        <v>1362.0126567076236</v>
      </c>
      <c r="V391" s="48">
        <v>3.6168658530311149E-2</v>
      </c>
      <c r="W391" s="48">
        <v>37657.262172612478</v>
      </c>
      <c r="X391" s="48">
        <v>665.83168705770458</v>
      </c>
      <c r="Y391" s="48">
        <v>2.3661062196786986E-2</v>
      </c>
      <c r="Z391" s="48">
        <v>28140.397143629507</v>
      </c>
      <c r="AA391" s="48">
        <v>565.07211882063439</v>
      </c>
      <c r="AB391" s="48">
        <v>1.6882392791901069E-2</v>
      </c>
      <c r="AC391" s="48">
        <v>33471.091792847896</v>
      </c>
      <c r="AD391" s="48">
        <v>-1362.0126567076236</v>
      </c>
      <c r="AE391" s="48">
        <v>-3.6168658530311149E-2</v>
      </c>
      <c r="AF391" s="48">
        <v>37657.262172612478</v>
      </c>
      <c r="AG391" s="48">
        <v>-696.18096964991901</v>
      </c>
      <c r="AH391" s="48">
        <v>-1.2507596333524162E-2</v>
      </c>
      <c r="AI391" s="48">
        <v>55660.652221717632</v>
      </c>
      <c r="AJ391" s="48">
        <v>-796.9405378869892</v>
      </c>
      <c r="AK391" s="48">
        <v>-1.928626573841008E-2</v>
      </c>
      <c r="AL391" s="48">
        <v>41321.661160139513</v>
      </c>
      <c r="AM391" s="48">
        <v>-665.83168705770458</v>
      </c>
      <c r="AN391" s="48">
        <v>-2.3661062196786986E-2</v>
      </c>
      <c r="AO391" s="48">
        <v>28140.397143629507</v>
      </c>
      <c r="AP391" s="48">
        <v>696.18096964991901</v>
      </c>
      <c r="AQ391" s="48">
        <v>1.2507596333524162E-2</v>
      </c>
      <c r="AR391" s="48">
        <v>55660.652221717632</v>
      </c>
      <c r="AS391" s="48">
        <v>-100.7595682370702</v>
      </c>
      <c r="AT391" s="48">
        <v>-6.7786694048859175E-3</v>
      </c>
      <c r="AU391" s="48">
        <v>14864.210395692831</v>
      </c>
      <c r="AV391" s="48">
        <v>-565.07211882063439</v>
      </c>
      <c r="AW391" s="48">
        <v>-1.6882392791901069E-2</v>
      </c>
      <c r="AX391" s="48">
        <v>33471.091792847896</v>
      </c>
      <c r="AY391" s="48">
        <v>796.9405378869892</v>
      </c>
      <c r="AZ391" s="48">
        <v>1.928626573841008E-2</v>
      </c>
      <c r="BA391" s="48">
        <v>41321.661160139513</v>
      </c>
      <c r="BB391" s="48">
        <v>100.7595682370702</v>
      </c>
      <c r="BC391" s="48">
        <v>6.7786694048859175E-3</v>
      </c>
      <c r="BD391" s="48">
        <v>14864.210395692831</v>
      </c>
      <c r="BF391" s="8">
        <f t="shared" si="49"/>
        <v>317237.34146303928</v>
      </c>
      <c r="BG391" s="8">
        <f t="shared" si="50"/>
        <v>316960.38856224099</v>
      </c>
      <c r="BH391" s="8">
        <f t="shared" si="51"/>
        <v>317281.34164188517</v>
      </c>
      <c r="BI391" s="8">
        <f t="shared" si="52"/>
        <v>317178.74112797569</v>
      </c>
      <c r="BJ391" s="19">
        <f t="shared" si="53"/>
        <v>0</v>
      </c>
      <c r="BK391" s="19">
        <f t="shared" si="54"/>
        <v>0</v>
      </c>
      <c r="BL391" s="19">
        <f t="shared" si="55"/>
        <v>1</v>
      </c>
      <c r="BM391" s="19">
        <f t="shared" si="56"/>
        <v>0</v>
      </c>
    </row>
    <row r="392" spans="2:65" x14ac:dyDescent="0.25">
      <c r="B392" s="6">
        <v>367</v>
      </c>
      <c r="C392" s="48">
        <v>1959.564148245039</v>
      </c>
      <c r="D392" s="48">
        <v>1559.5106002888056</v>
      </c>
      <c r="E392" s="48">
        <v>14.984134752599022</v>
      </c>
      <c r="F392" s="48">
        <v>10.608237125413343</v>
      </c>
      <c r="G392" s="48">
        <v>3142.8574641717578</v>
      </c>
      <c r="H392" s="48">
        <v>2890.0508380595816</v>
      </c>
      <c r="I392" s="48">
        <v>15.056197659296515</v>
      </c>
      <c r="J392" s="48">
        <v>10.650792362633503</v>
      </c>
      <c r="K392" s="48">
        <v>2561.0855923366512</v>
      </c>
      <c r="L392" s="48">
        <v>2239.7840197110813</v>
      </c>
      <c r="M392" s="48">
        <v>15.022833477051268</v>
      </c>
      <c r="N392" s="48">
        <v>10.631105559544272</v>
      </c>
      <c r="O392" s="48">
        <v>2506.5080594705119</v>
      </c>
      <c r="P392" s="48">
        <v>2153.4457421058187</v>
      </c>
      <c r="Q392" s="48">
        <v>15.007270508289359</v>
      </c>
      <c r="R392" s="48">
        <v>10.621913268504114</v>
      </c>
      <c r="U392" s="48">
        <v>1330.540237770776</v>
      </c>
      <c r="V392" s="48">
        <v>4.255523722016008E-2</v>
      </c>
      <c r="W392" s="48">
        <v>31266.192475610194</v>
      </c>
      <c r="X392" s="48">
        <v>680.27341942227577</v>
      </c>
      <c r="Y392" s="48">
        <v>2.2868434130929316E-2</v>
      </c>
      <c r="Z392" s="48">
        <v>29747.26715119568</v>
      </c>
      <c r="AA392" s="48">
        <v>593.93514181701312</v>
      </c>
      <c r="AB392" s="48">
        <v>1.3676143090771475E-2</v>
      </c>
      <c r="AC392" s="48">
        <v>43428.555688174587</v>
      </c>
      <c r="AD392" s="48">
        <v>-1330.540237770776</v>
      </c>
      <c r="AE392" s="48">
        <v>-4.255523722016008E-2</v>
      </c>
      <c r="AF392" s="48">
        <v>31266.192475610194</v>
      </c>
      <c r="AG392" s="48">
        <v>-650.26681834850024</v>
      </c>
      <c r="AH392" s="48">
        <v>-1.9686803089230764E-2</v>
      </c>
      <c r="AI392" s="48">
        <v>33030.594932105276</v>
      </c>
      <c r="AJ392" s="48">
        <v>-736.60509595376288</v>
      </c>
      <c r="AK392" s="48">
        <v>-2.8879094129388605E-2</v>
      </c>
      <c r="AL392" s="48">
        <v>25506.516674432733</v>
      </c>
      <c r="AM392" s="48">
        <v>-680.27341942227577</v>
      </c>
      <c r="AN392" s="48">
        <v>-2.2868434130929316E-2</v>
      </c>
      <c r="AO392" s="48">
        <v>29747.26715119568</v>
      </c>
      <c r="AP392" s="48">
        <v>650.26681834850024</v>
      </c>
      <c r="AQ392" s="48">
        <v>1.9686803089230764E-2</v>
      </c>
      <c r="AR392" s="48">
        <v>33030.594932105276</v>
      </c>
      <c r="AS392" s="48">
        <v>-86.338277605262647</v>
      </c>
      <c r="AT392" s="48">
        <v>-9.1922910401578406E-3</v>
      </c>
      <c r="AU392" s="48">
        <v>9392.4656245196657</v>
      </c>
      <c r="AV392" s="48">
        <v>-593.93514181701312</v>
      </c>
      <c r="AW392" s="48">
        <v>-1.3676143090771475E-2</v>
      </c>
      <c r="AX392" s="48">
        <v>43428.555688174587</v>
      </c>
      <c r="AY392" s="48">
        <v>736.60509595376288</v>
      </c>
      <c r="AZ392" s="48">
        <v>2.8879094129388605E-2</v>
      </c>
      <c r="BA392" s="48">
        <v>25506.516674432733</v>
      </c>
      <c r="BB392" s="48">
        <v>86.338277605262647</v>
      </c>
      <c r="BC392" s="48">
        <v>9.1922910401578406E-3</v>
      </c>
      <c r="BD392" s="48">
        <v>9392.4656245196657</v>
      </c>
      <c r="BF392" s="8">
        <f t="shared" si="49"/>
        <v>316687.60316211148</v>
      </c>
      <c r="BG392" s="8">
        <f t="shared" si="50"/>
        <v>316633.72004094551</v>
      </c>
      <c r="BH392" s="8">
        <f t="shared" si="51"/>
        <v>316693.38276661705</v>
      </c>
      <c r="BI392" s="8">
        <f t="shared" si="52"/>
        <v>316503.95231301757</v>
      </c>
      <c r="BJ392" s="19">
        <f t="shared" si="53"/>
        <v>0</v>
      </c>
      <c r="BK392" s="19">
        <f t="shared" si="54"/>
        <v>0</v>
      </c>
      <c r="BL392" s="19">
        <f t="shared" si="55"/>
        <v>1</v>
      </c>
      <c r="BM392" s="19">
        <f t="shared" si="56"/>
        <v>0</v>
      </c>
    </row>
    <row r="393" spans="2:65" x14ac:dyDescent="0.25">
      <c r="B393" s="6">
        <v>368</v>
      </c>
      <c r="C393" s="48">
        <v>2042.8513163417706</v>
      </c>
      <c r="D393" s="48">
        <v>1615.1539750777115</v>
      </c>
      <c r="E393" s="48">
        <v>14.98263106766969</v>
      </c>
      <c r="F393" s="48">
        <v>10.608095289887368</v>
      </c>
      <c r="G393" s="48">
        <v>3209.2143101002707</v>
      </c>
      <c r="H393" s="48">
        <v>2934.2197183652434</v>
      </c>
      <c r="I393" s="48">
        <v>15.056475506245404</v>
      </c>
      <c r="J393" s="48">
        <v>10.651833661696266</v>
      </c>
      <c r="K393" s="48">
        <v>2527.2705385347376</v>
      </c>
      <c r="L393" s="48">
        <v>2216.872750873626</v>
      </c>
      <c r="M393" s="48">
        <v>15.039473265476056</v>
      </c>
      <c r="N393" s="48">
        <v>10.641775275998873</v>
      </c>
      <c r="O393" s="48">
        <v>2462.0665313027789</v>
      </c>
      <c r="P393" s="48">
        <v>2123.3578249273151</v>
      </c>
      <c r="Q393" s="48">
        <v>15.025826494369692</v>
      </c>
      <c r="R393" s="48">
        <v>10.633696749569685</v>
      </c>
      <c r="U393" s="48">
        <v>1319.0657432875319</v>
      </c>
      <c r="V393" s="48">
        <v>4.3738371808897725E-2</v>
      </c>
      <c r="W393" s="48">
        <v>30158.089767282865</v>
      </c>
      <c r="X393" s="48">
        <v>601.71877579591455</v>
      </c>
      <c r="Y393" s="48">
        <v>3.3679986111504689E-2</v>
      </c>
      <c r="Z393" s="48">
        <v>17865.7667436025</v>
      </c>
      <c r="AA393" s="48">
        <v>508.20384984960356</v>
      </c>
      <c r="AB393" s="48">
        <v>2.5601459682317085E-2</v>
      </c>
      <c r="AC393" s="48">
        <v>19850.581027636472</v>
      </c>
      <c r="AD393" s="48">
        <v>-1319.0657432875319</v>
      </c>
      <c r="AE393" s="48">
        <v>-4.3738371808897725E-2</v>
      </c>
      <c r="AF393" s="48">
        <v>30158.089767282865</v>
      </c>
      <c r="AG393" s="48">
        <v>-717.34696749161731</v>
      </c>
      <c r="AH393" s="48">
        <v>-1.0058385697393035E-2</v>
      </c>
      <c r="AI393" s="48">
        <v>71318.299881614366</v>
      </c>
      <c r="AJ393" s="48">
        <v>-810.8618934379283</v>
      </c>
      <c r="AK393" s="48">
        <v>-1.813691212658064E-2</v>
      </c>
      <c r="AL393" s="48">
        <v>44707.825002336846</v>
      </c>
      <c r="AM393" s="48">
        <v>-601.71877579591455</v>
      </c>
      <c r="AN393" s="48">
        <v>-3.3679986111504689E-2</v>
      </c>
      <c r="AO393" s="48">
        <v>17865.7667436025</v>
      </c>
      <c r="AP393" s="48">
        <v>717.34696749161731</v>
      </c>
      <c r="AQ393" s="48">
        <v>1.0058385697393035E-2</v>
      </c>
      <c r="AR393" s="48">
        <v>71318.299881614366</v>
      </c>
      <c r="AS393" s="48">
        <v>-93.514925946310996</v>
      </c>
      <c r="AT393" s="48">
        <v>-8.0785264291876047E-3</v>
      </c>
      <c r="AU393" s="48">
        <v>11575.740546994171</v>
      </c>
      <c r="AV393" s="48">
        <v>-508.20384984960356</v>
      </c>
      <c r="AW393" s="48">
        <v>-2.5601459682317085E-2</v>
      </c>
      <c r="AX393" s="48">
        <v>19850.581027636472</v>
      </c>
      <c r="AY393" s="48">
        <v>810.8618934379283</v>
      </c>
      <c r="AZ393" s="48">
        <v>1.813691212658064E-2</v>
      </c>
      <c r="BA393" s="48">
        <v>44707.825002336846</v>
      </c>
      <c r="BB393" s="48">
        <v>93.514925946310996</v>
      </c>
      <c r="BC393" s="48">
        <v>8.0785264291876047E-3</v>
      </c>
      <c r="BD393" s="48">
        <v>11575.740546994171</v>
      </c>
      <c r="BF393" s="8">
        <f t="shared" si="49"/>
        <v>316627.7047215433</v>
      </c>
      <c r="BG393" s="8">
        <f t="shared" si="50"/>
        <v>316620.79013252276</v>
      </c>
      <c r="BH393" s="8">
        <f t="shared" si="51"/>
        <v>317036.38552909257</v>
      </c>
      <c r="BI393" s="8">
        <f t="shared" si="52"/>
        <v>316887.54466216324</v>
      </c>
      <c r="BJ393" s="19">
        <f t="shared" si="53"/>
        <v>0</v>
      </c>
      <c r="BK393" s="19">
        <f t="shared" si="54"/>
        <v>0</v>
      </c>
      <c r="BL393" s="19">
        <f t="shared" si="55"/>
        <v>1</v>
      </c>
      <c r="BM393" s="19">
        <f t="shared" si="56"/>
        <v>0</v>
      </c>
    </row>
    <row r="394" spans="2:65" x14ac:dyDescent="0.25">
      <c r="B394" s="6">
        <v>369</v>
      </c>
      <c r="C394" s="48">
        <v>2009.7584299478349</v>
      </c>
      <c r="D394" s="48">
        <v>1593.3768716887682</v>
      </c>
      <c r="E394" s="48">
        <v>15.00442753973347</v>
      </c>
      <c r="F394" s="48">
        <v>10.622378117154527</v>
      </c>
      <c r="G394" s="48">
        <v>3203.118155757943</v>
      </c>
      <c r="H394" s="48">
        <v>2930.4254716156411</v>
      </c>
      <c r="I394" s="48">
        <v>15.070744322755674</v>
      </c>
      <c r="J394" s="48">
        <v>10.661457408416206</v>
      </c>
      <c r="K394" s="48">
        <v>2590.0324420868078</v>
      </c>
      <c r="L394" s="48">
        <v>2259.2746688169941</v>
      </c>
      <c r="M394" s="48">
        <v>15.044086019930706</v>
      </c>
      <c r="N394" s="48">
        <v>10.645761824398262</v>
      </c>
      <c r="O394" s="48">
        <v>2448.596295527042</v>
      </c>
      <c r="P394" s="48">
        <v>2114.6884549488118</v>
      </c>
      <c r="Q394" s="48">
        <v>15.042634416048815</v>
      </c>
      <c r="R394" s="48">
        <v>10.644906640212934</v>
      </c>
      <c r="U394" s="48">
        <v>1337.0485999268728</v>
      </c>
      <c r="V394" s="48">
        <v>3.9079291261678861E-2</v>
      </c>
      <c r="W394" s="48">
        <v>34213.737167694802</v>
      </c>
      <c r="X394" s="48">
        <v>665.89779712822587</v>
      </c>
      <c r="Y394" s="48">
        <v>2.3383707243734619E-2</v>
      </c>
      <c r="Z394" s="48">
        <v>28476.998543789294</v>
      </c>
      <c r="AA394" s="48">
        <v>521.31158326004356</v>
      </c>
      <c r="AB394" s="48">
        <v>2.2528523058406691E-2</v>
      </c>
      <c r="AC394" s="48">
        <v>23140.069231724985</v>
      </c>
      <c r="AD394" s="48">
        <v>-1337.0485999268728</v>
      </c>
      <c r="AE394" s="48">
        <v>-3.9079291261678861E-2</v>
      </c>
      <c r="AF394" s="48">
        <v>34213.737167694802</v>
      </c>
      <c r="AG394" s="48">
        <v>-671.15080279864696</v>
      </c>
      <c r="AH394" s="48">
        <v>-1.5695584017944242E-2</v>
      </c>
      <c r="AI394" s="48">
        <v>42760.48613618598</v>
      </c>
      <c r="AJ394" s="48">
        <v>-815.73701666682928</v>
      </c>
      <c r="AK394" s="48">
        <v>-1.655076820327217E-2</v>
      </c>
      <c r="AL394" s="48">
        <v>49286.957961598055</v>
      </c>
      <c r="AM394" s="48">
        <v>-665.89779712822587</v>
      </c>
      <c r="AN394" s="48">
        <v>-2.3383707243734619E-2</v>
      </c>
      <c r="AO394" s="48">
        <v>28476.998543789294</v>
      </c>
      <c r="AP394" s="48">
        <v>671.15080279864696</v>
      </c>
      <c r="AQ394" s="48">
        <v>1.5695584017944242E-2</v>
      </c>
      <c r="AR394" s="48">
        <v>42760.48613618598</v>
      </c>
      <c r="AS394" s="48">
        <v>-144.58621386818231</v>
      </c>
      <c r="AT394" s="48">
        <v>-8.551841853279285E-4</v>
      </c>
      <c r="AU394" s="48">
        <v>169070.26152821028</v>
      </c>
      <c r="AV394" s="48">
        <v>-521.31158326004356</v>
      </c>
      <c r="AW394" s="48">
        <v>-2.2528523058406691E-2</v>
      </c>
      <c r="AX394" s="48">
        <v>23140.069231724985</v>
      </c>
      <c r="AY394" s="48">
        <v>815.73701666682928</v>
      </c>
      <c r="AZ394" s="48">
        <v>1.655076820327217E-2</v>
      </c>
      <c r="BA394" s="48">
        <v>49286.957961598055</v>
      </c>
      <c r="BB394" s="48">
        <v>144.58621386818231</v>
      </c>
      <c r="BC394" s="48">
        <v>8.551841853279285E-4</v>
      </c>
      <c r="BD394" s="48">
        <v>169070.26152821028</v>
      </c>
      <c r="BF394" s="8">
        <f t="shared" si="49"/>
        <v>317077.96664294705</v>
      </c>
      <c r="BG394" s="8">
        <f t="shared" si="50"/>
        <v>316913.29678087053</v>
      </c>
      <c r="BH394" s="8">
        <f t="shared" si="51"/>
        <v>317113.58006313088</v>
      </c>
      <c r="BI394" s="8">
        <f t="shared" si="52"/>
        <v>317232.5107514392</v>
      </c>
      <c r="BJ394" s="19">
        <f t="shared" si="53"/>
        <v>0</v>
      </c>
      <c r="BK394" s="19">
        <f t="shared" si="54"/>
        <v>0</v>
      </c>
      <c r="BL394" s="19">
        <f t="shared" si="55"/>
        <v>0</v>
      </c>
      <c r="BM394" s="19">
        <f t="shared" si="56"/>
        <v>1</v>
      </c>
    </row>
    <row r="395" spans="2:65" x14ac:dyDescent="0.25">
      <c r="B395" s="6">
        <v>370</v>
      </c>
      <c r="C395" s="48">
        <v>1932.7824889718681</v>
      </c>
      <c r="D395" s="48">
        <v>1543.0229946906288</v>
      </c>
      <c r="E395" s="48">
        <v>14.897919057241443</v>
      </c>
      <c r="F395" s="48">
        <v>10.54375319767539</v>
      </c>
      <c r="G395" s="48">
        <v>3175.9412402798253</v>
      </c>
      <c r="H395" s="48">
        <v>2913.153850210696</v>
      </c>
      <c r="I395" s="48">
        <v>14.952117036326456</v>
      </c>
      <c r="J395" s="48">
        <v>10.57581521273058</v>
      </c>
      <c r="K395" s="48">
        <v>2532.246711346133</v>
      </c>
      <c r="L395" s="48">
        <v>2221.6295091839452</v>
      </c>
      <c r="M395" s="48">
        <v>14.931800731003712</v>
      </c>
      <c r="N395" s="48">
        <v>10.563806643426551</v>
      </c>
      <c r="O395" s="48">
        <v>2501.8172494280652</v>
      </c>
      <c r="P395" s="48">
        <v>2151.6363360243308</v>
      </c>
      <c r="Q395" s="48">
        <v>14.914904989769351</v>
      </c>
      <c r="R395" s="48">
        <v>10.553810803313974</v>
      </c>
      <c r="U395" s="48">
        <v>1370.1308555200671</v>
      </c>
      <c r="V395" s="48">
        <v>3.2062015055190685E-2</v>
      </c>
      <c r="W395" s="48">
        <v>42733.772445729344</v>
      </c>
      <c r="X395" s="48">
        <v>678.60651449331635</v>
      </c>
      <c r="Y395" s="48">
        <v>2.0053445751161192E-2</v>
      </c>
      <c r="Z395" s="48">
        <v>33839.895792174357</v>
      </c>
      <c r="AA395" s="48">
        <v>608.61334133370201</v>
      </c>
      <c r="AB395" s="48">
        <v>1.0057605638584377E-2</v>
      </c>
      <c r="AC395" s="48">
        <v>60512.746592375363</v>
      </c>
      <c r="AD395" s="48">
        <v>-1370.1308555200671</v>
      </c>
      <c r="AE395" s="48">
        <v>-3.2062015055190685E-2</v>
      </c>
      <c r="AF395" s="48">
        <v>42733.772445729344</v>
      </c>
      <c r="AG395" s="48">
        <v>-691.52434102675079</v>
      </c>
      <c r="AH395" s="48">
        <v>-1.2008569304029493E-2</v>
      </c>
      <c r="AI395" s="48">
        <v>57585.905824327368</v>
      </c>
      <c r="AJ395" s="48">
        <v>-761.51751418636513</v>
      </c>
      <c r="AK395" s="48">
        <v>-2.2004409416606308E-2</v>
      </c>
      <c r="AL395" s="48">
        <v>34607.496150824314</v>
      </c>
      <c r="AM395" s="48">
        <v>-678.60651449331635</v>
      </c>
      <c r="AN395" s="48">
        <v>-2.0053445751161192E-2</v>
      </c>
      <c r="AO395" s="48">
        <v>33839.895792174357</v>
      </c>
      <c r="AP395" s="48">
        <v>691.52434102675079</v>
      </c>
      <c r="AQ395" s="48">
        <v>1.2008569304029493E-2</v>
      </c>
      <c r="AR395" s="48">
        <v>57585.905824327368</v>
      </c>
      <c r="AS395" s="48">
        <v>-69.993173159614344</v>
      </c>
      <c r="AT395" s="48">
        <v>-9.9958401125768148E-3</v>
      </c>
      <c r="AU395" s="48">
        <v>7002.2301648811481</v>
      </c>
      <c r="AV395" s="48">
        <v>-608.61334133370201</v>
      </c>
      <c r="AW395" s="48">
        <v>-1.0057605638584377E-2</v>
      </c>
      <c r="AX395" s="48">
        <v>60512.746592375363</v>
      </c>
      <c r="AY395" s="48">
        <v>761.51751418636513</v>
      </c>
      <c r="AZ395" s="48">
        <v>2.2004409416606308E-2</v>
      </c>
      <c r="BA395" s="48">
        <v>34607.496150824314</v>
      </c>
      <c r="BB395" s="48">
        <v>69.993173159614344</v>
      </c>
      <c r="BC395" s="48">
        <v>9.9958401125768148E-3</v>
      </c>
      <c r="BD395" s="48">
        <v>7002.2301648811481</v>
      </c>
      <c r="BF395" s="8">
        <f t="shared" si="49"/>
        <v>314769.57293557108</v>
      </c>
      <c r="BG395" s="8">
        <f t="shared" si="50"/>
        <v>314361.30253170669</v>
      </c>
      <c r="BH395" s="8">
        <f t="shared" si="51"/>
        <v>314692.56979361258</v>
      </c>
      <c r="BI395" s="8">
        <f t="shared" si="52"/>
        <v>314462.6877633949</v>
      </c>
      <c r="BJ395" s="19">
        <f t="shared" si="53"/>
        <v>1</v>
      </c>
      <c r="BK395" s="19">
        <f t="shared" si="54"/>
        <v>0</v>
      </c>
      <c r="BL395" s="19">
        <f t="shared" si="55"/>
        <v>0</v>
      </c>
      <c r="BM395" s="19">
        <f t="shared" si="56"/>
        <v>0</v>
      </c>
    </row>
    <row r="396" spans="2:65" x14ac:dyDescent="0.25">
      <c r="B396" s="6">
        <v>371</v>
      </c>
      <c r="C396" s="48">
        <v>1976.4978827918271</v>
      </c>
      <c r="D396" s="48">
        <v>1571.7953020118689</v>
      </c>
      <c r="E396" s="48">
        <v>14.926887936395989</v>
      </c>
      <c r="F396" s="48">
        <v>10.568423297599209</v>
      </c>
      <c r="G396" s="48">
        <v>3155.3069948746124</v>
      </c>
      <c r="H396" s="48">
        <v>2898.9154019712078</v>
      </c>
      <c r="I396" s="48">
        <v>15.000649985053583</v>
      </c>
      <c r="J396" s="48">
        <v>10.611982628205737</v>
      </c>
      <c r="K396" s="48">
        <v>2528.5856074644325</v>
      </c>
      <c r="L396" s="48">
        <v>2218.670623434009</v>
      </c>
      <c r="M396" s="48">
        <v>14.974185188732303</v>
      </c>
      <c r="N396" s="48">
        <v>10.596369473095232</v>
      </c>
      <c r="O396" s="48">
        <v>2496.1711270806586</v>
      </c>
      <c r="P396" s="48">
        <v>2147.2714799815335</v>
      </c>
      <c r="Q396" s="48">
        <v>14.954800032252431</v>
      </c>
      <c r="R396" s="48">
        <v>10.584922179276903</v>
      </c>
      <c r="U396" s="48">
        <v>1327.1200999593389</v>
      </c>
      <c r="V396" s="48">
        <v>4.3559330606528945E-2</v>
      </c>
      <c r="W396" s="48">
        <v>30466.953497224353</v>
      </c>
      <c r="X396" s="48">
        <v>646.87532142214013</v>
      </c>
      <c r="Y396" s="48">
        <v>2.7946175496023073E-2</v>
      </c>
      <c r="Z396" s="48">
        <v>23147.18597234154</v>
      </c>
      <c r="AA396" s="48">
        <v>575.4761779696646</v>
      </c>
      <c r="AB396" s="48">
        <v>1.6498881677694754E-2</v>
      </c>
      <c r="AC396" s="48">
        <v>34879.708165170072</v>
      </c>
      <c r="AD396" s="48">
        <v>-1327.1200999593389</v>
      </c>
      <c r="AE396" s="48">
        <v>-4.3559330606528945E-2</v>
      </c>
      <c r="AF396" s="48">
        <v>30466.953497224353</v>
      </c>
      <c r="AG396" s="48">
        <v>-680.24477853719873</v>
      </c>
      <c r="AH396" s="48">
        <v>-1.5613155110505872E-2</v>
      </c>
      <c r="AI396" s="48">
        <v>43568.694073850042</v>
      </c>
      <c r="AJ396" s="48">
        <v>-751.64392198967425</v>
      </c>
      <c r="AK396" s="48">
        <v>-2.7060448928834191E-2</v>
      </c>
      <c r="AL396" s="48">
        <v>27776.476434903561</v>
      </c>
      <c r="AM396" s="48">
        <v>-646.87532142214013</v>
      </c>
      <c r="AN396" s="48">
        <v>-2.7946175496023073E-2</v>
      </c>
      <c r="AO396" s="48">
        <v>23147.18597234154</v>
      </c>
      <c r="AP396" s="48">
        <v>680.24477853719873</v>
      </c>
      <c r="AQ396" s="48">
        <v>1.5613155110505872E-2</v>
      </c>
      <c r="AR396" s="48">
        <v>43568.694073850042</v>
      </c>
      <c r="AS396" s="48">
        <v>-71.399143452475528</v>
      </c>
      <c r="AT396" s="48">
        <v>-1.1447293818328319E-2</v>
      </c>
      <c r="AU396" s="48">
        <v>6237.207202470684</v>
      </c>
      <c r="AV396" s="48">
        <v>-575.4761779696646</v>
      </c>
      <c r="AW396" s="48">
        <v>-1.6498881677694754E-2</v>
      </c>
      <c r="AX396" s="48">
        <v>34879.708165170072</v>
      </c>
      <c r="AY396" s="48">
        <v>751.64392198967425</v>
      </c>
      <c r="AZ396" s="48">
        <v>2.7060448928834191E-2</v>
      </c>
      <c r="BA396" s="48">
        <v>27776.476434903561</v>
      </c>
      <c r="BB396" s="48">
        <v>71.399143452475528</v>
      </c>
      <c r="BC396" s="48">
        <v>1.1447293818328319E-2</v>
      </c>
      <c r="BD396" s="48">
        <v>6237.207202470684</v>
      </c>
      <c r="BF396" s="8">
        <f t="shared" si="49"/>
        <v>315480.90362596436</v>
      </c>
      <c r="BG396" s="8">
        <f t="shared" si="50"/>
        <v>315460.5634442009</v>
      </c>
      <c r="BH396" s="8">
        <f t="shared" si="51"/>
        <v>315672.41356942296</v>
      </c>
      <c r="BI396" s="8">
        <f t="shared" si="52"/>
        <v>315400.39389832556</v>
      </c>
      <c r="BJ396" s="19">
        <f t="shared" si="53"/>
        <v>0</v>
      </c>
      <c r="BK396" s="19">
        <f t="shared" si="54"/>
        <v>0</v>
      </c>
      <c r="BL396" s="19">
        <f t="shared" si="55"/>
        <v>1</v>
      </c>
      <c r="BM396" s="19">
        <f t="shared" si="56"/>
        <v>0</v>
      </c>
    </row>
    <row r="397" spans="2:65" x14ac:dyDescent="0.25">
      <c r="B397" s="6">
        <v>372</v>
      </c>
      <c r="C397" s="48">
        <v>1956.9827421032094</v>
      </c>
      <c r="D397" s="48">
        <v>1562.1467166745433</v>
      </c>
      <c r="E397" s="48">
        <v>15.005586958138153</v>
      </c>
      <c r="F397" s="48">
        <v>10.621927156271111</v>
      </c>
      <c r="G397" s="48">
        <v>3123.7635209757964</v>
      </c>
      <c r="H397" s="48">
        <v>2879.867115320254</v>
      </c>
      <c r="I397" s="48">
        <v>15.075738748911148</v>
      </c>
      <c r="J397" s="48">
        <v>10.663365627994908</v>
      </c>
      <c r="K397" s="48">
        <v>2518.6082154915671</v>
      </c>
      <c r="L397" s="48">
        <v>2214.5970325361245</v>
      </c>
      <c r="M397" s="48">
        <v>15.04796684403065</v>
      </c>
      <c r="N397" s="48">
        <v>10.646976903376185</v>
      </c>
      <c r="O397" s="48">
        <v>2447.3912128420675</v>
      </c>
      <c r="P397" s="48">
        <v>2117.3770926472912</v>
      </c>
      <c r="Q397" s="48">
        <v>15.035886087089713</v>
      </c>
      <c r="R397" s="48">
        <v>10.639841282065452</v>
      </c>
      <c r="U397" s="48">
        <v>1317.7203986457107</v>
      </c>
      <c r="V397" s="48">
        <v>4.1438471723797221E-2</v>
      </c>
      <c r="W397" s="48">
        <v>31799.444907833615</v>
      </c>
      <c r="X397" s="48">
        <v>652.4503158615812</v>
      </c>
      <c r="Y397" s="48">
        <v>2.5049747105073905E-2</v>
      </c>
      <c r="Z397" s="48">
        <v>26046.183744882012</v>
      </c>
      <c r="AA397" s="48">
        <v>555.23037597274788</v>
      </c>
      <c r="AB397" s="48">
        <v>1.7914125794341373E-2</v>
      </c>
      <c r="AC397" s="48">
        <v>30993.997828692893</v>
      </c>
      <c r="AD397" s="48">
        <v>-1317.7203986457107</v>
      </c>
      <c r="AE397" s="48">
        <v>-4.1438471723797221E-2</v>
      </c>
      <c r="AF397" s="48">
        <v>31799.444907833615</v>
      </c>
      <c r="AG397" s="48">
        <v>-665.2700827841295</v>
      </c>
      <c r="AH397" s="48">
        <v>-1.6388724618723316E-2</v>
      </c>
      <c r="AI397" s="48">
        <v>40593.157689896805</v>
      </c>
      <c r="AJ397" s="48">
        <v>-762.49002267296282</v>
      </c>
      <c r="AK397" s="48">
        <v>-2.3524345929455848E-2</v>
      </c>
      <c r="AL397" s="48">
        <v>32412.804375496631</v>
      </c>
      <c r="AM397" s="48">
        <v>-652.4503158615812</v>
      </c>
      <c r="AN397" s="48">
        <v>-2.5049747105073905E-2</v>
      </c>
      <c r="AO397" s="48">
        <v>26046.183744882012</v>
      </c>
      <c r="AP397" s="48">
        <v>665.2700827841295</v>
      </c>
      <c r="AQ397" s="48">
        <v>1.6388724618723316E-2</v>
      </c>
      <c r="AR397" s="48">
        <v>40593.157689896805</v>
      </c>
      <c r="AS397" s="48">
        <v>-97.219939888833323</v>
      </c>
      <c r="AT397" s="48">
        <v>-7.1356213107325317E-3</v>
      </c>
      <c r="AU397" s="48">
        <v>13624.593522445894</v>
      </c>
      <c r="AV397" s="48">
        <v>-555.23037597274788</v>
      </c>
      <c r="AW397" s="48">
        <v>-1.7914125794341373E-2</v>
      </c>
      <c r="AX397" s="48">
        <v>30993.997828692893</v>
      </c>
      <c r="AY397" s="48">
        <v>762.49002267296282</v>
      </c>
      <c r="AZ397" s="48">
        <v>2.3524345929455848E-2</v>
      </c>
      <c r="BA397" s="48">
        <v>32412.804375496631</v>
      </c>
      <c r="BB397" s="48">
        <v>97.219939888833323</v>
      </c>
      <c r="BC397" s="48">
        <v>7.1356213107325317E-3</v>
      </c>
      <c r="BD397" s="48">
        <v>13624.593522445894</v>
      </c>
      <c r="BF397" s="8">
        <f t="shared" si="49"/>
        <v>317095.66797145875</v>
      </c>
      <c r="BG397" s="8">
        <f t="shared" si="50"/>
        <v>317021.10172452702</v>
      </c>
      <c r="BH397" s="8">
        <f t="shared" si="51"/>
        <v>317194.71006874944</v>
      </c>
      <c r="BI397" s="8">
        <f t="shared" si="52"/>
        <v>317077.86136931629</v>
      </c>
      <c r="BJ397" s="19">
        <f t="shared" si="53"/>
        <v>0</v>
      </c>
      <c r="BK397" s="19">
        <f t="shared" si="54"/>
        <v>0</v>
      </c>
      <c r="BL397" s="19">
        <f t="shared" si="55"/>
        <v>1</v>
      </c>
      <c r="BM397" s="19">
        <f t="shared" si="56"/>
        <v>0</v>
      </c>
    </row>
    <row r="398" spans="2:65" x14ac:dyDescent="0.25">
      <c r="B398" s="6">
        <v>373</v>
      </c>
      <c r="C398" s="48">
        <v>2017.9859563233294</v>
      </c>
      <c r="D398" s="48">
        <v>1601.5458774969547</v>
      </c>
      <c r="E398" s="48">
        <v>15.044242193792185</v>
      </c>
      <c r="F398" s="48">
        <v>10.650473041675692</v>
      </c>
      <c r="G398" s="48">
        <v>3177.9524164615168</v>
      </c>
      <c r="H398" s="48">
        <v>2915.1896491513276</v>
      </c>
      <c r="I398" s="48">
        <v>15.115118028821836</v>
      </c>
      <c r="J398" s="48">
        <v>10.692243176528963</v>
      </c>
      <c r="K398" s="48">
        <v>2526.6604759500106</v>
      </c>
      <c r="L398" s="48">
        <v>2218.6930619231603</v>
      </c>
      <c r="M398" s="48">
        <v>15.094414522511689</v>
      </c>
      <c r="N398" s="48">
        <v>10.680055467670071</v>
      </c>
      <c r="O398" s="48">
        <v>2476.7052581021071</v>
      </c>
      <c r="P398" s="48">
        <v>2135.6631327501345</v>
      </c>
      <c r="Q398" s="48">
        <v>15.079190998662897</v>
      </c>
      <c r="R398" s="48">
        <v>10.671086509136277</v>
      </c>
      <c r="U398" s="48">
        <v>1313.6437716543728</v>
      </c>
      <c r="V398" s="48">
        <v>4.1770134853271301E-2</v>
      </c>
      <c r="W398" s="48">
        <v>31449.354335792683</v>
      </c>
      <c r="X398" s="48">
        <v>617.14718442620551</v>
      </c>
      <c r="Y398" s="48">
        <v>2.958242599437888E-2</v>
      </c>
      <c r="Z398" s="48">
        <v>20861.953125260014</v>
      </c>
      <c r="AA398" s="48">
        <v>534.11725525317979</v>
      </c>
      <c r="AB398" s="48">
        <v>2.06134674605849E-2</v>
      </c>
      <c r="AC398" s="48">
        <v>25911.082464629868</v>
      </c>
      <c r="AD398" s="48">
        <v>-1313.6437716543728</v>
      </c>
      <c r="AE398" s="48">
        <v>-4.1770134853271301E-2</v>
      </c>
      <c r="AF398" s="48">
        <v>31449.354335792683</v>
      </c>
      <c r="AG398" s="48">
        <v>-696.4965872281673</v>
      </c>
      <c r="AH398" s="48">
        <v>-1.2187708858892421E-2</v>
      </c>
      <c r="AI398" s="48">
        <v>57147.45858242159</v>
      </c>
      <c r="AJ398" s="48">
        <v>-779.52651640119302</v>
      </c>
      <c r="AK398" s="48">
        <v>-2.1156667392686401E-2</v>
      </c>
      <c r="AL398" s="48">
        <v>36845.430423066806</v>
      </c>
      <c r="AM398" s="48">
        <v>-617.14718442620551</v>
      </c>
      <c r="AN398" s="48">
        <v>-2.958242599437888E-2</v>
      </c>
      <c r="AO398" s="48">
        <v>20861.953125260014</v>
      </c>
      <c r="AP398" s="48">
        <v>696.4965872281673</v>
      </c>
      <c r="AQ398" s="48">
        <v>1.2187708858892421E-2</v>
      </c>
      <c r="AR398" s="48">
        <v>57147.45858242159</v>
      </c>
      <c r="AS398" s="48">
        <v>-83.029929173025721</v>
      </c>
      <c r="AT398" s="48">
        <v>-8.9689585337939803E-3</v>
      </c>
      <c r="AU398" s="48">
        <v>9257.4772043129324</v>
      </c>
      <c r="AV398" s="48">
        <v>-534.11725525317979</v>
      </c>
      <c r="AW398" s="48">
        <v>-2.06134674605849E-2</v>
      </c>
      <c r="AX398" s="48">
        <v>25911.082464629868</v>
      </c>
      <c r="AY398" s="48">
        <v>779.52651640119302</v>
      </c>
      <c r="AZ398" s="48">
        <v>2.1156667392686401E-2</v>
      </c>
      <c r="BA398" s="48">
        <v>36845.430423066806</v>
      </c>
      <c r="BB398" s="48">
        <v>83.029929173025721</v>
      </c>
      <c r="BC398" s="48">
        <v>8.9689585337939803E-3</v>
      </c>
      <c r="BD398" s="48">
        <v>9257.4772043129324</v>
      </c>
      <c r="BF398" s="8">
        <f t="shared" si="49"/>
        <v>317912.64537277381</v>
      </c>
      <c r="BG398" s="8">
        <f t="shared" si="50"/>
        <v>317852.10564671754</v>
      </c>
      <c r="BH398" s="8">
        <f t="shared" si="51"/>
        <v>318182.970968179</v>
      </c>
      <c r="BI398" s="8">
        <f t="shared" si="52"/>
        <v>317996.93214133818</v>
      </c>
      <c r="BJ398" s="19">
        <f t="shared" si="53"/>
        <v>0</v>
      </c>
      <c r="BK398" s="19">
        <f t="shared" si="54"/>
        <v>0</v>
      </c>
      <c r="BL398" s="19">
        <f t="shared" si="55"/>
        <v>1</v>
      </c>
      <c r="BM398" s="19">
        <f t="shared" si="56"/>
        <v>0</v>
      </c>
    </row>
    <row r="399" spans="2:65" x14ac:dyDescent="0.25">
      <c r="B399" s="6">
        <v>374</v>
      </c>
      <c r="C399" s="48">
        <v>1978.4364118479141</v>
      </c>
      <c r="D399" s="48">
        <v>1572.2140764553342</v>
      </c>
      <c r="E399" s="48">
        <v>15.067030895905457</v>
      </c>
      <c r="F399" s="48">
        <v>10.665536838006314</v>
      </c>
      <c r="G399" s="48">
        <v>3163.8607954347403</v>
      </c>
      <c r="H399" s="48">
        <v>2904.1080485568391</v>
      </c>
      <c r="I399" s="48">
        <v>15.133123540064304</v>
      </c>
      <c r="J399" s="48">
        <v>10.704497474804981</v>
      </c>
      <c r="K399" s="48">
        <v>2513.2494966853114</v>
      </c>
      <c r="L399" s="48">
        <v>2207.7436772250717</v>
      </c>
      <c r="M399" s="48">
        <v>15.112602738591516</v>
      </c>
      <c r="N399" s="48">
        <v>10.692412974877486</v>
      </c>
      <c r="O399" s="48">
        <v>2502.5344285715018</v>
      </c>
      <c r="P399" s="48">
        <v>2150.7950903490578</v>
      </c>
      <c r="Q399" s="48">
        <v>15.091752380348311</v>
      </c>
      <c r="R399" s="48">
        <v>10.680123183751986</v>
      </c>
      <c r="U399" s="48">
        <v>1331.8939721015049</v>
      </c>
      <c r="V399" s="48">
        <v>3.896063679866657E-2</v>
      </c>
      <c r="W399" s="48">
        <v>34185.631487088249</v>
      </c>
      <c r="X399" s="48">
        <v>635.5296007697375</v>
      </c>
      <c r="Y399" s="48">
        <v>2.6876136871171852E-2</v>
      </c>
      <c r="Z399" s="48">
        <v>23646.612748554111</v>
      </c>
      <c r="AA399" s="48">
        <v>578.58101389372359</v>
      </c>
      <c r="AB399" s="48">
        <v>1.4586345745671636E-2</v>
      </c>
      <c r="AC399" s="48">
        <v>39665.933056976399</v>
      </c>
      <c r="AD399" s="48">
        <v>-1331.8939721015049</v>
      </c>
      <c r="AE399" s="48">
        <v>-3.896063679866657E-2</v>
      </c>
      <c r="AF399" s="48">
        <v>34185.631487088249</v>
      </c>
      <c r="AG399" s="48">
        <v>-696.36437133176742</v>
      </c>
      <c r="AH399" s="48">
        <v>-1.2084499927494718E-2</v>
      </c>
      <c r="AI399" s="48">
        <v>57624.59146095036</v>
      </c>
      <c r="AJ399" s="48">
        <v>-753.31295820778132</v>
      </c>
      <c r="AK399" s="48">
        <v>-2.4374291052994934E-2</v>
      </c>
      <c r="AL399" s="48">
        <v>30906.045905906245</v>
      </c>
      <c r="AM399" s="48">
        <v>-635.5296007697375</v>
      </c>
      <c r="AN399" s="48">
        <v>-2.6876136871171852E-2</v>
      </c>
      <c r="AO399" s="48">
        <v>23646.612748554111</v>
      </c>
      <c r="AP399" s="48">
        <v>696.36437133176742</v>
      </c>
      <c r="AQ399" s="48">
        <v>1.2084499927494718E-2</v>
      </c>
      <c r="AR399" s="48">
        <v>57624.59146095036</v>
      </c>
      <c r="AS399" s="48">
        <v>-56.948586876013906</v>
      </c>
      <c r="AT399" s="48">
        <v>-1.2289791125500216E-2</v>
      </c>
      <c r="AU399" s="48">
        <v>4633.8124297206878</v>
      </c>
      <c r="AV399" s="48">
        <v>-578.58101389372359</v>
      </c>
      <c r="AW399" s="48">
        <v>-1.4586345745671636E-2</v>
      </c>
      <c r="AX399" s="48">
        <v>39665.933056976399</v>
      </c>
      <c r="AY399" s="48">
        <v>753.31295820778132</v>
      </c>
      <c r="AZ399" s="48">
        <v>2.4374291052994934E-2</v>
      </c>
      <c r="BA399" s="48">
        <v>30906.045905906245</v>
      </c>
      <c r="BB399" s="48">
        <v>56.948586876013906</v>
      </c>
      <c r="BC399" s="48">
        <v>1.2289791125500216E-2</v>
      </c>
      <c r="BD399" s="48">
        <v>4633.8124297206878</v>
      </c>
      <c r="BF399" s="8">
        <f t="shared" si="49"/>
        <v>318393.89106373407</v>
      </c>
      <c r="BG399" s="8">
        <f t="shared" si="50"/>
        <v>318230.81619559258</v>
      </c>
      <c r="BH399" s="8">
        <f t="shared" si="51"/>
        <v>318564.64556909952</v>
      </c>
      <c r="BI399" s="8">
        <f t="shared" si="52"/>
        <v>318252.90042221051</v>
      </c>
      <c r="BJ399" s="19">
        <f t="shared" si="53"/>
        <v>0</v>
      </c>
      <c r="BK399" s="19">
        <f t="shared" si="54"/>
        <v>0</v>
      </c>
      <c r="BL399" s="19">
        <f t="shared" si="55"/>
        <v>1</v>
      </c>
      <c r="BM399" s="19">
        <f t="shared" si="56"/>
        <v>0</v>
      </c>
    </row>
    <row r="400" spans="2:65" x14ac:dyDescent="0.25">
      <c r="B400" s="6">
        <v>375</v>
      </c>
      <c r="C400" s="48">
        <v>1964.4295535383021</v>
      </c>
      <c r="D400" s="48">
        <v>1562.7052542028728</v>
      </c>
      <c r="E400" s="48">
        <v>15.075887406096832</v>
      </c>
      <c r="F400" s="48">
        <v>10.671962292508946</v>
      </c>
      <c r="G400" s="48">
        <v>3192.4502481770246</v>
      </c>
      <c r="H400" s="48">
        <v>2923.1607395815745</v>
      </c>
      <c r="I400" s="48">
        <v>15.137068254674963</v>
      </c>
      <c r="J400" s="48">
        <v>10.708060340301834</v>
      </c>
      <c r="K400" s="48">
        <v>2568.1664791799449</v>
      </c>
      <c r="L400" s="48">
        <v>2244.4611970809733</v>
      </c>
      <c r="M400" s="48">
        <v>15.112048651125425</v>
      </c>
      <c r="N400" s="48">
        <v>10.693309988786488</v>
      </c>
      <c r="O400" s="48">
        <v>2466.0379582565797</v>
      </c>
      <c r="P400" s="48">
        <v>2126.2269829773827</v>
      </c>
      <c r="Q400" s="48">
        <v>15.10461201805867</v>
      </c>
      <c r="R400" s="48">
        <v>10.688922583761959</v>
      </c>
      <c r="U400" s="48">
        <v>1360.4554853787017</v>
      </c>
      <c r="V400" s="48">
        <v>3.6098047792888721E-2</v>
      </c>
      <c r="W400" s="48">
        <v>37687.785588413732</v>
      </c>
      <c r="X400" s="48">
        <v>681.75594287810054</v>
      </c>
      <c r="Y400" s="48">
        <v>2.1347696277542738E-2</v>
      </c>
      <c r="Z400" s="48">
        <v>31935.808623776018</v>
      </c>
      <c r="AA400" s="48">
        <v>563.52172877450994</v>
      </c>
      <c r="AB400" s="48">
        <v>1.6960291253013793E-2</v>
      </c>
      <c r="AC400" s="48">
        <v>33225.946439709507</v>
      </c>
      <c r="AD400" s="48">
        <v>-1360.4554853787017</v>
      </c>
      <c r="AE400" s="48">
        <v>-3.6098047792888721E-2</v>
      </c>
      <c r="AF400" s="48">
        <v>37687.785588413732</v>
      </c>
      <c r="AG400" s="48">
        <v>-678.69954250060118</v>
      </c>
      <c r="AH400" s="48">
        <v>-1.4750351515345983E-2</v>
      </c>
      <c r="AI400" s="48">
        <v>46012.431757608974</v>
      </c>
      <c r="AJ400" s="48">
        <v>-796.93375660419179</v>
      </c>
      <c r="AK400" s="48">
        <v>-1.9137756539874928E-2</v>
      </c>
      <c r="AL400" s="48">
        <v>41641.963358856694</v>
      </c>
      <c r="AM400" s="48">
        <v>-681.75594287810054</v>
      </c>
      <c r="AN400" s="48">
        <v>-2.1347696277542738E-2</v>
      </c>
      <c r="AO400" s="48">
        <v>31935.808623776018</v>
      </c>
      <c r="AP400" s="48">
        <v>678.69954250060118</v>
      </c>
      <c r="AQ400" s="48">
        <v>1.4750351515345983E-2</v>
      </c>
      <c r="AR400" s="48">
        <v>46012.431757608974</v>
      </c>
      <c r="AS400" s="48">
        <v>-118.2342141035906</v>
      </c>
      <c r="AT400" s="48">
        <v>-4.3874050245289453E-3</v>
      </c>
      <c r="AU400" s="48">
        <v>26948.552377218661</v>
      </c>
      <c r="AV400" s="48">
        <v>-563.52172877450994</v>
      </c>
      <c r="AW400" s="48">
        <v>-1.6960291253013793E-2</v>
      </c>
      <c r="AX400" s="48">
        <v>33225.946439709507</v>
      </c>
      <c r="AY400" s="48">
        <v>796.93375660419179</v>
      </c>
      <c r="AZ400" s="48">
        <v>1.9137756539874928E-2</v>
      </c>
      <c r="BA400" s="48">
        <v>41641.963358856694</v>
      </c>
      <c r="BB400" s="48">
        <v>118.2342141035906</v>
      </c>
      <c r="BC400" s="48">
        <v>4.3874050245289453E-3</v>
      </c>
      <c r="BD400" s="48">
        <v>26948.552377218661</v>
      </c>
      <c r="BF400" s="8">
        <f t="shared" si="49"/>
        <v>318596.16352106549</v>
      </c>
      <c r="BG400" s="8">
        <f t="shared" si="50"/>
        <v>318318.64946947346</v>
      </c>
      <c r="BH400" s="8">
        <f t="shared" si="51"/>
        <v>318554.83846651367</v>
      </c>
      <c r="BI400" s="8">
        <f t="shared" si="52"/>
        <v>318541.4505298814</v>
      </c>
      <c r="BJ400" s="19">
        <f t="shared" si="53"/>
        <v>1</v>
      </c>
      <c r="BK400" s="19">
        <f t="shared" si="54"/>
        <v>0</v>
      </c>
      <c r="BL400" s="19">
        <f t="shared" si="55"/>
        <v>0</v>
      </c>
      <c r="BM400" s="19">
        <f t="shared" si="56"/>
        <v>0</v>
      </c>
    </row>
    <row r="401" spans="2:65" x14ac:dyDescent="0.25">
      <c r="B401" s="6">
        <v>376</v>
      </c>
      <c r="C401" s="48">
        <v>1921.0754390822265</v>
      </c>
      <c r="D401" s="48">
        <v>1534.921424770281</v>
      </c>
      <c r="E401" s="48">
        <v>15.001477467976844</v>
      </c>
      <c r="F401" s="48">
        <v>10.618894261732704</v>
      </c>
      <c r="G401" s="48">
        <v>3144.5611821028051</v>
      </c>
      <c r="H401" s="48">
        <v>2891.9881317774234</v>
      </c>
      <c r="I401" s="48">
        <v>15.064743753422041</v>
      </c>
      <c r="J401" s="48">
        <v>10.656290257115648</v>
      </c>
      <c r="K401" s="48">
        <v>2568.8071386501006</v>
      </c>
      <c r="L401" s="48">
        <v>2246.0019993325282</v>
      </c>
      <c r="M401" s="48">
        <v>15.031610147774382</v>
      </c>
      <c r="N401" s="48">
        <v>10.636718267402971</v>
      </c>
      <c r="O401" s="48">
        <v>2496.7005163115368</v>
      </c>
      <c r="P401" s="48">
        <v>2148.0007433510928</v>
      </c>
      <c r="Q401" s="48">
        <v>15.019321744113439</v>
      </c>
      <c r="R401" s="48">
        <v>10.629452318507191</v>
      </c>
      <c r="U401" s="48">
        <v>1357.0667070071424</v>
      </c>
      <c r="V401" s="48">
        <v>3.7395995382944136E-2</v>
      </c>
      <c r="W401" s="48">
        <v>36289.09173590508</v>
      </c>
      <c r="X401" s="48">
        <v>711.08057456224719</v>
      </c>
      <c r="Y401" s="48">
        <v>1.7824005670266985E-2</v>
      </c>
      <c r="Z401" s="48">
        <v>39894.543780831053</v>
      </c>
      <c r="AA401" s="48">
        <v>613.07931858081179</v>
      </c>
      <c r="AB401" s="48">
        <v>1.0558056774486957E-2</v>
      </c>
      <c r="AC401" s="48">
        <v>58067.439082378194</v>
      </c>
      <c r="AD401" s="48">
        <v>-1357.0667070071424</v>
      </c>
      <c r="AE401" s="48">
        <v>-3.7395995382944136E-2</v>
      </c>
      <c r="AF401" s="48">
        <v>36289.09173590508</v>
      </c>
      <c r="AG401" s="48">
        <v>-645.98613244489525</v>
      </c>
      <c r="AH401" s="48">
        <v>-1.9571989712677151E-2</v>
      </c>
      <c r="AI401" s="48">
        <v>33005.644389158741</v>
      </c>
      <c r="AJ401" s="48">
        <v>-743.98738842633065</v>
      </c>
      <c r="AK401" s="48">
        <v>-2.6837938608457179E-2</v>
      </c>
      <c r="AL401" s="48">
        <v>27721.480374498104</v>
      </c>
      <c r="AM401" s="48">
        <v>-711.08057456224719</v>
      </c>
      <c r="AN401" s="48">
        <v>-1.7824005670266985E-2</v>
      </c>
      <c r="AO401" s="48">
        <v>39894.543780831053</v>
      </c>
      <c r="AP401" s="48">
        <v>645.98613244489525</v>
      </c>
      <c r="AQ401" s="48">
        <v>1.9571989712677151E-2</v>
      </c>
      <c r="AR401" s="48">
        <v>33005.644389158741</v>
      </c>
      <c r="AS401" s="48">
        <v>-98.001255981435406</v>
      </c>
      <c r="AT401" s="48">
        <v>-7.2659488957800278E-3</v>
      </c>
      <c r="AU401" s="48">
        <v>13487.743636395971</v>
      </c>
      <c r="AV401" s="48">
        <v>-613.07931858081179</v>
      </c>
      <c r="AW401" s="48">
        <v>-1.0558056774486957E-2</v>
      </c>
      <c r="AX401" s="48">
        <v>58067.439082378194</v>
      </c>
      <c r="AY401" s="48">
        <v>743.98738842633065</v>
      </c>
      <c r="AZ401" s="48">
        <v>2.6837938608457179E-2</v>
      </c>
      <c r="BA401" s="48">
        <v>27721.480374498104</v>
      </c>
      <c r="BB401" s="48">
        <v>98.001255981435406</v>
      </c>
      <c r="BC401" s="48">
        <v>7.2659488957800278E-3</v>
      </c>
      <c r="BD401" s="48">
        <v>13487.743636395971</v>
      </c>
      <c r="BF401" s="8">
        <f t="shared" si="49"/>
        <v>317031.90642721084</v>
      </c>
      <c r="BG401" s="8">
        <f t="shared" si="50"/>
        <v>316796.71958169201</v>
      </c>
      <c r="BH401" s="8">
        <f t="shared" si="51"/>
        <v>316855.54602275661</v>
      </c>
      <c r="BI401" s="8">
        <f t="shared" si="52"/>
        <v>316735.56881186459</v>
      </c>
      <c r="BJ401" s="19">
        <f t="shared" si="53"/>
        <v>1</v>
      </c>
      <c r="BK401" s="19">
        <f t="shared" si="54"/>
        <v>0</v>
      </c>
      <c r="BL401" s="19">
        <f t="shared" si="55"/>
        <v>0</v>
      </c>
      <c r="BM401" s="19">
        <f t="shared" si="56"/>
        <v>0</v>
      </c>
    </row>
    <row r="402" spans="2:65" x14ac:dyDescent="0.25">
      <c r="B402" s="6">
        <v>377</v>
      </c>
      <c r="C402" s="48">
        <v>1988.6357391802921</v>
      </c>
      <c r="D402" s="48">
        <v>1577.0775521588619</v>
      </c>
      <c r="E402" s="48">
        <v>14.943553033198489</v>
      </c>
      <c r="F402" s="48">
        <v>10.576722119636832</v>
      </c>
      <c r="G402" s="48">
        <v>3179.235397829344</v>
      </c>
      <c r="H402" s="48">
        <v>2913.1430641205493</v>
      </c>
      <c r="I402" s="48">
        <v>15.003817405271965</v>
      </c>
      <c r="J402" s="48">
        <v>10.612282224900474</v>
      </c>
      <c r="K402" s="48">
        <v>2493.1839898085846</v>
      </c>
      <c r="L402" s="48">
        <v>2192.8829310937194</v>
      </c>
      <c r="M402" s="48">
        <v>14.989736036151699</v>
      </c>
      <c r="N402" s="48">
        <v>10.603982409057684</v>
      </c>
      <c r="O402" s="48">
        <v>2535.6848430133641</v>
      </c>
      <c r="P402" s="48">
        <v>2171.2949304323297</v>
      </c>
      <c r="Q402" s="48">
        <v>14.963205917285764</v>
      </c>
      <c r="R402" s="48">
        <v>10.588329953752972</v>
      </c>
      <c r="U402" s="48">
        <v>1336.0655119616874</v>
      </c>
      <c r="V402" s="48">
        <v>3.5560105263641617E-2</v>
      </c>
      <c r="W402" s="48">
        <v>37572.03478606532</v>
      </c>
      <c r="X402" s="48">
        <v>615.80537893485757</v>
      </c>
      <c r="Y402" s="48">
        <v>2.7260289420851791E-2</v>
      </c>
      <c r="Z402" s="48">
        <v>22589.832757381479</v>
      </c>
      <c r="AA402" s="48">
        <v>594.21737827346783</v>
      </c>
      <c r="AB402" s="48">
        <v>1.1607834116139415E-2</v>
      </c>
      <c r="AC402" s="48">
        <v>51191.063925291113</v>
      </c>
      <c r="AD402" s="48">
        <v>-1336.0655119616874</v>
      </c>
      <c r="AE402" s="48">
        <v>-3.5560105263641617E-2</v>
      </c>
      <c r="AF402" s="48">
        <v>37572.03478606532</v>
      </c>
      <c r="AG402" s="48">
        <v>-720.26013302682986</v>
      </c>
      <c r="AH402" s="48">
        <v>-8.2998158427898261E-3</v>
      </c>
      <c r="AI402" s="48">
        <v>86780.254727281761</v>
      </c>
      <c r="AJ402" s="48">
        <v>-741.8481336882196</v>
      </c>
      <c r="AK402" s="48">
        <v>-2.3952271147502202E-2</v>
      </c>
      <c r="AL402" s="48">
        <v>30971.932854291408</v>
      </c>
      <c r="AM402" s="48">
        <v>-615.80537893485757</v>
      </c>
      <c r="AN402" s="48">
        <v>-2.7260289420851791E-2</v>
      </c>
      <c r="AO402" s="48">
        <v>22589.832757381479</v>
      </c>
      <c r="AP402" s="48">
        <v>720.26013302682986</v>
      </c>
      <c r="AQ402" s="48">
        <v>8.2998158427898261E-3</v>
      </c>
      <c r="AR402" s="48">
        <v>86780.254727281761</v>
      </c>
      <c r="AS402" s="48">
        <v>-21.588000661389742</v>
      </c>
      <c r="AT402" s="48">
        <v>-1.5652455304712376E-2</v>
      </c>
      <c r="AU402" s="48">
        <v>1379.2085804512978</v>
      </c>
      <c r="AV402" s="48">
        <v>-594.21737827346783</v>
      </c>
      <c r="AW402" s="48">
        <v>-1.1607834116139415E-2</v>
      </c>
      <c r="AX402" s="48">
        <v>51191.063925291113</v>
      </c>
      <c r="AY402" s="48">
        <v>741.8481336882196</v>
      </c>
      <c r="AZ402" s="48">
        <v>2.3952271147502202E-2</v>
      </c>
      <c r="BA402" s="48">
        <v>30971.932854291408</v>
      </c>
      <c r="BB402" s="48">
        <v>21.588000661389742</v>
      </c>
      <c r="BC402" s="48">
        <v>1.5652455304712376E-2</v>
      </c>
      <c r="BD402" s="48">
        <v>1379.2085804512978</v>
      </c>
      <c r="BF402" s="8">
        <f t="shared" si="49"/>
        <v>315724.5860369461</v>
      </c>
      <c r="BG402" s="8">
        <f t="shared" si="50"/>
        <v>315455.32368289365</v>
      </c>
      <c r="BH402" s="8">
        <f t="shared" si="51"/>
        <v>315926.5893406368</v>
      </c>
      <c r="BI402" s="8">
        <f t="shared" si="52"/>
        <v>315478.60368215683</v>
      </c>
      <c r="BJ402" s="19">
        <f t="shared" si="53"/>
        <v>0</v>
      </c>
      <c r="BK402" s="19">
        <f t="shared" si="54"/>
        <v>0</v>
      </c>
      <c r="BL402" s="19">
        <f t="shared" si="55"/>
        <v>1</v>
      </c>
      <c r="BM402" s="19">
        <f t="shared" si="56"/>
        <v>0</v>
      </c>
    </row>
    <row r="403" spans="2:65" x14ac:dyDescent="0.25">
      <c r="B403" s="6">
        <v>378</v>
      </c>
      <c r="C403" s="48">
        <v>1953.2826130267435</v>
      </c>
      <c r="D403" s="48">
        <v>1555.4821356608147</v>
      </c>
      <c r="E403" s="48">
        <v>15.025824480073268</v>
      </c>
      <c r="F403" s="48">
        <v>10.637298796192875</v>
      </c>
      <c r="G403" s="48">
        <v>3191.5182171916176</v>
      </c>
      <c r="H403" s="48">
        <v>2922.724197718554</v>
      </c>
      <c r="I403" s="48">
        <v>15.08728034282287</v>
      </c>
      <c r="J403" s="48">
        <v>10.673474764158806</v>
      </c>
      <c r="K403" s="48">
        <v>2592.2358744459111</v>
      </c>
      <c r="L403" s="48">
        <v>2260.8233394001227</v>
      </c>
      <c r="M403" s="48">
        <v>15.057570611251627</v>
      </c>
      <c r="N403" s="48">
        <v>10.655997746337045</v>
      </c>
      <c r="O403" s="48">
        <v>2568.9682695900015</v>
      </c>
      <c r="P403" s="48">
        <v>2195.5494445081727</v>
      </c>
      <c r="Q403" s="48">
        <v>15.037513744522787</v>
      </c>
      <c r="R403" s="48">
        <v>10.644186854753203</v>
      </c>
      <c r="U403" s="48">
        <v>1367.2420620577393</v>
      </c>
      <c r="V403" s="48">
        <v>3.6175967965931477E-2</v>
      </c>
      <c r="W403" s="48">
        <v>37794.208114772002</v>
      </c>
      <c r="X403" s="48">
        <v>705.34120373930796</v>
      </c>
      <c r="Y403" s="48">
        <v>1.8698950144170112E-2</v>
      </c>
      <c r="Z403" s="48">
        <v>37720.898676186727</v>
      </c>
      <c r="AA403" s="48">
        <v>640.06730884735794</v>
      </c>
      <c r="AB403" s="48">
        <v>6.8880585603281475E-3</v>
      </c>
      <c r="AC403" s="48">
        <v>92924.196744469184</v>
      </c>
      <c r="AD403" s="48">
        <v>-1367.2420620577393</v>
      </c>
      <c r="AE403" s="48">
        <v>-3.6175967965931477E-2</v>
      </c>
      <c r="AF403" s="48">
        <v>37794.208114772002</v>
      </c>
      <c r="AG403" s="48">
        <v>-661.90085831843135</v>
      </c>
      <c r="AH403" s="48">
        <v>-1.7477017821761365E-2</v>
      </c>
      <c r="AI403" s="48">
        <v>37872.643094422601</v>
      </c>
      <c r="AJ403" s="48">
        <v>-727.17475321038137</v>
      </c>
      <c r="AK403" s="48">
        <v>-2.928790940560333E-2</v>
      </c>
      <c r="AL403" s="48">
        <v>24828.496398969983</v>
      </c>
      <c r="AM403" s="48">
        <v>-705.34120373930796</v>
      </c>
      <c r="AN403" s="48">
        <v>-1.8698950144170112E-2</v>
      </c>
      <c r="AO403" s="48">
        <v>37720.898676186727</v>
      </c>
      <c r="AP403" s="48">
        <v>661.90085831843135</v>
      </c>
      <c r="AQ403" s="48">
        <v>1.7477017821761365E-2</v>
      </c>
      <c r="AR403" s="48">
        <v>37872.643094422601</v>
      </c>
      <c r="AS403" s="48">
        <v>-65.273894891950022</v>
      </c>
      <c r="AT403" s="48">
        <v>-1.1810891583841965E-2</v>
      </c>
      <c r="AU403" s="48">
        <v>5526.5848838413494</v>
      </c>
      <c r="AV403" s="48">
        <v>-640.06730884735794</v>
      </c>
      <c r="AW403" s="48">
        <v>-6.8880585603281475E-3</v>
      </c>
      <c r="AX403" s="48">
        <v>92924.196744469184</v>
      </c>
      <c r="AY403" s="48">
        <v>727.17475321038137</v>
      </c>
      <c r="AZ403" s="48">
        <v>2.928790940560333E-2</v>
      </c>
      <c r="BA403" s="48">
        <v>24828.496398969983</v>
      </c>
      <c r="BB403" s="48">
        <v>65.273894891950022</v>
      </c>
      <c r="BC403" s="48">
        <v>1.1810891583841965E-2</v>
      </c>
      <c r="BD403" s="48">
        <v>5526.5848838413494</v>
      </c>
      <c r="BF403" s="8">
        <f t="shared" si="49"/>
        <v>317563.48175012541</v>
      </c>
      <c r="BG403" s="8">
        <f t="shared" si="50"/>
        <v>317281.51872704562</v>
      </c>
      <c r="BH403" s="8">
        <f t="shared" si="51"/>
        <v>317419.10905071121</v>
      </c>
      <c r="BI403" s="8">
        <f t="shared" si="52"/>
        <v>317130.05619808793</v>
      </c>
      <c r="BJ403" s="19">
        <f t="shared" si="53"/>
        <v>1</v>
      </c>
      <c r="BK403" s="19">
        <f t="shared" si="54"/>
        <v>0</v>
      </c>
      <c r="BL403" s="19">
        <f t="shared" si="55"/>
        <v>0</v>
      </c>
      <c r="BM403" s="19">
        <f t="shared" si="56"/>
        <v>0</v>
      </c>
    </row>
    <row r="404" spans="2:65" x14ac:dyDescent="0.25">
      <c r="B404" s="6">
        <v>379</v>
      </c>
      <c r="C404" s="48">
        <v>1876.3621169060466</v>
      </c>
      <c r="D404" s="48">
        <v>1507.7120441011461</v>
      </c>
      <c r="E404" s="48">
        <v>15.095712797538921</v>
      </c>
      <c r="F404" s="48">
        <v>10.685358801709111</v>
      </c>
      <c r="G404" s="48">
        <v>3211.7539457481348</v>
      </c>
      <c r="H404" s="48">
        <v>2939.0824967766307</v>
      </c>
      <c r="I404" s="48">
        <v>15.142188061258747</v>
      </c>
      <c r="J404" s="48">
        <v>10.712717221014172</v>
      </c>
      <c r="K404" s="48">
        <v>2542.905019313861</v>
      </c>
      <c r="L404" s="48">
        <v>2231.0047843137895</v>
      </c>
      <c r="M404" s="48">
        <v>15.123264597999919</v>
      </c>
      <c r="N404" s="48">
        <v>10.70158429744124</v>
      </c>
      <c r="O404" s="48">
        <v>2449.4526871287753</v>
      </c>
      <c r="P404" s="48">
        <v>2118.8049346519138</v>
      </c>
      <c r="Q404" s="48">
        <v>15.114186075444312</v>
      </c>
      <c r="R404" s="48">
        <v>10.69624003444558</v>
      </c>
      <c r="U404" s="48">
        <v>1431.3704526754846</v>
      </c>
      <c r="V404" s="48">
        <v>2.7358419305061332E-2</v>
      </c>
      <c r="W404" s="48">
        <v>52319.194201789272</v>
      </c>
      <c r="X404" s="48">
        <v>723.29274021264337</v>
      </c>
      <c r="Y404" s="48">
        <v>1.6225495732129502E-2</v>
      </c>
      <c r="Z404" s="48">
        <v>44577.543401671792</v>
      </c>
      <c r="AA404" s="48">
        <v>611.09289055076761</v>
      </c>
      <c r="AB404" s="48">
        <v>1.088123273646957E-2</v>
      </c>
      <c r="AC404" s="48">
        <v>56160.262844358338</v>
      </c>
      <c r="AD404" s="48">
        <v>-1431.3704526754846</v>
      </c>
      <c r="AE404" s="48">
        <v>-2.7358419305061332E-2</v>
      </c>
      <c r="AF404" s="48">
        <v>52319.194201789272</v>
      </c>
      <c r="AG404" s="48">
        <v>-708.07771246284119</v>
      </c>
      <c r="AH404" s="48">
        <v>-1.113292357293183E-2</v>
      </c>
      <c r="AI404" s="48">
        <v>63602.135398147759</v>
      </c>
      <c r="AJ404" s="48">
        <v>-820.27756212471695</v>
      </c>
      <c r="AK404" s="48">
        <v>-1.6477186568591762E-2</v>
      </c>
      <c r="AL404" s="48">
        <v>49782.622701396213</v>
      </c>
      <c r="AM404" s="48">
        <v>-723.29274021264337</v>
      </c>
      <c r="AN404" s="48">
        <v>-1.6225495732129502E-2</v>
      </c>
      <c r="AO404" s="48">
        <v>44577.543401671792</v>
      </c>
      <c r="AP404" s="48">
        <v>708.07771246284119</v>
      </c>
      <c r="AQ404" s="48">
        <v>1.113292357293183E-2</v>
      </c>
      <c r="AR404" s="48">
        <v>63602.135398147759</v>
      </c>
      <c r="AS404" s="48">
        <v>-112.19984966187576</v>
      </c>
      <c r="AT404" s="48">
        <v>-5.3442629956599319E-3</v>
      </c>
      <c r="AU404" s="48">
        <v>20994.447644697331</v>
      </c>
      <c r="AV404" s="48">
        <v>-611.09289055076761</v>
      </c>
      <c r="AW404" s="48">
        <v>-1.088123273646957E-2</v>
      </c>
      <c r="AX404" s="48">
        <v>56160.262844358338</v>
      </c>
      <c r="AY404" s="48">
        <v>820.27756212471695</v>
      </c>
      <c r="AZ404" s="48">
        <v>1.6477186568591762E-2</v>
      </c>
      <c r="BA404" s="48">
        <v>49782.622701396213</v>
      </c>
      <c r="BB404" s="48">
        <v>112.19984966187576</v>
      </c>
      <c r="BC404" s="48">
        <v>5.3442629956599319E-3</v>
      </c>
      <c r="BD404" s="48">
        <v>20994.447644697331</v>
      </c>
      <c r="BF404" s="8">
        <f t="shared" si="49"/>
        <v>319053.05200717214</v>
      </c>
      <c r="BG404" s="8">
        <f t="shared" si="50"/>
        <v>318442.43413364852</v>
      </c>
      <c r="BH404" s="8">
        <f t="shared" si="51"/>
        <v>318816.52413892344</v>
      </c>
      <c r="BI404" s="8">
        <f t="shared" si="52"/>
        <v>318768.39609871549</v>
      </c>
      <c r="BJ404" s="19">
        <f t="shared" si="53"/>
        <v>1</v>
      </c>
      <c r="BK404" s="19">
        <f t="shared" si="54"/>
        <v>0</v>
      </c>
      <c r="BL404" s="19">
        <f t="shared" si="55"/>
        <v>0</v>
      </c>
      <c r="BM404" s="19">
        <f t="shared" si="56"/>
        <v>0</v>
      </c>
    </row>
    <row r="405" spans="2:65" x14ac:dyDescent="0.25">
      <c r="B405" s="6">
        <v>380</v>
      </c>
      <c r="C405" s="48">
        <v>1964.01183065901</v>
      </c>
      <c r="D405" s="48">
        <v>1562.8812746400936</v>
      </c>
      <c r="E405" s="48">
        <v>15.034707595728531</v>
      </c>
      <c r="F405" s="48">
        <v>10.644191326211514</v>
      </c>
      <c r="G405" s="48">
        <v>3177.0181248891981</v>
      </c>
      <c r="H405" s="48">
        <v>2913.1360765907034</v>
      </c>
      <c r="I405" s="48">
        <v>15.10269335087076</v>
      </c>
      <c r="J405" s="48">
        <v>10.684376629521747</v>
      </c>
      <c r="K405" s="48">
        <v>2541.4112257121751</v>
      </c>
      <c r="L405" s="48">
        <v>2226.8877959692295</v>
      </c>
      <c r="M405" s="48">
        <v>15.077739107333297</v>
      </c>
      <c r="N405" s="48">
        <v>10.669639692752691</v>
      </c>
      <c r="O405" s="48">
        <v>2500.645968243949</v>
      </c>
      <c r="P405" s="48">
        <v>2149.839539912738</v>
      </c>
      <c r="Q405" s="48">
        <v>15.059766849000189</v>
      </c>
      <c r="R405" s="48">
        <v>10.659016632683409</v>
      </c>
      <c r="U405" s="48">
        <v>1350.2548019506098</v>
      </c>
      <c r="V405" s="48">
        <v>4.0185303310233067E-2</v>
      </c>
      <c r="W405" s="48">
        <v>33600.711969909942</v>
      </c>
      <c r="X405" s="48">
        <v>664.00652132913592</v>
      </c>
      <c r="Y405" s="48">
        <v>2.5448366541176881E-2</v>
      </c>
      <c r="Z405" s="48">
        <v>26092.304205644643</v>
      </c>
      <c r="AA405" s="48">
        <v>586.95826527264444</v>
      </c>
      <c r="AB405" s="48">
        <v>1.4825306471895061E-2</v>
      </c>
      <c r="AC405" s="48">
        <v>39591.644623695654</v>
      </c>
      <c r="AD405" s="48">
        <v>-1350.2548019506098</v>
      </c>
      <c r="AE405" s="48">
        <v>-4.0185303310233067E-2</v>
      </c>
      <c r="AF405" s="48">
        <v>33600.711969909942</v>
      </c>
      <c r="AG405" s="48">
        <v>-686.2482806214739</v>
      </c>
      <c r="AH405" s="48">
        <v>-1.4736936769056186E-2</v>
      </c>
      <c r="AI405" s="48">
        <v>46566.548488042681</v>
      </c>
      <c r="AJ405" s="48">
        <v>-763.29653667796538</v>
      </c>
      <c r="AK405" s="48">
        <v>-2.5359996838338006E-2</v>
      </c>
      <c r="AL405" s="48">
        <v>30098.447627724105</v>
      </c>
      <c r="AM405" s="48">
        <v>-664.00652132913592</v>
      </c>
      <c r="AN405" s="48">
        <v>-2.5448366541176881E-2</v>
      </c>
      <c r="AO405" s="48">
        <v>26092.304205644643</v>
      </c>
      <c r="AP405" s="48">
        <v>686.2482806214739</v>
      </c>
      <c r="AQ405" s="48">
        <v>1.4736936769056186E-2</v>
      </c>
      <c r="AR405" s="48">
        <v>46566.548488042681</v>
      </c>
      <c r="AS405" s="48">
        <v>-77.048256056491482</v>
      </c>
      <c r="AT405" s="48">
        <v>-1.062306006928182E-2</v>
      </c>
      <c r="AU405" s="48">
        <v>7252.9248214728759</v>
      </c>
      <c r="AV405" s="48">
        <v>-586.95826527264444</v>
      </c>
      <c r="AW405" s="48">
        <v>-1.4825306471895061E-2</v>
      </c>
      <c r="AX405" s="48">
        <v>39591.644623695654</v>
      </c>
      <c r="AY405" s="48">
        <v>763.29653667796538</v>
      </c>
      <c r="AZ405" s="48">
        <v>2.5359996838338006E-2</v>
      </c>
      <c r="BA405" s="48">
        <v>30098.447627724105</v>
      </c>
      <c r="BB405" s="48">
        <v>77.048256056491482</v>
      </c>
      <c r="BC405" s="48">
        <v>1.062306006928182E-2</v>
      </c>
      <c r="BD405" s="48">
        <v>7252.9248214728759</v>
      </c>
      <c r="BF405" s="8">
        <f t="shared" si="49"/>
        <v>317762.8585117053</v>
      </c>
      <c r="BG405" s="8">
        <f t="shared" si="50"/>
        <v>317618.1628090617</v>
      </c>
      <c r="BH405" s="8">
        <f t="shared" si="51"/>
        <v>317862.3029866115</v>
      </c>
      <c r="BI405" s="8">
        <f t="shared" si="52"/>
        <v>317620.65944058949</v>
      </c>
      <c r="BJ405" s="19">
        <f t="shared" si="53"/>
        <v>0</v>
      </c>
      <c r="BK405" s="19">
        <f t="shared" si="54"/>
        <v>0</v>
      </c>
      <c r="BL405" s="19">
        <f t="shared" si="55"/>
        <v>1</v>
      </c>
      <c r="BM405" s="19">
        <f t="shared" si="56"/>
        <v>0</v>
      </c>
    </row>
    <row r="406" spans="2:65" x14ac:dyDescent="0.25">
      <c r="B406" s="6">
        <v>381</v>
      </c>
      <c r="C406" s="48">
        <v>2004.8172344437094</v>
      </c>
      <c r="D406" s="48">
        <v>1586.3615508743749</v>
      </c>
      <c r="E406" s="48">
        <v>15.023154337166144</v>
      </c>
      <c r="F406" s="48">
        <v>10.633962517983512</v>
      </c>
      <c r="G406" s="48">
        <v>3210.3282554020093</v>
      </c>
      <c r="H406" s="48">
        <v>2932.9032649061223</v>
      </c>
      <c r="I406" s="48">
        <v>15.084432295058679</v>
      </c>
      <c r="J406" s="48">
        <v>10.670230378243216</v>
      </c>
      <c r="K406" s="48">
        <v>2580.8881048480944</v>
      </c>
      <c r="L406" s="48">
        <v>2250.3012041055385</v>
      </c>
      <c r="M406" s="48">
        <v>15.061444781870456</v>
      </c>
      <c r="N406" s="48">
        <v>10.656636763313463</v>
      </c>
      <c r="O406" s="48">
        <v>2539.8199724939291</v>
      </c>
      <c r="P406" s="48">
        <v>2172.7109787488312</v>
      </c>
      <c r="Q406" s="48">
        <v>15.045574940410525</v>
      </c>
      <c r="R406" s="48">
        <v>10.647243976986353</v>
      </c>
      <c r="U406" s="48">
        <v>1346.5417140317475</v>
      </c>
      <c r="V406" s="48">
        <v>3.6267860259703966E-2</v>
      </c>
      <c r="W406" s="48">
        <v>37127.68562549707</v>
      </c>
      <c r="X406" s="48">
        <v>663.93965323116367</v>
      </c>
      <c r="Y406" s="48">
        <v>2.2674245329950438E-2</v>
      </c>
      <c r="Z406" s="48">
        <v>29281.664883204074</v>
      </c>
      <c r="AA406" s="48">
        <v>586.3494278744563</v>
      </c>
      <c r="AB406" s="48">
        <v>1.3281459002840279E-2</v>
      </c>
      <c r="AC406" s="48">
        <v>44147.968062022686</v>
      </c>
      <c r="AD406" s="48">
        <v>-1346.5417140317475</v>
      </c>
      <c r="AE406" s="48">
        <v>-3.6267860259703966E-2</v>
      </c>
      <c r="AF406" s="48">
        <v>37127.68562549707</v>
      </c>
      <c r="AG406" s="48">
        <v>-682.60206080058379</v>
      </c>
      <c r="AH406" s="48">
        <v>-1.3593614929753528E-2</v>
      </c>
      <c r="AI406" s="48">
        <v>50214.903418112372</v>
      </c>
      <c r="AJ406" s="48">
        <v>-760.19228615729116</v>
      </c>
      <c r="AK406" s="48">
        <v>-2.2986401256863687E-2</v>
      </c>
      <c r="AL406" s="48">
        <v>33071.391979216387</v>
      </c>
      <c r="AM406" s="48">
        <v>-663.93965323116367</v>
      </c>
      <c r="AN406" s="48">
        <v>-2.2674245329950438E-2</v>
      </c>
      <c r="AO406" s="48">
        <v>29281.664883204074</v>
      </c>
      <c r="AP406" s="48">
        <v>682.60206080058379</v>
      </c>
      <c r="AQ406" s="48">
        <v>1.3593614929753528E-2</v>
      </c>
      <c r="AR406" s="48">
        <v>50214.903418112372</v>
      </c>
      <c r="AS406" s="48">
        <v>-77.590225356707379</v>
      </c>
      <c r="AT406" s="48">
        <v>-9.3927863271101586E-3</v>
      </c>
      <c r="AU406" s="48">
        <v>8260.6185911799894</v>
      </c>
      <c r="AV406" s="48">
        <v>-586.3494278744563</v>
      </c>
      <c r="AW406" s="48">
        <v>-1.3281459002840279E-2</v>
      </c>
      <c r="AX406" s="48">
        <v>44147.968062022686</v>
      </c>
      <c r="AY406" s="48">
        <v>760.19228615729116</v>
      </c>
      <c r="AZ406" s="48">
        <v>2.2986401256863687E-2</v>
      </c>
      <c r="BA406" s="48">
        <v>33071.391979216387</v>
      </c>
      <c r="BB406" s="48">
        <v>77.590225356707379</v>
      </c>
      <c r="BC406" s="48">
        <v>9.3927863271101586E-3</v>
      </c>
      <c r="BD406" s="48">
        <v>8260.6185911799894</v>
      </c>
      <c r="BF406" s="8">
        <f t="shared" si="49"/>
        <v>317432.51398863102</v>
      </c>
      <c r="BG406" s="8">
        <f t="shared" si="50"/>
        <v>317174.00808239036</v>
      </c>
      <c r="BH406" s="8">
        <f t="shared" si="51"/>
        <v>317448.80169529835</v>
      </c>
      <c r="BI406" s="8">
        <f t="shared" si="52"/>
        <v>317244.6083308417</v>
      </c>
      <c r="BJ406" s="19">
        <f t="shared" si="53"/>
        <v>0</v>
      </c>
      <c r="BK406" s="19">
        <f t="shared" si="54"/>
        <v>0</v>
      </c>
      <c r="BL406" s="19">
        <f t="shared" si="55"/>
        <v>1</v>
      </c>
      <c r="BM406" s="19">
        <f t="shared" si="56"/>
        <v>0</v>
      </c>
    </row>
    <row r="407" spans="2:65" x14ac:dyDescent="0.25">
      <c r="B407" s="6">
        <v>382</v>
      </c>
      <c r="C407" s="48">
        <v>2058.3564012416014</v>
      </c>
      <c r="D407" s="48">
        <v>1625.2598407935845</v>
      </c>
      <c r="E407" s="48">
        <v>15.051726225187206</v>
      </c>
      <c r="F407" s="48">
        <v>10.656543349120016</v>
      </c>
      <c r="G407" s="48">
        <v>3209.8260494569672</v>
      </c>
      <c r="H407" s="48">
        <v>2934.4165950816455</v>
      </c>
      <c r="I407" s="48">
        <v>15.124624584315976</v>
      </c>
      <c r="J407" s="48">
        <v>10.69957380163523</v>
      </c>
      <c r="K407" s="48">
        <v>2528.7935566364731</v>
      </c>
      <c r="L407" s="48">
        <v>2217.6549277136851</v>
      </c>
      <c r="M407" s="48">
        <v>15.108227742764189</v>
      </c>
      <c r="N407" s="48">
        <v>10.689907076337795</v>
      </c>
      <c r="O407" s="48">
        <v>2558.6172800732779</v>
      </c>
      <c r="P407" s="48">
        <v>2187.835790540214</v>
      </c>
      <c r="Q407" s="48">
        <v>15.080700535130918</v>
      </c>
      <c r="R407" s="48">
        <v>10.673662868894464</v>
      </c>
      <c r="U407" s="48">
        <v>1309.1567542880609</v>
      </c>
      <c r="V407" s="48">
        <v>4.3030452515214535E-2</v>
      </c>
      <c r="W407" s="48">
        <v>30423.959725386911</v>
      </c>
      <c r="X407" s="48">
        <v>592.39508692010054</v>
      </c>
      <c r="Y407" s="48">
        <v>3.3363727217778916E-2</v>
      </c>
      <c r="Z407" s="48">
        <v>17755.662700791538</v>
      </c>
      <c r="AA407" s="48">
        <v>562.57594974662948</v>
      </c>
      <c r="AB407" s="48">
        <v>1.7119519774448477E-2</v>
      </c>
      <c r="AC407" s="48">
        <v>32861.666516270809</v>
      </c>
      <c r="AD407" s="48">
        <v>-1309.1567542880609</v>
      </c>
      <c r="AE407" s="48">
        <v>-4.3030452515214535E-2</v>
      </c>
      <c r="AF407" s="48">
        <v>30423.959725386911</v>
      </c>
      <c r="AG407" s="48">
        <v>-716.7616673679604</v>
      </c>
      <c r="AH407" s="48">
        <v>-9.6667252974356188E-3</v>
      </c>
      <c r="AI407" s="48">
        <v>74147.308971126171</v>
      </c>
      <c r="AJ407" s="48">
        <v>-746.58080454143146</v>
      </c>
      <c r="AK407" s="48">
        <v>-2.5910932740766057E-2</v>
      </c>
      <c r="AL407" s="48">
        <v>28813.351183102131</v>
      </c>
      <c r="AM407" s="48">
        <v>-592.39508692010054</v>
      </c>
      <c r="AN407" s="48">
        <v>-3.3363727217778916E-2</v>
      </c>
      <c r="AO407" s="48">
        <v>17755.662700791538</v>
      </c>
      <c r="AP407" s="48">
        <v>716.7616673679604</v>
      </c>
      <c r="AQ407" s="48">
        <v>9.6667252974356188E-3</v>
      </c>
      <c r="AR407" s="48">
        <v>74147.308971126171</v>
      </c>
      <c r="AS407" s="48">
        <v>-29.819137173471063</v>
      </c>
      <c r="AT407" s="48">
        <v>-1.6244207443330438E-2</v>
      </c>
      <c r="AU407" s="48">
        <v>1835.67818112999</v>
      </c>
      <c r="AV407" s="48">
        <v>-562.57594974662948</v>
      </c>
      <c r="AW407" s="48">
        <v>-1.7119519774448477E-2</v>
      </c>
      <c r="AX407" s="48">
        <v>32861.666516270809</v>
      </c>
      <c r="AY407" s="48">
        <v>746.58080454143146</v>
      </c>
      <c r="AZ407" s="48">
        <v>2.5910932740766057E-2</v>
      </c>
      <c r="BA407" s="48">
        <v>28813.351183102131</v>
      </c>
      <c r="BB407" s="48">
        <v>29.819137173471063</v>
      </c>
      <c r="BC407" s="48">
        <v>1.6244207443330438E-2</v>
      </c>
      <c r="BD407" s="48">
        <v>1835.67818112999</v>
      </c>
      <c r="BF407" s="8">
        <f t="shared" si="49"/>
        <v>318071.04063280689</v>
      </c>
      <c r="BG407" s="8">
        <f t="shared" si="50"/>
        <v>318052.7974539753</v>
      </c>
      <c r="BH407" s="8">
        <f t="shared" si="51"/>
        <v>318479.55736242014</v>
      </c>
      <c r="BI407" s="8">
        <f t="shared" si="52"/>
        <v>318022.05027629371</v>
      </c>
      <c r="BJ407" s="19">
        <f t="shared" si="53"/>
        <v>0</v>
      </c>
      <c r="BK407" s="19">
        <f t="shared" si="54"/>
        <v>0</v>
      </c>
      <c r="BL407" s="19">
        <f t="shared" si="55"/>
        <v>1</v>
      </c>
      <c r="BM407" s="19">
        <f t="shared" si="56"/>
        <v>0</v>
      </c>
    </row>
    <row r="408" spans="2:65" x14ac:dyDescent="0.25">
      <c r="B408" s="6">
        <v>383</v>
      </c>
      <c r="C408" s="48">
        <v>2045.7052237321209</v>
      </c>
      <c r="D408" s="48">
        <v>1620.079389965598</v>
      </c>
      <c r="E408" s="48">
        <v>15.118885898979272</v>
      </c>
      <c r="F408" s="48">
        <v>10.705661428654901</v>
      </c>
      <c r="G408" s="48">
        <v>3188.1456572721736</v>
      </c>
      <c r="H408" s="48">
        <v>2921.9230684302893</v>
      </c>
      <c r="I408" s="48">
        <v>15.199574265173759</v>
      </c>
      <c r="J408" s="48">
        <v>10.753321458796135</v>
      </c>
      <c r="K408" s="48">
        <v>2624.4038205158135</v>
      </c>
      <c r="L408" s="48">
        <v>2284.3006113065462</v>
      </c>
      <c r="M408" s="48">
        <v>15.162381024891642</v>
      </c>
      <c r="N408" s="48">
        <v>10.731372459742865</v>
      </c>
      <c r="O408" s="48">
        <v>2506.4866106779036</v>
      </c>
      <c r="P408" s="48">
        <v>2155.5664946769889</v>
      </c>
      <c r="Q408" s="48">
        <v>15.156906287734461</v>
      </c>
      <c r="R408" s="48">
        <v>10.72813877949854</v>
      </c>
      <c r="U408" s="48">
        <v>1301.8436784646913</v>
      </c>
      <c r="V408" s="48">
        <v>4.7660030141233989E-2</v>
      </c>
      <c r="W408" s="48">
        <v>27315.208878526835</v>
      </c>
      <c r="X408" s="48">
        <v>664.2212213409482</v>
      </c>
      <c r="Y408" s="48">
        <v>2.5711031087963576E-2</v>
      </c>
      <c r="Z408" s="48">
        <v>25834.095064818241</v>
      </c>
      <c r="AA408" s="48">
        <v>535.48710471139088</v>
      </c>
      <c r="AB408" s="48">
        <v>2.2477350843638888E-2</v>
      </c>
      <c r="AC408" s="48">
        <v>23823.408213736817</v>
      </c>
      <c r="AD408" s="48">
        <v>-1301.8436784646913</v>
      </c>
      <c r="AE408" s="48">
        <v>-4.7660030141233989E-2</v>
      </c>
      <c r="AF408" s="48">
        <v>27315.208878526835</v>
      </c>
      <c r="AG408" s="48">
        <v>-637.62245712374306</v>
      </c>
      <c r="AH408" s="48">
        <v>-2.1948999053270413E-2</v>
      </c>
      <c r="AI408" s="48">
        <v>29050.183818233705</v>
      </c>
      <c r="AJ408" s="48">
        <v>-766.35657375330038</v>
      </c>
      <c r="AK408" s="48">
        <v>-2.5182679297595101E-2</v>
      </c>
      <c r="AL408" s="48">
        <v>30431.891884772009</v>
      </c>
      <c r="AM408" s="48">
        <v>-664.2212213409482</v>
      </c>
      <c r="AN408" s="48">
        <v>-2.5711031087963576E-2</v>
      </c>
      <c r="AO408" s="48">
        <v>25834.095064818241</v>
      </c>
      <c r="AP408" s="48">
        <v>637.62245712374306</v>
      </c>
      <c r="AQ408" s="48">
        <v>2.1948999053270413E-2</v>
      </c>
      <c r="AR408" s="48">
        <v>29050.183818233705</v>
      </c>
      <c r="AS408" s="48">
        <v>-128.73411662955732</v>
      </c>
      <c r="AT408" s="48">
        <v>-3.2336802443246881E-3</v>
      </c>
      <c r="AU408" s="48">
        <v>39810.403906042899</v>
      </c>
      <c r="AV408" s="48">
        <v>-535.48710471139088</v>
      </c>
      <c r="AW408" s="48">
        <v>-2.2477350843638888E-2</v>
      </c>
      <c r="AX408" s="48">
        <v>23823.408213736817</v>
      </c>
      <c r="AY408" s="48">
        <v>766.35657375330038</v>
      </c>
      <c r="AZ408" s="48">
        <v>2.5182679297595101E-2</v>
      </c>
      <c r="BA408" s="48">
        <v>30431.891884772009</v>
      </c>
      <c r="BB408" s="48">
        <v>128.73411662955732</v>
      </c>
      <c r="BC408" s="48">
        <v>3.2336802443246881E-3</v>
      </c>
      <c r="BD408" s="48">
        <v>39810.403906042899</v>
      </c>
      <c r="BF408" s="8">
        <f t="shared" si="49"/>
        <v>319549.76346968143</v>
      </c>
      <c r="BG408" s="8">
        <f t="shared" si="50"/>
        <v>319677.72069545375</v>
      </c>
      <c r="BH408" s="8">
        <f t="shared" si="51"/>
        <v>319656.8731809794</v>
      </c>
      <c r="BI408" s="8">
        <f t="shared" si="52"/>
        <v>319688.59689027921</v>
      </c>
      <c r="BJ408" s="19">
        <f t="shared" si="53"/>
        <v>0</v>
      </c>
      <c r="BK408" s="19">
        <f t="shared" si="54"/>
        <v>0</v>
      </c>
      <c r="BL408" s="19">
        <f t="shared" si="55"/>
        <v>0</v>
      </c>
      <c r="BM408" s="19">
        <f t="shared" si="56"/>
        <v>1</v>
      </c>
    </row>
    <row r="409" spans="2:65" x14ac:dyDescent="0.25">
      <c r="B409" s="6">
        <v>384</v>
      </c>
      <c r="C409" s="48">
        <v>1969.1729658939587</v>
      </c>
      <c r="D409" s="48">
        <v>1567.062221303099</v>
      </c>
      <c r="E409" s="48">
        <v>15.021905337686306</v>
      </c>
      <c r="F409" s="48">
        <v>10.634760093694128</v>
      </c>
      <c r="G409" s="48">
        <v>3211.4775110507057</v>
      </c>
      <c r="H409" s="48">
        <v>2936.6672564343858</v>
      </c>
      <c r="I409" s="48">
        <v>15.0830849362842</v>
      </c>
      <c r="J409" s="48">
        <v>10.670840947895275</v>
      </c>
      <c r="K409" s="48">
        <v>2582.9670915975471</v>
      </c>
      <c r="L409" s="48">
        <v>2255.3183032183797</v>
      </c>
      <c r="M409" s="48">
        <v>15.057808835323659</v>
      </c>
      <c r="N409" s="48">
        <v>10.655945736086935</v>
      </c>
      <c r="O409" s="48">
        <v>2466.1388335952984</v>
      </c>
      <c r="P409" s="48">
        <v>2127.2652114172993</v>
      </c>
      <c r="Q409" s="48">
        <v>15.052417992241043</v>
      </c>
      <c r="R409" s="48">
        <v>10.652766835568114</v>
      </c>
      <c r="U409" s="48">
        <v>1369.6050351312867</v>
      </c>
      <c r="V409" s="48">
        <v>3.6080854201147261E-2</v>
      </c>
      <c r="W409" s="48">
        <v>37959.329551785871</v>
      </c>
      <c r="X409" s="48">
        <v>688.25608191528067</v>
      </c>
      <c r="Y409" s="48">
        <v>2.1185642392806514E-2</v>
      </c>
      <c r="Z409" s="48">
        <v>32486.911142660221</v>
      </c>
      <c r="AA409" s="48">
        <v>560.20299011420025</v>
      </c>
      <c r="AB409" s="48">
        <v>1.8006741873985987E-2</v>
      </c>
      <c r="AC409" s="48">
        <v>31110.735858523931</v>
      </c>
      <c r="AD409" s="48">
        <v>-1369.6050351312867</v>
      </c>
      <c r="AE409" s="48">
        <v>-3.6080854201147261E-2</v>
      </c>
      <c r="AF409" s="48">
        <v>37959.329551785871</v>
      </c>
      <c r="AG409" s="48">
        <v>-681.34895321600607</v>
      </c>
      <c r="AH409" s="48">
        <v>-1.4895211808340747E-2</v>
      </c>
      <c r="AI409" s="48">
        <v>45742.817355203828</v>
      </c>
      <c r="AJ409" s="48">
        <v>-809.40204501708649</v>
      </c>
      <c r="AK409" s="48">
        <v>-1.8074112327161274E-2</v>
      </c>
      <c r="AL409" s="48">
        <v>44782.395415388652</v>
      </c>
      <c r="AM409" s="48">
        <v>-688.25608191528067</v>
      </c>
      <c r="AN409" s="48">
        <v>-2.1185642392806514E-2</v>
      </c>
      <c r="AO409" s="48">
        <v>32486.911142660221</v>
      </c>
      <c r="AP409" s="48">
        <v>681.34895321600607</v>
      </c>
      <c r="AQ409" s="48">
        <v>1.4895211808340747E-2</v>
      </c>
      <c r="AR409" s="48">
        <v>45742.817355203828</v>
      </c>
      <c r="AS409" s="48">
        <v>-128.05309180108043</v>
      </c>
      <c r="AT409" s="48">
        <v>-3.1789005188205266E-3</v>
      </c>
      <c r="AU409" s="48">
        <v>40282.195382632548</v>
      </c>
      <c r="AV409" s="48">
        <v>-560.20299011420025</v>
      </c>
      <c r="AW409" s="48">
        <v>-1.8006741873985987E-2</v>
      </c>
      <c r="AX409" s="48">
        <v>31110.735858523931</v>
      </c>
      <c r="AY409" s="48">
        <v>809.40204501708649</v>
      </c>
      <c r="AZ409" s="48">
        <v>1.8074112327161274E-2</v>
      </c>
      <c r="BA409" s="48">
        <v>44782.395415388652</v>
      </c>
      <c r="BB409" s="48">
        <v>128.05309180108043</v>
      </c>
      <c r="BC409" s="48">
        <v>3.1789005188205266E-3</v>
      </c>
      <c r="BD409" s="48">
        <v>40282.195382632548</v>
      </c>
      <c r="BF409" s="8">
        <f t="shared" si="49"/>
        <v>317475.74058952072</v>
      </c>
      <c r="BG409" s="8">
        <f t="shared" si="50"/>
        <v>317188.56118042389</v>
      </c>
      <c r="BH409" s="8">
        <f t="shared" si="51"/>
        <v>317423.05377938965</v>
      </c>
      <c r="BI409" s="8">
        <f t="shared" si="52"/>
        <v>317455.73985562613</v>
      </c>
      <c r="BJ409" s="19">
        <f t="shared" si="53"/>
        <v>1</v>
      </c>
      <c r="BK409" s="19">
        <f t="shared" si="54"/>
        <v>0</v>
      </c>
      <c r="BL409" s="19">
        <f t="shared" si="55"/>
        <v>0</v>
      </c>
      <c r="BM409" s="19">
        <f t="shared" si="56"/>
        <v>0</v>
      </c>
    </row>
    <row r="410" spans="2:65" x14ac:dyDescent="0.25">
      <c r="B410" s="6">
        <v>385</v>
      </c>
      <c r="C410" s="48">
        <v>1983.6498939894213</v>
      </c>
      <c r="D410" s="48">
        <v>1576.4861915830857</v>
      </c>
      <c r="E410" s="48">
        <v>15.016017361249228</v>
      </c>
      <c r="F410" s="48">
        <v>10.629773933044147</v>
      </c>
      <c r="G410" s="48">
        <v>3196.1577069943219</v>
      </c>
      <c r="H410" s="48">
        <v>2926.2038169795237</v>
      </c>
      <c r="I410" s="48">
        <v>15.079764854828397</v>
      </c>
      <c r="J410" s="48">
        <v>10.667493884230916</v>
      </c>
      <c r="K410" s="48">
        <v>2572.2360045053197</v>
      </c>
      <c r="L410" s="48">
        <v>2247.8690543875673</v>
      </c>
      <c r="M410" s="48">
        <v>15.054611557081042</v>
      </c>
      <c r="N410" s="48">
        <v>10.652623246296912</v>
      </c>
      <c r="O410" s="48">
        <v>2478.0670452083268</v>
      </c>
      <c r="P410" s="48">
        <v>2135.0154809583755</v>
      </c>
      <c r="Q410" s="48">
        <v>15.045936230722381</v>
      </c>
      <c r="R410" s="48">
        <v>10.647490542202355</v>
      </c>
      <c r="U410" s="48">
        <v>1349.7176253964381</v>
      </c>
      <c r="V410" s="48">
        <v>3.7719951186769407E-2</v>
      </c>
      <c r="W410" s="48">
        <v>35782.592048259678</v>
      </c>
      <c r="X410" s="48">
        <v>671.38286280448165</v>
      </c>
      <c r="Y410" s="48">
        <v>2.2849313252764958E-2</v>
      </c>
      <c r="Z410" s="48">
        <v>29383.06527541867</v>
      </c>
      <c r="AA410" s="48">
        <v>558.52928937528986</v>
      </c>
      <c r="AB410" s="48">
        <v>1.7716609158208385E-2</v>
      </c>
      <c r="AC410" s="48">
        <v>31525.744254312594</v>
      </c>
      <c r="AD410" s="48">
        <v>-1349.7176253964381</v>
      </c>
      <c r="AE410" s="48">
        <v>-3.7719951186769407E-2</v>
      </c>
      <c r="AF410" s="48">
        <v>35782.592048259678</v>
      </c>
      <c r="AG410" s="48">
        <v>-678.33476259195641</v>
      </c>
      <c r="AH410" s="48">
        <v>-1.4870637934004449E-2</v>
      </c>
      <c r="AI410" s="48">
        <v>45615.713703903661</v>
      </c>
      <c r="AJ410" s="48">
        <v>-791.18833602114819</v>
      </c>
      <c r="AK410" s="48">
        <v>-2.0003342028561022E-2</v>
      </c>
      <c r="AL410" s="48">
        <v>39552.807470445667</v>
      </c>
      <c r="AM410" s="48">
        <v>-671.38286280448165</v>
      </c>
      <c r="AN410" s="48">
        <v>-2.2849313252764958E-2</v>
      </c>
      <c r="AO410" s="48">
        <v>29383.06527541867</v>
      </c>
      <c r="AP410" s="48">
        <v>678.33476259195641</v>
      </c>
      <c r="AQ410" s="48">
        <v>1.4870637934004449E-2</v>
      </c>
      <c r="AR410" s="48">
        <v>45615.713703903661</v>
      </c>
      <c r="AS410" s="48">
        <v>-112.85357342919178</v>
      </c>
      <c r="AT410" s="48">
        <v>-5.1327040945565727E-3</v>
      </c>
      <c r="AU410" s="48">
        <v>21987.157519732587</v>
      </c>
      <c r="AV410" s="48">
        <v>-558.52928937528986</v>
      </c>
      <c r="AW410" s="48">
        <v>-1.7716609158208385E-2</v>
      </c>
      <c r="AX410" s="48">
        <v>31525.744254312594</v>
      </c>
      <c r="AY410" s="48">
        <v>791.18833602114819</v>
      </c>
      <c r="AZ410" s="48">
        <v>2.0003342028561022E-2</v>
      </c>
      <c r="BA410" s="48">
        <v>39552.807470445667</v>
      </c>
      <c r="BB410" s="48">
        <v>112.85357342919178</v>
      </c>
      <c r="BC410" s="48">
        <v>5.1327040945565727E-3</v>
      </c>
      <c r="BD410" s="48">
        <v>21987.157519732587</v>
      </c>
      <c r="BF410" s="8">
        <f t="shared" ref="BF410:BF473" si="57">IF($B410&lt;&gt;"",$F410*rngWTPthreshold-$D410,"")</f>
        <v>317316.73179974133</v>
      </c>
      <c r="BG410" s="8">
        <f t="shared" ref="BG410:BG473" si="58">IF($B410&lt;&gt;"",$J410*rngWTPthreshold-$H410,"")</f>
        <v>317098.61270994798</v>
      </c>
      <c r="BH410" s="8">
        <f t="shared" ref="BH410:BH473" si="59">IF($B410&lt;&gt;"",$N410*rngWTPthreshold-$L410,"")</f>
        <v>317330.82833451981</v>
      </c>
      <c r="BI410" s="8">
        <f t="shared" ref="BI410:BI473" si="60">IF($B410&lt;&gt;"",$R410*rngWTPthreshold-$P410,"")</f>
        <v>317289.70078511228</v>
      </c>
      <c r="BJ410" s="19">
        <f t="shared" si="53"/>
        <v>0</v>
      </c>
      <c r="BK410" s="19">
        <f t="shared" si="54"/>
        <v>0</v>
      </c>
      <c r="BL410" s="19">
        <f t="shared" si="55"/>
        <v>1</v>
      </c>
      <c r="BM410" s="19">
        <f t="shared" si="56"/>
        <v>0</v>
      </c>
    </row>
    <row r="411" spans="2:65" x14ac:dyDescent="0.25">
      <c r="B411" s="6">
        <v>386</v>
      </c>
      <c r="C411" s="48">
        <v>1935.4498140914559</v>
      </c>
      <c r="D411" s="48">
        <v>1545.5766191470691</v>
      </c>
      <c r="E411" s="48">
        <v>15.197193166468614</v>
      </c>
      <c r="F411" s="48">
        <v>10.757935179952815</v>
      </c>
      <c r="G411" s="48">
        <v>3147.941251355996</v>
      </c>
      <c r="H411" s="48">
        <v>2894.8728258705632</v>
      </c>
      <c r="I411" s="48">
        <v>15.262778401515215</v>
      </c>
      <c r="J411" s="48">
        <v>10.796585339260881</v>
      </c>
      <c r="K411" s="48">
        <v>2545.6876313495973</v>
      </c>
      <c r="L411" s="48">
        <v>2231.2597714980757</v>
      </c>
      <c r="M411" s="48">
        <v>15.233502198281142</v>
      </c>
      <c r="N411" s="48">
        <v>10.779345904509084</v>
      </c>
      <c r="O411" s="48">
        <v>2426.0546495991739</v>
      </c>
      <c r="P411" s="48">
        <v>2101.3470495714441</v>
      </c>
      <c r="Q411" s="48">
        <v>15.228575445895755</v>
      </c>
      <c r="R411" s="48">
        <v>10.776442651303443</v>
      </c>
      <c r="U411" s="48">
        <v>1349.2962067234942</v>
      </c>
      <c r="V411" s="48">
        <v>3.8650159308065923E-2</v>
      </c>
      <c r="W411" s="48">
        <v>34910.495347994824</v>
      </c>
      <c r="X411" s="48">
        <v>685.68315235100658</v>
      </c>
      <c r="Y411" s="48">
        <v>2.141072455626869E-2</v>
      </c>
      <c r="Z411" s="48">
        <v>32025.219443134185</v>
      </c>
      <c r="AA411" s="48">
        <v>555.77043042437504</v>
      </c>
      <c r="AB411" s="48">
        <v>1.8507471350627469E-2</v>
      </c>
      <c r="AC411" s="48">
        <v>30029.517263336595</v>
      </c>
      <c r="AD411" s="48">
        <v>-1349.2962067234942</v>
      </c>
      <c r="AE411" s="48">
        <v>-3.8650159308065923E-2</v>
      </c>
      <c r="AF411" s="48">
        <v>34910.495347994824</v>
      </c>
      <c r="AG411" s="48">
        <v>-663.61305437248757</v>
      </c>
      <c r="AH411" s="48">
        <v>-1.7239434751797234E-2</v>
      </c>
      <c r="AI411" s="48">
        <v>38493.898664705644</v>
      </c>
      <c r="AJ411" s="48">
        <v>-793.52577629911912</v>
      </c>
      <c r="AK411" s="48">
        <v>-2.0142687957438454E-2</v>
      </c>
      <c r="AL411" s="48">
        <v>39395.227587094676</v>
      </c>
      <c r="AM411" s="48">
        <v>-685.68315235100658</v>
      </c>
      <c r="AN411" s="48">
        <v>-2.141072455626869E-2</v>
      </c>
      <c r="AO411" s="48">
        <v>32025.219443134185</v>
      </c>
      <c r="AP411" s="48">
        <v>663.61305437248757</v>
      </c>
      <c r="AQ411" s="48">
        <v>1.7239434751797234E-2</v>
      </c>
      <c r="AR411" s="48">
        <v>38493.898664705644</v>
      </c>
      <c r="AS411" s="48">
        <v>-129.91272192663155</v>
      </c>
      <c r="AT411" s="48">
        <v>-2.9032532056412208E-3</v>
      </c>
      <c r="AU411" s="48">
        <v>44747.293027766988</v>
      </c>
      <c r="AV411" s="48">
        <v>-555.77043042437504</v>
      </c>
      <c r="AW411" s="48">
        <v>-1.8507471350627469E-2</v>
      </c>
      <c r="AX411" s="48">
        <v>30029.517263336595</v>
      </c>
      <c r="AY411" s="48">
        <v>793.52577629911912</v>
      </c>
      <c r="AZ411" s="48">
        <v>2.0142687957438454E-2</v>
      </c>
      <c r="BA411" s="48">
        <v>39395.227587094676</v>
      </c>
      <c r="BB411" s="48">
        <v>129.91272192663155</v>
      </c>
      <c r="BC411" s="48">
        <v>2.9032532056412208E-3</v>
      </c>
      <c r="BD411" s="48">
        <v>44747.293027766988</v>
      </c>
      <c r="BF411" s="8">
        <f t="shared" si="57"/>
        <v>321192.47877943737</v>
      </c>
      <c r="BG411" s="8">
        <f t="shared" si="58"/>
        <v>321002.68735195586</v>
      </c>
      <c r="BH411" s="8">
        <f t="shared" si="59"/>
        <v>321149.11736377439</v>
      </c>
      <c r="BI411" s="8">
        <f t="shared" si="60"/>
        <v>321191.93248953181</v>
      </c>
      <c r="BJ411" s="19">
        <f t="shared" ref="BJ411:BJ474" si="61">IF($B411&lt;&gt;"",IF(BF411=MAX($BF411:$BI411),1,0),"")</f>
        <v>1</v>
      </c>
      <c r="BK411" s="19">
        <f t="shared" ref="BK411:BK474" si="62">IF($B411&lt;&gt;"",IF(BG411=MAX($BF411:$BI411),1,0),"")</f>
        <v>0</v>
      </c>
      <c r="BL411" s="19">
        <f t="shared" ref="BL411:BL474" si="63">IF($B411&lt;&gt;"",IF(BH411=MAX($BF411:$BI411),1,0),"")</f>
        <v>0</v>
      </c>
      <c r="BM411" s="19">
        <f t="shared" ref="BM411:BM474" si="64">IF($B411&lt;&gt;"",IF(BI411=MAX($BF411:$BI411),1,0),"")</f>
        <v>0</v>
      </c>
    </row>
    <row r="412" spans="2:65" x14ac:dyDescent="0.25">
      <c r="B412" s="6">
        <v>387</v>
      </c>
      <c r="C412" s="48">
        <v>2049.941397936695</v>
      </c>
      <c r="D412" s="48">
        <v>1619.6086278426656</v>
      </c>
      <c r="E412" s="48">
        <v>14.984879861837015</v>
      </c>
      <c r="F412" s="48">
        <v>10.610082885889103</v>
      </c>
      <c r="G412" s="48">
        <v>3167.0239785341842</v>
      </c>
      <c r="H412" s="48">
        <v>2905.8270236074277</v>
      </c>
      <c r="I412" s="48">
        <v>15.067358456926909</v>
      </c>
      <c r="J412" s="48">
        <v>10.65891455781183</v>
      </c>
      <c r="K412" s="48">
        <v>2591.9813519951172</v>
      </c>
      <c r="L412" s="48">
        <v>2259.9928906194609</v>
      </c>
      <c r="M412" s="48">
        <v>15.033035628792863</v>
      </c>
      <c r="N412" s="48">
        <v>10.63861399225698</v>
      </c>
      <c r="O412" s="48">
        <v>2547.0604715408826</v>
      </c>
      <c r="P412" s="48">
        <v>2180.0996999653285</v>
      </c>
      <c r="Q412" s="48">
        <v>15.015975177306881</v>
      </c>
      <c r="R412" s="48">
        <v>10.628512677091823</v>
      </c>
      <c r="U412" s="48">
        <v>1286.2183957647621</v>
      </c>
      <c r="V412" s="48">
        <v>4.8831671922727082E-2</v>
      </c>
      <c r="W412" s="48">
        <v>26339.839393582886</v>
      </c>
      <c r="X412" s="48">
        <v>640.38426277679537</v>
      </c>
      <c r="Y412" s="48">
        <v>2.8531106367877257E-2</v>
      </c>
      <c r="Z412" s="48">
        <v>22445.1254893429</v>
      </c>
      <c r="AA412" s="48">
        <v>560.4910721226629</v>
      </c>
      <c r="AB412" s="48">
        <v>1.842979120272048E-2</v>
      </c>
      <c r="AC412" s="48">
        <v>30412.231259566684</v>
      </c>
      <c r="AD412" s="48">
        <v>-1286.2183957647621</v>
      </c>
      <c r="AE412" s="48">
        <v>-4.8831671922727082E-2</v>
      </c>
      <c r="AF412" s="48">
        <v>26339.839393582886</v>
      </c>
      <c r="AG412" s="48">
        <v>-645.83413298796677</v>
      </c>
      <c r="AH412" s="48">
        <v>-2.0300565554849825E-2</v>
      </c>
      <c r="AI412" s="48">
        <v>31813.602987709688</v>
      </c>
      <c r="AJ412" s="48">
        <v>-725.72732364209924</v>
      </c>
      <c r="AK412" s="48">
        <v>-3.0401880720006602E-2</v>
      </c>
      <c r="AL412" s="48">
        <v>23871.132523867807</v>
      </c>
      <c r="AM412" s="48">
        <v>-640.38426277679537</v>
      </c>
      <c r="AN412" s="48">
        <v>-2.8531106367877257E-2</v>
      </c>
      <c r="AO412" s="48">
        <v>22445.1254893429</v>
      </c>
      <c r="AP412" s="48">
        <v>645.83413298796677</v>
      </c>
      <c r="AQ412" s="48">
        <v>2.0300565554849825E-2</v>
      </c>
      <c r="AR412" s="48">
        <v>31813.602987709688</v>
      </c>
      <c r="AS412" s="48">
        <v>-79.893190654132468</v>
      </c>
      <c r="AT412" s="48">
        <v>-1.0101315165156777E-2</v>
      </c>
      <c r="AU412" s="48">
        <v>7909.1870066299916</v>
      </c>
      <c r="AV412" s="48">
        <v>-560.4910721226629</v>
      </c>
      <c r="AW412" s="48">
        <v>-1.842979120272048E-2</v>
      </c>
      <c r="AX412" s="48">
        <v>30412.231259566684</v>
      </c>
      <c r="AY412" s="48">
        <v>725.72732364209924</v>
      </c>
      <c r="AZ412" s="48">
        <v>3.0401880720006602E-2</v>
      </c>
      <c r="BA412" s="48">
        <v>23871.132523867807</v>
      </c>
      <c r="BB412" s="48">
        <v>79.893190654132468</v>
      </c>
      <c r="BC412" s="48">
        <v>1.0101315165156777E-2</v>
      </c>
      <c r="BD412" s="48">
        <v>7909.1870066299916</v>
      </c>
      <c r="BF412" s="8">
        <f t="shared" si="57"/>
        <v>316682.87794883043</v>
      </c>
      <c r="BG412" s="8">
        <f t="shared" si="58"/>
        <v>316861.60971074743</v>
      </c>
      <c r="BH412" s="8">
        <f t="shared" si="59"/>
        <v>316898.42687708995</v>
      </c>
      <c r="BI412" s="8">
        <f t="shared" si="60"/>
        <v>316675.28061278939</v>
      </c>
      <c r="BJ412" s="19">
        <f t="shared" si="61"/>
        <v>0</v>
      </c>
      <c r="BK412" s="19">
        <f t="shared" si="62"/>
        <v>0</v>
      </c>
      <c r="BL412" s="19">
        <f t="shared" si="63"/>
        <v>1</v>
      </c>
      <c r="BM412" s="19">
        <f t="shared" si="64"/>
        <v>0</v>
      </c>
    </row>
    <row r="413" spans="2:65" x14ac:dyDescent="0.25">
      <c r="B413" s="6">
        <v>388</v>
      </c>
      <c r="C413" s="48">
        <v>1922.5558486801233</v>
      </c>
      <c r="D413" s="48">
        <v>1536.8949954936973</v>
      </c>
      <c r="E413" s="48">
        <v>15.089780428922399</v>
      </c>
      <c r="F413" s="48">
        <v>10.682913999993364</v>
      </c>
      <c r="G413" s="48">
        <v>3145.5169453237909</v>
      </c>
      <c r="H413" s="48">
        <v>2893.2387608161762</v>
      </c>
      <c r="I413" s="48">
        <v>15.157162893814601</v>
      </c>
      <c r="J413" s="48">
        <v>10.722646494807048</v>
      </c>
      <c r="K413" s="48">
        <v>2560.393094040387</v>
      </c>
      <c r="L413" s="48">
        <v>2241.1429818749493</v>
      </c>
      <c r="M413" s="48">
        <v>15.123473160434004</v>
      </c>
      <c r="N413" s="48">
        <v>10.702794937285002</v>
      </c>
      <c r="O413" s="48">
        <v>2498.9532108090079</v>
      </c>
      <c r="P413" s="48">
        <v>2150.3866770370678</v>
      </c>
      <c r="Q413" s="48">
        <v>15.108635422551993</v>
      </c>
      <c r="R413" s="48">
        <v>10.694043118434902</v>
      </c>
      <c r="U413" s="48">
        <v>1356.3437653224789</v>
      </c>
      <c r="V413" s="48">
        <v>3.9732494813684127E-2</v>
      </c>
      <c r="W413" s="48">
        <v>34136.889004396107</v>
      </c>
      <c r="X413" s="48">
        <v>704.24798638125208</v>
      </c>
      <c r="Y413" s="48">
        <v>1.9880937291638645E-2</v>
      </c>
      <c r="Z413" s="48">
        <v>35423.278895278178</v>
      </c>
      <c r="AA413" s="48">
        <v>613.49168154337053</v>
      </c>
      <c r="AB413" s="48">
        <v>1.1129118441537855E-2</v>
      </c>
      <c r="AC413" s="48">
        <v>55124.912612449152</v>
      </c>
      <c r="AD413" s="48">
        <v>-1356.3437653224789</v>
      </c>
      <c r="AE413" s="48">
        <v>-3.9732494813684127E-2</v>
      </c>
      <c r="AF413" s="48">
        <v>34136.889004396107</v>
      </c>
      <c r="AG413" s="48">
        <v>-652.09577894122685</v>
      </c>
      <c r="AH413" s="48">
        <v>-1.9851557522045482E-2</v>
      </c>
      <c r="AI413" s="48">
        <v>32848.595291178724</v>
      </c>
      <c r="AJ413" s="48">
        <v>-742.8520837791084</v>
      </c>
      <c r="AK413" s="48">
        <v>-2.8603376372146272E-2</v>
      </c>
      <c r="AL413" s="48">
        <v>25970.783103161608</v>
      </c>
      <c r="AM413" s="48">
        <v>-704.24798638125208</v>
      </c>
      <c r="AN413" s="48">
        <v>-1.9880937291638645E-2</v>
      </c>
      <c r="AO413" s="48">
        <v>35423.278895278178</v>
      </c>
      <c r="AP413" s="48">
        <v>652.09577894122685</v>
      </c>
      <c r="AQ413" s="48">
        <v>1.9851557522045482E-2</v>
      </c>
      <c r="AR413" s="48">
        <v>32848.595291178724</v>
      </c>
      <c r="AS413" s="48">
        <v>-90.756304837881544</v>
      </c>
      <c r="AT413" s="48">
        <v>-8.7518188501007899E-3</v>
      </c>
      <c r="AU413" s="48">
        <v>10369.993528469382</v>
      </c>
      <c r="AV413" s="48">
        <v>-613.49168154337053</v>
      </c>
      <c r="AW413" s="48">
        <v>-1.1129118441537855E-2</v>
      </c>
      <c r="AX413" s="48">
        <v>55124.912612449152</v>
      </c>
      <c r="AY413" s="48">
        <v>742.8520837791084</v>
      </c>
      <c r="AZ413" s="48">
        <v>2.8603376372146272E-2</v>
      </c>
      <c r="BA413" s="48">
        <v>25970.783103161608</v>
      </c>
      <c r="BB413" s="48">
        <v>90.756304837881544</v>
      </c>
      <c r="BC413" s="48">
        <v>8.7518188501007899E-3</v>
      </c>
      <c r="BD413" s="48">
        <v>10369.993528469382</v>
      </c>
      <c r="BF413" s="8">
        <f t="shared" si="57"/>
        <v>318950.52500430722</v>
      </c>
      <c r="BG413" s="8">
        <f t="shared" si="58"/>
        <v>318786.1560833953</v>
      </c>
      <c r="BH413" s="8">
        <f t="shared" si="59"/>
        <v>318842.70513667515</v>
      </c>
      <c r="BI413" s="8">
        <f t="shared" si="60"/>
        <v>318670.90687601001</v>
      </c>
      <c r="BJ413" s="19">
        <f t="shared" si="61"/>
        <v>1</v>
      </c>
      <c r="BK413" s="19">
        <f t="shared" si="62"/>
        <v>0</v>
      </c>
      <c r="BL413" s="19">
        <f t="shared" si="63"/>
        <v>0</v>
      </c>
      <c r="BM413" s="19">
        <f t="shared" si="64"/>
        <v>0</v>
      </c>
    </row>
    <row r="414" spans="2:65" x14ac:dyDescent="0.25">
      <c r="B414" s="6">
        <v>389</v>
      </c>
      <c r="C414" s="48">
        <v>1922.3007037439054</v>
      </c>
      <c r="D414" s="48">
        <v>1537.6678395115873</v>
      </c>
      <c r="E414" s="48">
        <v>15.023530598208213</v>
      </c>
      <c r="F414" s="48">
        <v>10.636730945062144</v>
      </c>
      <c r="G414" s="48">
        <v>3102.5767760525264</v>
      </c>
      <c r="H414" s="48">
        <v>2865.0152551104648</v>
      </c>
      <c r="I414" s="48">
        <v>15.100920615704283</v>
      </c>
      <c r="J414" s="48">
        <v>10.682469035381217</v>
      </c>
      <c r="K414" s="48">
        <v>2576.6244260520957</v>
      </c>
      <c r="L414" s="48">
        <v>2252.8439110822706</v>
      </c>
      <c r="M414" s="48">
        <v>15.05572849596591</v>
      </c>
      <c r="N414" s="48">
        <v>10.655777439323838</v>
      </c>
      <c r="O414" s="48">
        <v>2482.4564326404961</v>
      </c>
      <c r="P414" s="48">
        <v>2140.1202186526693</v>
      </c>
      <c r="Q414" s="48">
        <v>15.045937353189826</v>
      </c>
      <c r="R414" s="48">
        <v>10.64998816837902</v>
      </c>
      <c r="U414" s="48">
        <v>1327.3474155988774</v>
      </c>
      <c r="V414" s="48">
        <v>4.5738090319073166E-2</v>
      </c>
      <c r="W414" s="48">
        <v>29020.612936377067</v>
      </c>
      <c r="X414" s="48">
        <v>715.17607157068323</v>
      </c>
      <c r="Y414" s="48">
        <v>1.9046494261694136E-2</v>
      </c>
      <c r="Z414" s="48">
        <v>37548.961070963524</v>
      </c>
      <c r="AA414" s="48">
        <v>602.45237914108202</v>
      </c>
      <c r="AB414" s="48">
        <v>1.325722331687551E-2</v>
      </c>
      <c r="AC414" s="48">
        <v>45443.330382328451</v>
      </c>
      <c r="AD414" s="48">
        <v>-1327.3474155988774</v>
      </c>
      <c r="AE414" s="48">
        <v>-4.5738090319073166E-2</v>
      </c>
      <c r="AF414" s="48">
        <v>29020.612936377067</v>
      </c>
      <c r="AG414" s="48">
        <v>-612.1713440281942</v>
      </c>
      <c r="AH414" s="48">
        <v>-2.669159605737903E-2</v>
      </c>
      <c r="AI414" s="48">
        <v>22934.984581371868</v>
      </c>
      <c r="AJ414" s="48">
        <v>-724.89503645779541</v>
      </c>
      <c r="AK414" s="48">
        <v>-3.2480867002197655E-2</v>
      </c>
      <c r="AL414" s="48">
        <v>22317.601202232348</v>
      </c>
      <c r="AM414" s="48">
        <v>-715.17607157068323</v>
      </c>
      <c r="AN414" s="48">
        <v>-1.9046494261694136E-2</v>
      </c>
      <c r="AO414" s="48">
        <v>37548.961070963524</v>
      </c>
      <c r="AP414" s="48">
        <v>612.1713440281942</v>
      </c>
      <c r="AQ414" s="48">
        <v>2.669159605737903E-2</v>
      </c>
      <c r="AR414" s="48">
        <v>22934.984581371868</v>
      </c>
      <c r="AS414" s="48">
        <v>-112.72369242960121</v>
      </c>
      <c r="AT414" s="48">
        <v>-5.7892709448186253E-3</v>
      </c>
      <c r="AU414" s="48">
        <v>19471.137817532705</v>
      </c>
      <c r="AV414" s="48">
        <v>-602.45237914108202</v>
      </c>
      <c r="AW414" s="48">
        <v>-1.325722331687551E-2</v>
      </c>
      <c r="AX414" s="48">
        <v>45443.330382328451</v>
      </c>
      <c r="AY414" s="48">
        <v>724.89503645779541</v>
      </c>
      <c r="AZ414" s="48">
        <v>3.2480867002197655E-2</v>
      </c>
      <c r="BA414" s="48">
        <v>22317.601202232348</v>
      </c>
      <c r="BB414" s="48">
        <v>112.72369242960121</v>
      </c>
      <c r="BC414" s="48">
        <v>5.7892709448186253E-3</v>
      </c>
      <c r="BD414" s="48">
        <v>19471.137817532705</v>
      </c>
      <c r="BF414" s="8">
        <f t="shared" si="57"/>
        <v>317564.26051235275</v>
      </c>
      <c r="BG414" s="8">
        <f t="shared" si="58"/>
        <v>317609.05580632604</v>
      </c>
      <c r="BH414" s="8">
        <f t="shared" si="59"/>
        <v>317420.47926863289</v>
      </c>
      <c r="BI414" s="8">
        <f t="shared" si="60"/>
        <v>317359.52483271796</v>
      </c>
      <c r="BJ414" s="19">
        <f t="shared" si="61"/>
        <v>0</v>
      </c>
      <c r="BK414" s="19">
        <f t="shared" si="62"/>
        <v>1</v>
      </c>
      <c r="BL414" s="19">
        <f t="shared" si="63"/>
        <v>0</v>
      </c>
      <c r="BM414" s="19">
        <f t="shared" si="64"/>
        <v>0</v>
      </c>
    </row>
    <row r="415" spans="2:65" x14ac:dyDescent="0.25">
      <c r="B415" s="6">
        <v>390</v>
      </c>
      <c r="C415" s="48">
        <v>2025.5071997704683</v>
      </c>
      <c r="D415" s="48">
        <v>1604.2614488826923</v>
      </c>
      <c r="E415" s="48">
        <v>15.082404908417795</v>
      </c>
      <c r="F415" s="48">
        <v>10.678020301413493</v>
      </c>
      <c r="G415" s="48">
        <v>3192.1192165335815</v>
      </c>
      <c r="H415" s="48">
        <v>2923.2478963507515</v>
      </c>
      <c r="I415" s="48">
        <v>15.154251198091853</v>
      </c>
      <c r="J415" s="48">
        <v>10.72043303112938</v>
      </c>
      <c r="K415" s="48">
        <v>2543.6939393388825</v>
      </c>
      <c r="L415" s="48">
        <v>2228.4242652968292</v>
      </c>
      <c r="M415" s="48">
        <v>15.13251500654057</v>
      </c>
      <c r="N415" s="48">
        <v>10.707615522962934</v>
      </c>
      <c r="O415" s="48">
        <v>2493.1350738899059</v>
      </c>
      <c r="P415" s="48">
        <v>2144.805542924521</v>
      </c>
      <c r="Q415" s="48">
        <v>15.116952995488974</v>
      </c>
      <c r="R415" s="48">
        <v>10.698431452700914</v>
      </c>
      <c r="U415" s="48">
        <v>1318.9864474680592</v>
      </c>
      <c r="V415" s="48">
        <v>4.2412729715886499E-2</v>
      </c>
      <c r="W415" s="48">
        <v>31098.834154360207</v>
      </c>
      <c r="X415" s="48">
        <v>624.16281641413684</v>
      </c>
      <c r="Y415" s="48">
        <v>2.9595221549440609E-2</v>
      </c>
      <c r="Z415" s="48">
        <v>21089.986279421326</v>
      </c>
      <c r="AA415" s="48">
        <v>540.54409404182866</v>
      </c>
      <c r="AB415" s="48">
        <v>2.0411151287420992E-2</v>
      </c>
      <c r="AC415" s="48">
        <v>26482.783182100844</v>
      </c>
      <c r="AD415" s="48">
        <v>-1318.9864474680592</v>
      </c>
      <c r="AE415" s="48">
        <v>-4.2412729715886499E-2</v>
      </c>
      <c r="AF415" s="48">
        <v>31098.834154360207</v>
      </c>
      <c r="AG415" s="48">
        <v>-694.82363105392233</v>
      </c>
      <c r="AH415" s="48">
        <v>-1.281750816644589E-2</v>
      </c>
      <c r="AI415" s="48">
        <v>54208.947794771477</v>
      </c>
      <c r="AJ415" s="48">
        <v>-778.44235342623051</v>
      </c>
      <c r="AK415" s="48">
        <v>-2.2001578428465507E-2</v>
      </c>
      <c r="AL415" s="48">
        <v>35381.204851152252</v>
      </c>
      <c r="AM415" s="48">
        <v>-624.16281641413684</v>
      </c>
      <c r="AN415" s="48">
        <v>-2.9595221549440609E-2</v>
      </c>
      <c r="AO415" s="48">
        <v>21089.986279421326</v>
      </c>
      <c r="AP415" s="48">
        <v>694.82363105392233</v>
      </c>
      <c r="AQ415" s="48">
        <v>1.281750816644589E-2</v>
      </c>
      <c r="AR415" s="48">
        <v>54208.947794771477</v>
      </c>
      <c r="AS415" s="48">
        <v>-83.618722372308184</v>
      </c>
      <c r="AT415" s="48">
        <v>-9.1840702620196168E-3</v>
      </c>
      <c r="AU415" s="48">
        <v>9104.7563865131033</v>
      </c>
      <c r="AV415" s="48">
        <v>-540.54409404182866</v>
      </c>
      <c r="AW415" s="48">
        <v>-2.0411151287420992E-2</v>
      </c>
      <c r="AX415" s="48">
        <v>26482.783182100844</v>
      </c>
      <c r="AY415" s="48">
        <v>778.44235342623051</v>
      </c>
      <c r="AZ415" s="48">
        <v>2.2001578428465507E-2</v>
      </c>
      <c r="BA415" s="48">
        <v>35381.204851152252</v>
      </c>
      <c r="BB415" s="48">
        <v>83.618722372308184</v>
      </c>
      <c r="BC415" s="48">
        <v>9.1840702620196168E-3</v>
      </c>
      <c r="BD415" s="48">
        <v>9104.7563865131033</v>
      </c>
      <c r="BF415" s="8">
        <f t="shared" si="57"/>
        <v>318736.34759352211</v>
      </c>
      <c r="BG415" s="8">
        <f t="shared" si="58"/>
        <v>318689.74303753063</v>
      </c>
      <c r="BH415" s="8">
        <f t="shared" si="59"/>
        <v>319000.0414235912</v>
      </c>
      <c r="BI415" s="8">
        <f t="shared" si="60"/>
        <v>318808.13803810294</v>
      </c>
      <c r="BJ415" s="19">
        <f t="shared" si="61"/>
        <v>0</v>
      </c>
      <c r="BK415" s="19">
        <f t="shared" si="62"/>
        <v>0</v>
      </c>
      <c r="BL415" s="19">
        <f t="shared" si="63"/>
        <v>1</v>
      </c>
      <c r="BM415" s="19">
        <f t="shared" si="64"/>
        <v>0</v>
      </c>
    </row>
    <row r="416" spans="2:65" x14ac:dyDescent="0.25">
      <c r="B416" s="6">
        <v>391</v>
      </c>
      <c r="C416" s="48">
        <v>1986.3101910410514</v>
      </c>
      <c r="D416" s="48">
        <v>1579.3056928727092</v>
      </c>
      <c r="E416" s="48">
        <v>14.859350747762992</v>
      </c>
      <c r="F416" s="48">
        <v>10.520104715911112</v>
      </c>
      <c r="G416" s="48">
        <v>3215.6270495463923</v>
      </c>
      <c r="H416" s="48">
        <v>2939.9128463600164</v>
      </c>
      <c r="I416" s="48">
        <v>14.922535175531184</v>
      </c>
      <c r="J416" s="48">
        <v>10.557408354593301</v>
      </c>
      <c r="K416" s="48">
        <v>2536.6548030983458</v>
      </c>
      <c r="L416" s="48">
        <v>2224.7630739804108</v>
      </c>
      <c r="M416" s="48">
        <v>14.905228357824278</v>
      </c>
      <c r="N416" s="48">
        <v>10.547200656359802</v>
      </c>
      <c r="O416" s="48">
        <v>2575.6872967053932</v>
      </c>
      <c r="P416" s="48">
        <v>2201.5345916427996</v>
      </c>
      <c r="Q416" s="48">
        <v>14.875259603011052</v>
      </c>
      <c r="R416" s="48">
        <v>10.529506825144091</v>
      </c>
      <c r="U416" s="48">
        <v>1360.6071534873072</v>
      </c>
      <c r="V416" s="48">
        <v>3.7303638682189444E-2</v>
      </c>
      <c r="W416" s="48">
        <v>36473.845489419422</v>
      </c>
      <c r="X416" s="48">
        <v>645.45738110770162</v>
      </c>
      <c r="Y416" s="48">
        <v>2.709594044869057E-2</v>
      </c>
      <c r="Z416" s="48">
        <v>23821.183927162558</v>
      </c>
      <c r="AA416" s="48">
        <v>622.22889877009038</v>
      </c>
      <c r="AB416" s="48">
        <v>9.4021092329796829E-3</v>
      </c>
      <c r="AC416" s="48">
        <v>66179.713865427606</v>
      </c>
      <c r="AD416" s="48">
        <v>-1360.6071534873072</v>
      </c>
      <c r="AE416" s="48">
        <v>-3.7303638682189444E-2</v>
      </c>
      <c r="AF416" s="48">
        <v>36473.845489419422</v>
      </c>
      <c r="AG416" s="48">
        <v>-715.14977237960557</v>
      </c>
      <c r="AH416" s="48">
        <v>-1.0207698233498874E-2</v>
      </c>
      <c r="AI416" s="48">
        <v>70059.846600155128</v>
      </c>
      <c r="AJ416" s="48">
        <v>-738.37825471721681</v>
      </c>
      <c r="AK416" s="48">
        <v>-2.7901529449209761E-2</v>
      </c>
      <c r="AL416" s="48">
        <v>26463.719706165764</v>
      </c>
      <c r="AM416" s="48">
        <v>-645.45738110770162</v>
      </c>
      <c r="AN416" s="48">
        <v>-2.709594044869057E-2</v>
      </c>
      <c r="AO416" s="48">
        <v>23821.183927162558</v>
      </c>
      <c r="AP416" s="48">
        <v>715.14977237960557</v>
      </c>
      <c r="AQ416" s="48">
        <v>1.0207698233498874E-2</v>
      </c>
      <c r="AR416" s="48">
        <v>70059.846600155128</v>
      </c>
      <c r="AS416" s="48">
        <v>-23.22848233761124</v>
      </c>
      <c r="AT416" s="48">
        <v>-1.7693831215710887E-2</v>
      </c>
      <c r="AU416" s="48">
        <v>1312.8011708954232</v>
      </c>
      <c r="AV416" s="48">
        <v>-622.22889877009038</v>
      </c>
      <c r="AW416" s="48">
        <v>-9.4021092329796829E-3</v>
      </c>
      <c r="AX416" s="48">
        <v>66179.713865427606</v>
      </c>
      <c r="AY416" s="48">
        <v>738.37825471721681</v>
      </c>
      <c r="AZ416" s="48">
        <v>2.7901529449209761E-2</v>
      </c>
      <c r="BA416" s="48">
        <v>26463.719706165764</v>
      </c>
      <c r="BB416" s="48">
        <v>23.22848233761124</v>
      </c>
      <c r="BC416" s="48">
        <v>1.7693831215710887E-2</v>
      </c>
      <c r="BD416" s="48">
        <v>1312.8011708954232</v>
      </c>
      <c r="BF416" s="8">
        <f t="shared" si="57"/>
        <v>314023.83578446059</v>
      </c>
      <c r="BG416" s="8">
        <f t="shared" si="58"/>
        <v>313782.33779143903</v>
      </c>
      <c r="BH416" s="8">
        <f t="shared" si="59"/>
        <v>314191.25661681365</v>
      </c>
      <c r="BI416" s="8">
        <f t="shared" si="60"/>
        <v>313683.67016267998</v>
      </c>
      <c r="BJ416" s="19">
        <f t="shared" si="61"/>
        <v>0</v>
      </c>
      <c r="BK416" s="19">
        <f t="shared" si="62"/>
        <v>0</v>
      </c>
      <c r="BL416" s="19">
        <f t="shared" si="63"/>
        <v>1</v>
      </c>
      <c r="BM416" s="19">
        <f t="shared" si="64"/>
        <v>0</v>
      </c>
    </row>
    <row r="417" spans="2:65" x14ac:dyDescent="0.25">
      <c r="B417" s="6">
        <v>392</v>
      </c>
      <c r="C417" s="48">
        <v>1973.9913124076072</v>
      </c>
      <c r="D417" s="48">
        <v>1568.97981091828</v>
      </c>
      <c r="E417" s="48">
        <v>14.999886342722506</v>
      </c>
      <c r="F417" s="48">
        <v>10.618857738520424</v>
      </c>
      <c r="G417" s="48">
        <v>3200.0698341684956</v>
      </c>
      <c r="H417" s="48">
        <v>2928.1755466737413</v>
      </c>
      <c r="I417" s="48">
        <v>15.06231979692831</v>
      </c>
      <c r="J417" s="48">
        <v>10.655667771063532</v>
      </c>
      <c r="K417" s="48">
        <v>2593.0363654333032</v>
      </c>
      <c r="L417" s="48">
        <v>2261.0211394155622</v>
      </c>
      <c r="M417" s="48">
        <v>15.034245473299308</v>
      </c>
      <c r="N417" s="48">
        <v>10.639127564189801</v>
      </c>
      <c r="O417" s="48">
        <v>2491.1835336368654</v>
      </c>
      <c r="P417" s="48">
        <v>2142.9727141190956</v>
      </c>
      <c r="Q417" s="48">
        <v>15.02664837557669</v>
      </c>
      <c r="R417" s="48">
        <v>10.634648293099227</v>
      </c>
      <c r="U417" s="48">
        <v>1359.1957357554613</v>
      </c>
      <c r="V417" s="48">
        <v>3.6810032543108662E-2</v>
      </c>
      <c r="W417" s="48">
        <v>36924.600220434229</v>
      </c>
      <c r="X417" s="48">
        <v>692.04132849728217</v>
      </c>
      <c r="Y417" s="48">
        <v>2.0269825669377184E-2</v>
      </c>
      <c r="Z417" s="48">
        <v>34141.454385707402</v>
      </c>
      <c r="AA417" s="48">
        <v>573.99290320081559</v>
      </c>
      <c r="AB417" s="48">
        <v>1.5790554578803295E-2</v>
      </c>
      <c r="AC417" s="48">
        <v>36350.395442812638</v>
      </c>
      <c r="AD417" s="48">
        <v>-1359.1957357554613</v>
      </c>
      <c r="AE417" s="48">
        <v>-3.6810032543108662E-2</v>
      </c>
      <c r="AF417" s="48">
        <v>36924.600220434229</v>
      </c>
      <c r="AG417" s="48">
        <v>-667.15440725817916</v>
      </c>
      <c r="AH417" s="48">
        <v>-1.6540206873731478E-2</v>
      </c>
      <c r="AI417" s="48">
        <v>40335.312148829784</v>
      </c>
      <c r="AJ417" s="48">
        <v>-785.20283255464574</v>
      </c>
      <c r="AK417" s="48">
        <v>-2.1019477964305366E-2</v>
      </c>
      <c r="AL417" s="48">
        <v>37355.96259279384</v>
      </c>
      <c r="AM417" s="48">
        <v>-692.04132849728217</v>
      </c>
      <c r="AN417" s="48">
        <v>-2.0269825669377184E-2</v>
      </c>
      <c r="AO417" s="48">
        <v>34141.454385707402</v>
      </c>
      <c r="AP417" s="48">
        <v>667.15440725817916</v>
      </c>
      <c r="AQ417" s="48">
        <v>1.6540206873731478E-2</v>
      </c>
      <c r="AR417" s="48">
        <v>40335.312148829784</v>
      </c>
      <c r="AS417" s="48">
        <v>-118.04842529646658</v>
      </c>
      <c r="AT417" s="48">
        <v>-4.4792710905738886E-3</v>
      </c>
      <c r="AU417" s="48">
        <v>26354.382869321289</v>
      </c>
      <c r="AV417" s="48">
        <v>-573.99290320081559</v>
      </c>
      <c r="AW417" s="48">
        <v>-1.5790554578803295E-2</v>
      </c>
      <c r="AX417" s="48">
        <v>36350.395442812638</v>
      </c>
      <c r="AY417" s="48">
        <v>785.20283255464574</v>
      </c>
      <c r="AZ417" s="48">
        <v>2.1019477964305366E-2</v>
      </c>
      <c r="BA417" s="48">
        <v>37355.96259279384</v>
      </c>
      <c r="BB417" s="48">
        <v>118.04842529646658</v>
      </c>
      <c r="BC417" s="48">
        <v>4.4792710905738886E-3</v>
      </c>
      <c r="BD417" s="48">
        <v>26354.382869321289</v>
      </c>
      <c r="BF417" s="8">
        <f t="shared" si="57"/>
        <v>316996.75234469445</v>
      </c>
      <c r="BG417" s="8">
        <f t="shared" si="58"/>
        <v>316741.85758523218</v>
      </c>
      <c r="BH417" s="8">
        <f t="shared" si="59"/>
        <v>316912.80578627845</v>
      </c>
      <c r="BI417" s="8">
        <f t="shared" si="60"/>
        <v>316896.47607885773</v>
      </c>
      <c r="BJ417" s="19">
        <f t="shared" si="61"/>
        <v>1</v>
      </c>
      <c r="BK417" s="19">
        <f t="shared" si="62"/>
        <v>0</v>
      </c>
      <c r="BL417" s="19">
        <f t="shared" si="63"/>
        <v>0</v>
      </c>
      <c r="BM417" s="19">
        <f t="shared" si="64"/>
        <v>0</v>
      </c>
    </row>
    <row r="418" spans="2:65" x14ac:dyDescent="0.25">
      <c r="B418" s="6">
        <v>393</v>
      </c>
      <c r="C418" s="48">
        <v>2053.6665978180959</v>
      </c>
      <c r="D418" s="48">
        <v>1622.2017114992223</v>
      </c>
      <c r="E418" s="48">
        <v>14.997435684671213</v>
      </c>
      <c r="F418" s="48">
        <v>10.618103147606867</v>
      </c>
      <c r="G418" s="48">
        <v>3169.1207396446234</v>
      </c>
      <c r="H418" s="48">
        <v>2907.2663906366429</v>
      </c>
      <c r="I418" s="48">
        <v>15.076636880420498</v>
      </c>
      <c r="J418" s="48">
        <v>10.664950509873526</v>
      </c>
      <c r="K418" s="48">
        <v>2519.44743476548</v>
      </c>
      <c r="L418" s="48">
        <v>2211.4699286247537</v>
      </c>
      <c r="M418" s="48">
        <v>15.055256548338154</v>
      </c>
      <c r="N418" s="48">
        <v>10.652320062617934</v>
      </c>
      <c r="O418" s="48">
        <v>2502.2441971011017</v>
      </c>
      <c r="P418" s="48">
        <v>2150.1105844847557</v>
      </c>
      <c r="Q418" s="48">
        <v>15.034679383280881</v>
      </c>
      <c r="R418" s="48">
        <v>10.640152990126188</v>
      </c>
      <c r="U418" s="48">
        <v>1285.0646791374206</v>
      </c>
      <c r="V418" s="48">
        <v>4.6847362266658976E-2</v>
      </c>
      <c r="W418" s="48">
        <v>27430.886542186272</v>
      </c>
      <c r="X418" s="48">
        <v>589.26821712553146</v>
      </c>
      <c r="Y418" s="48">
        <v>3.4216915011066718E-2</v>
      </c>
      <c r="Z418" s="48">
        <v>17221.547206548148</v>
      </c>
      <c r="AA418" s="48">
        <v>527.90887298553343</v>
      </c>
      <c r="AB418" s="48">
        <v>2.2049842519320961E-2</v>
      </c>
      <c r="AC418" s="48">
        <v>23941.616477440071</v>
      </c>
      <c r="AD418" s="48">
        <v>-1285.0646791374206</v>
      </c>
      <c r="AE418" s="48">
        <v>-4.6847362266658976E-2</v>
      </c>
      <c r="AF418" s="48">
        <v>27430.886542186272</v>
      </c>
      <c r="AG418" s="48">
        <v>-695.79646201188916</v>
      </c>
      <c r="AH418" s="48">
        <v>-1.2630447255592259E-2</v>
      </c>
      <c r="AI418" s="48">
        <v>55088.822108323853</v>
      </c>
      <c r="AJ418" s="48">
        <v>-757.15580615188719</v>
      </c>
      <c r="AK418" s="48">
        <v>-2.4797519747338015E-2</v>
      </c>
      <c r="AL418" s="48">
        <v>30533.529718558526</v>
      </c>
      <c r="AM418" s="48">
        <v>-589.26821712553146</v>
      </c>
      <c r="AN418" s="48">
        <v>-3.4216915011066718E-2</v>
      </c>
      <c r="AO418" s="48">
        <v>17221.547206548148</v>
      </c>
      <c r="AP418" s="48">
        <v>695.79646201188916</v>
      </c>
      <c r="AQ418" s="48">
        <v>1.2630447255592259E-2</v>
      </c>
      <c r="AR418" s="48">
        <v>55088.822108323853</v>
      </c>
      <c r="AS418" s="48">
        <v>-61.359344139998029</v>
      </c>
      <c r="AT418" s="48">
        <v>-1.2167072491745756E-2</v>
      </c>
      <c r="AU418" s="48">
        <v>5043.0655510291999</v>
      </c>
      <c r="AV418" s="48">
        <v>-527.90887298553343</v>
      </c>
      <c r="AW418" s="48">
        <v>-2.2049842519320961E-2</v>
      </c>
      <c r="AX418" s="48">
        <v>23941.616477440071</v>
      </c>
      <c r="AY418" s="48">
        <v>757.15580615188719</v>
      </c>
      <c r="AZ418" s="48">
        <v>2.4797519747338015E-2</v>
      </c>
      <c r="BA418" s="48">
        <v>30533.529718558526</v>
      </c>
      <c r="BB418" s="48">
        <v>61.359344139998029</v>
      </c>
      <c r="BC418" s="48">
        <v>1.2167072491745756E-2</v>
      </c>
      <c r="BD418" s="48">
        <v>5043.0655510291999</v>
      </c>
      <c r="BF418" s="8">
        <f t="shared" si="57"/>
        <v>316920.89271670673</v>
      </c>
      <c r="BG418" s="8">
        <f t="shared" si="58"/>
        <v>317041.24890556914</v>
      </c>
      <c r="BH418" s="8">
        <f t="shared" si="59"/>
        <v>317358.13194991328</v>
      </c>
      <c r="BI418" s="8">
        <f t="shared" si="60"/>
        <v>317054.47911930084</v>
      </c>
      <c r="BJ418" s="19">
        <f t="shared" si="61"/>
        <v>0</v>
      </c>
      <c r="BK418" s="19">
        <f t="shared" si="62"/>
        <v>0</v>
      </c>
      <c r="BL418" s="19">
        <f t="shared" si="63"/>
        <v>1</v>
      </c>
      <c r="BM418" s="19">
        <f t="shared" si="64"/>
        <v>0</v>
      </c>
    </row>
    <row r="419" spans="2:65" x14ac:dyDescent="0.25">
      <c r="B419" s="6">
        <v>394</v>
      </c>
      <c r="C419" s="48">
        <v>1912.933273417616</v>
      </c>
      <c r="D419" s="48">
        <v>1528.3700082579321</v>
      </c>
      <c r="E419" s="48">
        <v>15.056972875375862</v>
      </c>
      <c r="F419" s="48">
        <v>10.657380308400235</v>
      </c>
      <c r="G419" s="48">
        <v>3206.2056312299969</v>
      </c>
      <c r="H419" s="48">
        <v>2932.5549780358961</v>
      </c>
      <c r="I419" s="48">
        <v>15.107506116593926</v>
      </c>
      <c r="J419" s="48">
        <v>10.687200206759814</v>
      </c>
      <c r="K419" s="48">
        <v>2598.4940012367269</v>
      </c>
      <c r="L419" s="48">
        <v>2265.0229444791335</v>
      </c>
      <c r="M419" s="48">
        <v>15.08033526079657</v>
      </c>
      <c r="N419" s="48">
        <v>10.671174881599661</v>
      </c>
      <c r="O419" s="48">
        <v>2465.690750273563</v>
      </c>
      <c r="P419" s="48">
        <v>2126.2289604070879</v>
      </c>
      <c r="Q419" s="48">
        <v>15.077603459019217</v>
      </c>
      <c r="R419" s="48">
        <v>10.669562601994611</v>
      </c>
      <c r="U419" s="48">
        <v>1404.1849697779639</v>
      </c>
      <c r="V419" s="48">
        <v>2.9819898359578545E-2</v>
      </c>
      <c r="W419" s="48">
        <v>47088.858347061439</v>
      </c>
      <c r="X419" s="48">
        <v>736.65293622120134</v>
      </c>
      <c r="Y419" s="48">
        <v>1.3794573199426452E-2</v>
      </c>
      <c r="Z419" s="48">
        <v>53401.647558898723</v>
      </c>
      <c r="AA419" s="48">
        <v>597.85895214915581</v>
      </c>
      <c r="AB419" s="48">
        <v>1.2182293594376503E-2</v>
      </c>
      <c r="AC419" s="48">
        <v>49076.058421801201</v>
      </c>
      <c r="AD419" s="48">
        <v>-1404.1849697779639</v>
      </c>
      <c r="AE419" s="48">
        <v>-2.9819898359578545E-2</v>
      </c>
      <c r="AF419" s="48">
        <v>47088.858347061439</v>
      </c>
      <c r="AG419" s="48">
        <v>-667.5320335567626</v>
      </c>
      <c r="AH419" s="48">
        <v>-1.6025325160152093E-2</v>
      </c>
      <c r="AI419" s="48">
        <v>41654.819910713573</v>
      </c>
      <c r="AJ419" s="48">
        <v>-806.32601762880813</v>
      </c>
      <c r="AK419" s="48">
        <v>-1.7637604765202042E-2</v>
      </c>
      <c r="AL419" s="48">
        <v>45716.299257348255</v>
      </c>
      <c r="AM419" s="48">
        <v>-736.65293622120134</v>
      </c>
      <c r="AN419" s="48">
        <v>-1.3794573199426452E-2</v>
      </c>
      <c r="AO419" s="48">
        <v>53401.647558898723</v>
      </c>
      <c r="AP419" s="48">
        <v>667.5320335567626</v>
      </c>
      <c r="AQ419" s="48">
        <v>1.6025325160152093E-2</v>
      </c>
      <c r="AR419" s="48">
        <v>41654.819910713573</v>
      </c>
      <c r="AS419" s="48">
        <v>-138.79398407204553</v>
      </c>
      <c r="AT419" s="48">
        <v>-1.6122796050499488E-3</v>
      </c>
      <c r="AU419" s="48">
        <v>86085.55466267631</v>
      </c>
      <c r="AV419" s="48">
        <v>-597.85895214915581</v>
      </c>
      <c r="AW419" s="48">
        <v>-1.2182293594376503E-2</v>
      </c>
      <c r="AX419" s="48">
        <v>49076.058421801201</v>
      </c>
      <c r="AY419" s="48">
        <v>806.32601762880813</v>
      </c>
      <c r="AZ419" s="48">
        <v>1.7637604765202042E-2</v>
      </c>
      <c r="BA419" s="48">
        <v>45716.299257348255</v>
      </c>
      <c r="BB419" s="48">
        <v>138.79398407204553</v>
      </c>
      <c r="BC419" s="48">
        <v>1.6122796050499488E-3</v>
      </c>
      <c r="BD419" s="48">
        <v>86085.55466267631</v>
      </c>
      <c r="BF419" s="8">
        <f t="shared" si="57"/>
        <v>318193.03924374911</v>
      </c>
      <c r="BG419" s="8">
        <f t="shared" si="58"/>
        <v>317683.45122475846</v>
      </c>
      <c r="BH419" s="8">
        <f t="shared" si="59"/>
        <v>317870.2235035107</v>
      </c>
      <c r="BI419" s="8">
        <f t="shared" si="60"/>
        <v>317960.64909943123</v>
      </c>
      <c r="BJ419" s="19">
        <f t="shared" si="61"/>
        <v>1</v>
      </c>
      <c r="BK419" s="19">
        <f t="shared" si="62"/>
        <v>0</v>
      </c>
      <c r="BL419" s="19">
        <f t="shared" si="63"/>
        <v>0</v>
      </c>
      <c r="BM419" s="19">
        <f t="shared" si="64"/>
        <v>0</v>
      </c>
    </row>
    <row r="420" spans="2:65" x14ac:dyDescent="0.25">
      <c r="B420" s="6">
        <v>395</v>
      </c>
      <c r="C420" s="48">
        <v>1968.0214885299752</v>
      </c>
      <c r="D420" s="48">
        <v>1567.9420298177968</v>
      </c>
      <c r="E420" s="48">
        <v>14.911535163439982</v>
      </c>
      <c r="F420" s="48">
        <v>10.556408428719694</v>
      </c>
      <c r="G420" s="48">
        <v>3181.7302441121583</v>
      </c>
      <c r="H420" s="48">
        <v>2917.7871954186621</v>
      </c>
      <c r="I420" s="48">
        <v>14.976258735248544</v>
      </c>
      <c r="J420" s="48">
        <v>10.594587275386598</v>
      </c>
      <c r="K420" s="48">
        <v>2543.2749870621701</v>
      </c>
      <c r="L420" s="48">
        <v>2229.9411702011848</v>
      </c>
      <c r="M420" s="48">
        <v>14.952907856236315</v>
      </c>
      <c r="N420" s="48">
        <v>10.580825740182673</v>
      </c>
      <c r="O420" s="48">
        <v>2514.1927920002645</v>
      </c>
      <c r="P420" s="48">
        <v>2160.9917762095592</v>
      </c>
      <c r="Q420" s="48">
        <v>14.933951558662343</v>
      </c>
      <c r="R420" s="48">
        <v>10.569643691127595</v>
      </c>
      <c r="U420" s="48">
        <v>1349.8451656008654</v>
      </c>
      <c r="V420" s="48">
        <v>3.8178846666903965E-2</v>
      </c>
      <c r="W420" s="48">
        <v>35355.839252499041</v>
      </c>
      <c r="X420" s="48">
        <v>661.99914038338807</v>
      </c>
      <c r="Y420" s="48">
        <v>2.4417311462979541E-2</v>
      </c>
      <c r="Z420" s="48">
        <v>27111.876808676589</v>
      </c>
      <c r="AA420" s="48">
        <v>593.04974639176248</v>
      </c>
      <c r="AB420" s="48">
        <v>1.3235262407901516E-2</v>
      </c>
      <c r="AC420" s="48">
        <v>44808.310414586784</v>
      </c>
      <c r="AD420" s="48">
        <v>-1349.8451656008654</v>
      </c>
      <c r="AE420" s="48">
        <v>-3.8178846666903965E-2</v>
      </c>
      <c r="AF420" s="48">
        <v>35355.839252499041</v>
      </c>
      <c r="AG420" s="48">
        <v>-687.84602521747729</v>
      </c>
      <c r="AH420" s="48">
        <v>-1.3761535203924424E-2</v>
      </c>
      <c r="AI420" s="48">
        <v>49983.233340225146</v>
      </c>
      <c r="AJ420" s="48">
        <v>-756.79541920910287</v>
      </c>
      <c r="AK420" s="48">
        <v>-2.4943584259002449E-2</v>
      </c>
      <c r="AL420" s="48">
        <v>30340.283551509485</v>
      </c>
      <c r="AM420" s="48">
        <v>-661.99914038338807</v>
      </c>
      <c r="AN420" s="48">
        <v>-2.4417311462979541E-2</v>
      </c>
      <c r="AO420" s="48">
        <v>27111.876808676589</v>
      </c>
      <c r="AP420" s="48">
        <v>687.84602521747729</v>
      </c>
      <c r="AQ420" s="48">
        <v>1.3761535203924424E-2</v>
      </c>
      <c r="AR420" s="48">
        <v>49983.233340225146</v>
      </c>
      <c r="AS420" s="48">
        <v>-68.949393991625584</v>
      </c>
      <c r="AT420" s="48">
        <v>-1.1182049055078025E-2</v>
      </c>
      <c r="AU420" s="48">
        <v>6166.0786544586017</v>
      </c>
      <c r="AV420" s="48">
        <v>-593.04974639176248</v>
      </c>
      <c r="AW420" s="48">
        <v>-1.3235262407901516E-2</v>
      </c>
      <c r="AX420" s="48">
        <v>44808.310414586784</v>
      </c>
      <c r="AY420" s="48">
        <v>756.79541920910287</v>
      </c>
      <c r="AZ420" s="48">
        <v>2.4943584259002449E-2</v>
      </c>
      <c r="BA420" s="48">
        <v>30340.283551509485</v>
      </c>
      <c r="BB420" s="48">
        <v>68.949393991625584</v>
      </c>
      <c r="BC420" s="48">
        <v>1.1182049055078025E-2</v>
      </c>
      <c r="BD420" s="48">
        <v>6166.0786544586017</v>
      </c>
      <c r="BF420" s="8">
        <f t="shared" si="57"/>
        <v>315124.31083177304</v>
      </c>
      <c r="BG420" s="8">
        <f t="shared" si="58"/>
        <v>314919.83106617926</v>
      </c>
      <c r="BH420" s="8">
        <f t="shared" si="59"/>
        <v>315194.83103527903</v>
      </c>
      <c r="BI420" s="8">
        <f t="shared" si="60"/>
        <v>314928.31895761832</v>
      </c>
      <c r="BJ420" s="19">
        <f t="shared" si="61"/>
        <v>0</v>
      </c>
      <c r="BK420" s="19">
        <f t="shared" si="62"/>
        <v>0</v>
      </c>
      <c r="BL420" s="19">
        <f t="shared" si="63"/>
        <v>1</v>
      </c>
      <c r="BM420" s="19">
        <f t="shared" si="64"/>
        <v>0</v>
      </c>
    </row>
    <row r="421" spans="2:65" x14ac:dyDescent="0.25">
      <c r="B421" s="6">
        <v>396</v>
      </c>
      <c r="C421" s="48">
        <v>1988.6051589637314</v>
      </c>
      <c r="D421" s="48">
        <v>1582.4030948828533</v>
      </c>
      <c r="E421" s="48">
        <v>15.042887432536006</v>
      </c>
      <c r="F421" s="48">
        <v>10.651396073625538</v>
      </c>
      <c r="G421" s="48">
        <v>3171.1909070741976</v>
      </c>
      <c r="H421" s="48">
        <v>2911.0640751158353</v>
      </c>
      <c r="I421" s="48">
        <v>15.118382754035281</v>
      </c>
      <c r="J421" s="48">
        <v>10.695965530164793</v>
      </c>
      <c r="K421" s="48">
        <v>2549.5961397940478</v>
      </c>
      <c r="L421" s="48">
        <v>2234.6249620577219</v>
      </c>
      <c r="M421" s="48">
        <v>15.090206074888849</v>
      </c>
      <c r="N421" s="48">
        <v>10.679347308866509</v>
      </c>
      <c r="O421" s="48">
        <v>2505.9636247899293</v>
      </c>
      <c r="P421" s="48">
        <v>2155.9353194331975</v>
      </c>
      <c r="Q421" s="48">
        <v>15.07209030378378</v>
      </c>
      <c r="R421" s="48">
        <v>10.668652741370666</v>
      </c>
      <c r="U421" s="48">
        <v>1328.660980232982</v>
      </c>
      <c r="V421" s="48">
        <v>4.456945653925537E-2</v>
      </c>
      <c r="W421" s="48">
        <v>29811.020447663286</v>
      </c>
      <c r="X421" s="48">
        <v>652.22186717486852</v>
      </c>
      <c r="Y421" s="48">
        <v>2.7951235240971428E-2</v>
      </c>
      <c r="Z421" s="48">
        <v>23334.277056164941</v>
      </c>
      <c r="AA421" s="48">
        <v>573.53222455034415</v>
      </c>
      <c r="AB421" s="48">
        <v>1.725666774512824E-2</v>
      </c>
      <c r="AC421" s="48">
        <v>33235.39822526044</v>
      </c>
      <c r="AD421" s="48">
        <v>-1328.660980232982</v>
      </c>
      <c r="AE421" s="48">
        <v>-4.456945653925537E-2</v>
      </c>
      <c r="AF421" s="48">
        <v>29811.020447663286</v>
      </c>
      <c r="AG421" s="48">
        <v>-676.43911305811343</v>
      </c>
      <c r="AH421" s="48">
        <v>-1.6618221298283942E-2</v>
      </c>
      <c r="AI421" s="48">
        <v>40704.663929825329</v>
      </c>
      <c r="AJ421" s="48">
        <v>-755.1287556826378</v>
      </c>
      <c r="AK421" s="48">
        <v>-2.731278879412713E-2</v>
      </c>
      <c r="AL421" s="48">
        <v>27647.442426128513</v>
      </c>
      <c r="AM421" s="48">
        <v>-652.22186717486852</v>
      </c>
      <c r="AN421" s="48">
        <v>-2.7951235240971428E-2</v>
      </c>
      <c r="AO421" s="48">
        <v>23334.277056164941</v>
      </c>
      <c r="AP421" s="48">
        <v>676.43911305811343</v>
      </c>
      <c r="AQ421" s="48">
        <v>1.6618221298283942E-2</v>
      </c>
      <c r="AR421" s="48">
        <v>40704.663929825329</v>
      </c>
      <c r="AS421" s="48">
        <v>-78.689642624524367</v>
      </c>
      <c r="AT421" s="48">
        <v>-1.0694567495843188E-2</v>
      </c>
      <c r="AU421" s="48">
        <v>7357.9078962388903</v>
      </c>
      <c r="AV421" s="48">
        <v>-573.53222455034415</v>
      </c>
      <c r="AW421" s="48">
        <v>-1.725666774512824E-2</v>
      </c>
      <c r="AX421" s="48">
        <v>33235.39822526044</v>
      </c>
      <c r="AY421" s="48">
        <v>755.1287556826378</v>
      </c>
      <c r="AZ421" s="48">
        <v>2.731278879412713E-2</v>
      </c>
      <c r="BA421" s="48">
        <v>27647.442426128513</v>
      </c>
      <c r="BB421" s="48">
        <v>78.689642624524367</v>
      </c>
      <c r="BC421" s="48">
        <v>1.0694567495843188E-2</v>
      </c>
      <c r="BD421" s="48">
        <v>7357.9078962388903</v>
      </c>
      <c r="BF421" s="8">
        <f t="shared" si="57"/>
        <v>317959.47911388328</v>
      </c>
      <c r="BG421" s="8">
        <f t="shared" si="58"/>
        <v>317967.90182982798</v>
      </c>
      <c r="BH421" s="8">
        <f t="shared" si="59"/>
        <v>318145.79430393752</v>
      </c>
      <c r="BI421" s="8">
        <f t="shared" si="60"/>
        <v>317903.64692168677</v>
      </c>
      <c r="BJ421" s="19">
        <f t="shared" si="61"/>
        <v>0</v>
      </c>
      <c r="BK421" s="19">
        <f t="shared" si="62"/>
        <v>0</v>
      </c>
      <c r="BL421" s="19">
        <f t="shared" si="63"/>
        <v>1</v>
      </c>
      <c r="BM421" s="19">
        <f t="shared" si="64"/>
        <v>0</v>
      </c>
    </row>
    <row r="422" spans="2:65" x14ac:dyDescent="0.25">
      <c r="B422" s="6">
        <v>397</v>
      </c>
      <c r="C422" s="48">
        <v>1917.7782462457726</v>
      </c>
      <c r="D422" s="48">
        <v>1534.0998506991416</v>
      </c>
      <c r="E422" s="48">
        <v>15.051405151158978</v>
      </c>
      <c r="F422" s="48">
        <v>10.654026225486618</v>
      </c>
      <c r="G422" s="48">
        <v>3199.3058441632329</v>
      </c>
      <c r="H422" s="48">
        <v>2929.6136109303989</v>
      </c>
      <c r="I422" s="48">
        <v>15.10495310111212</v>
      </c>
      <c r="J422" s="48">
        <v>10.685623453421064</v>
      </c>
      <c r="K422" s="48">
        <v>2573.9730524583347</v>
      </c>
      <c r="L422" s="48">
        <v>2250.6239019074287</v>
      </c>
      <c r="M422" s="48">
        <v>15.079844625125579</v>
      </c>
      <c r="N422" s="48">
        <v>10.670817082747135</v>
      </c>
      <c r="O422" s="48">
        <v>2470.3759118922326</v>
      </c>
      <c r="P422" s="48">
        <v>2131.5259630837495</v>
      </c>
      <c r="Q422" s="48">
        <v>15.072558827494047</v>
      </c>
      <c r="R422" s="48">
        <v>10.666517554465178</v>
      </c>
      <c r="U422" s="48">
        <v>1395.5137602312573</v>
      </c>
      <c r="V422" s="48">
        <v>3.1597227934446082E-2</v>
      </c>
      <c r="W422" s="48">
        <v>44165.702229527604</v>
      </c>
      <c r="X422" s="48">
        <v>716.52405120828712</v>
      </c>
      <c r="Y422" s="48">
        <v>1.67908572605171E-2</v>
      </c>
      <c r="Z422" s="48">
        <v>42673.464498632791</v>
      </c>
      <c r="AA422" s="48">
        <v>597.4261123846079</v>
      </c>
      <c r="AB422" s="48">
        <v>1.2491328978560645E-2</v>
      </c>
      <c r="AC422" s="48">
        <v>47827.265890602481</v>
      </c>
      <c r="AD422" s="48">
        <v>-1395.5137602312573</v>
      </c>
      <c r="AE422" s="48">
        <v>-3.1597227934446082E-2</v>
      </c>
      <c r="AF422" s="48">
        <v>44165.702229527604</v>
      </c>
      <c r="AG422" s="48">
        <v>-678.98970902297015</v>
      </c>
      <c r="AH422" s="48">
        <v>-1.4806370673928981E-2</v>
      </c>
      <c r="AI422" s="48">
        <v>45857.943447176658</v>
      </c>
      <c r="AJ422" s="48">
        <v>-798.08764784664936</v>
      </c>
      <c r="AK422" s="48">
        <v>-1.9105898955885436E-2</v>
      </c>
      <c r="AL422" s="48">
        <v>41771.79255942857</v>
      </c>
      <c r="AM422" s="48">
        <v>-716.52405120828712</v>
      </c>
      <c r="AN422" s="48">
        <v>-1.67908572605171E-2</v>
      </c>
      <c r="AO422" s="48">
        <v>42673.464498632791</v>
      </c>
      <c r="AP422" s="48">
        <v>678.98970902297015</v>
      </c>
      <c r="AQ422" s="48">
        <v>1.4806370673928981E-2</v>
      </c>
      <c r="AR422" s="48">
        <v>45857.943447176658</v>
      </c>
      <c r="AS422" s="48">
        <v>-119.09793882367921</v>
      </c>
      <c r="AT422" s="48">
        <v>-4.2995282819564551E-3</v>
      </c>
      <c r="AU422" s="48">
        <v>27700.233842742615</v>
      </c>
      <c r="AV422" s="48">
        <v>-597.4261123846079</v>
      </c>
      <c r="AW422" s="48">
        <v>-1.2491328978560645E-2</v>
      </c>
      <c r="AX422" s="48">
        <v>47827.265890602481</v>
      </c>
      <c r="AY422" s="48">
        <v>798.08764784664936</v>
      </c>
      <c r="AZ422" s="48">
        <v>1.9105898955885436E-2</v>
      </c>
      <c r="BA422" s="48">
        <v>41771.79255942857</v>
      </c>
      <c r="BB422" s="48">
        <v>119.09793882367921</v>
      </c>
      <c r="BC422" s="48">
        <v>4.2995282819564551E-3</v>
      </c>
      <c r="BD422" s="48">
        <v>27700.233842742615</v>
      </c>
      <c r="BF422" s="8">
        <f t="shared" si="57"/>
        <v>318086.68691389938</v>
      </c>
      <c r="BG422" s="8">
        <f t="shared" si="58"/>
        <v>317639.08999170153</v>
      </c>
      <c r="BH422" s="8">
        <f t="shared" si="59"/>
        <v>317873.88858050661</v>
      </c>
      <c r="BI422" s="8">
        <f t="shared" si="60"/>
        <v>317864.00067087164</v>
      </c>
      <c r="BJ422" s="19">
        <f t="shared" si="61"/>
        <v>1</v>
      </c>
      <c r="BK422" s="19">
        <f t="shared" si="62"/>
        <v>0</v>
      </c>
      <c r="BL422" s="19">
        <f t="shared" si="63"/>
        <v>0</v>
      </c>
      <c r="BM422" s="19">
        <f t="shared" si="64"/>
        <v>0</v>
      </c>
    </row>
    <row r="423" spans="2:65" x14ac:dyDescent="0.25">
      <c r="B423" s="6">
        <v>398</v>
      </c>
      <c r="C423" s="48">
        <v>1994.4741807752141</v>
      </c>
      <c r="D423" s="48">
        <v>1585.168545516538</v>
      </c>
      <c r="E423" s="48">
        <v>15.009687814472509</v>
      </c>
      <c r="F423" s="48">
        <v>10.625813564208814</v>
      </c>
      <c r="G423" s="48">
        <v>3184.301258719694</v>
      </c>
      <c r="H423" s="48">
        <v>2919.1357570120153</v>
      </c>
      <c r="I423" s="48">
        <v>15.078327289012083</v>
      </c>
      <c r="J423" s="48">
        <v>10.666480312329357</v>
      </c>
      <c r="K423" s="48">
        <v>2556.4235835574641</v>
      </c>
      <c r="L423" s="48">
        <v>2238.3204949631772</v>
      </c>
      <c r="M423" s="48">
        <v>15.053261366600394</v>
      </c>
      <c r="N423" s="48">
        <v>10.651643915342936</v>
      </c>
      <c r="O423" s="48">
        <v>2475.0335155647736</v>
      </c>
      <c r="P423" s="48">
        <v>2134.1221694347187</v>
      </c>
      <c r="Q423" s="48">
        <v>15.042411122230696</v>
      </c>
      <c r="R423" s="48">
        <v>10.64521660380802</v>
      </c>
      <c r="U423" s="48">
        <v>1333.9672114954774</v>
      </c>
      <c r="V423" s="48">
        <v>4.0666748120543161E-2</v>
      </c>
      <c r="W423" s="48">
        <v>32802.406711777679</v>
      </c>
      <c r="X423" s="48">
        <v>653.15194944663926</v>
      </c>
      <c r="Y423" s="48">
        <v>2.5830351134121798E-2</v>
      </c>
      <c r="Z423" s="48">
        <v>25286.220309402917</v>
      </c>
      <c r="AA423" s="48">
        <v>548.95362391818071</v>
      </c>
      <c r="AB423" s="48">
        <v>1.9403039599206195E-2</v>
      </c>
      <c r="AC423" s="48">
        <v>28292.145728581574</v>
      </c>
      <c r="AD423" s="48">
        <v>-1333.9672114954774</v>
      </c>
      <c r="AE423" s="48">
        <v>-4.0666748120543161E-2</v>
      </c>
      <c r="AF423" s="48">
        <v>32802.406711777679</v>
      </c>
      <c r="AG423" s="48">
        <v>-680.81526204883812</v>
      </c>
      <c r="AH423" s="48">
        <v>-1.4836396986421363E-2</v>
      </c>
      <c r="AI423" s="48">
        <v>45888.180443805664</v>
      </c>
      <c r="AJ423" s="48">
        <v>-785.01358757729668</v>
      </c>
      <c r="AK423" s="48">
        <v>-2.1263708521336966E-2</v>
      </c>
      <c r="AL423" s="48">
        <v>36917.999830066263</v>
      </c>
      <c r="AM423" s="48">
        <v>-653.15194944663926</v>
      </c>
      <c r="AN423" s="48">
        <v>-2.5830351134121798E-2</v>
      </c>
      <c r="AO423" s="48">
        <v>25286.220309402917</v>
      </c>
      <c r="AP423" s="48">
        <v>680.81526204883812</v>
      </c>
      <c r="AQ423" s="48">
        <v>1.4836396986421363E-2</v>
      </c>
      <c r="AR423" s="48">
        <v>45888.180443805664</v>
      </c>
      <c r="AS423" s="48">
        <v>-104.19832552845855</v>
      </c>
      <c r="AT423" s="48">
        <v>-6.4273115349156029E-3</v>
      </c>
      <c r="AU423" s="48">
        <v>16211.805661264991</v>
      </c>
      <c r="AV423" s="48">
        <v>-548.95362391818071</v>
      </c>
      <c r="AW423" s="48">
        <v>-1.9403039599206195E-2</v>
      </c>
      <c r="AX423" s="48">
        <v>28292.145728581574</v>
      </c>
      <c r="AY423" s="48">
        <v>785.01358757729668</v>
      </c>
      <c r="AZ423" s="48">
        <v>2.1263708521336966E-2</v>
      </c>
      <c r="BA423" s="48">
        <v>36917.999830066263</v>
      </c>
      <c r="BB423" s="48">
        <v>104.19832552845855</v>
      </c>
      <c r="BC423" s="48">
        <v>6.4273115349156029E-3</v>
      </c>
      <c r="BD423" s="48">
        <v>16211.805661264991</v>
      </c>
      <c r="BF423" s="8">
        <f t="shared" si="57"/>
        <v>317189.23838074785</v>
      </c>
      <c r="BG423" s="8">
        <f t="shared" si="58"/>
        <v>317075.27361286868</v>
      </c>
      <c r="BH423" s="8">
        <f t="shared" si="59"/>
        <v>317310.99696532486</v>
      </c>
      <c r="BI423" s="8">
        <f t="shared" si="60"/>
        <v>317222.37594480586</v>
      </c>
      <c r="BJ423" s="19">
        <f t="shared" si="61"/>
        <v>0</v>
      </c>
      <c r="BK423" s="19">
        <f t="shared" si="62"/>
        <v>0</v>
      </c>
      <c r="BL423" s="19">
        <f t="shared" si="63"/>
        <v>1</v>
      </c>
      <c r="BM423" s="19">
        <f t="shared" si="64"/>
        <v>0</v>
      </c>
    </row>
    <row r="424" spans="2:65" x14ac:dyDescent="0.25">
      <c r="B424" s="6">
        <v>399</v>
      </c>
      <c r="C424" s="48">
        <v>1894.2237167557191</v>
      </c>
      <c r="D424" s="48">
        <v>1518.7810706707789</v>
      </c>
      <c r="E424" s="48">
        <v>15.070253799831207</v>
      </c>
      <c r="F424" s="48">
        <v>10.668528186945391</v>
      </c>
      <c r="G424" s="48">
        <v>3182.0873948094891</v>
      </c>
      <c r="H424" s="48">
        <v>2918.4391175088845</v>
      </c>
      <c r="I424" s="48">
        <v>15.127527195616517</v>
      </c>
      <c r="J424" s="48">
        <v>10.702391435027243</v>
      </c>
      <c r="K424" s="48">
        <v>2513.0972177423309</v>
      </c>
      <c r="L424" s="48">
        <v>2210.1283738912684</v>
      </c>
      <c r="M424" s="48">
        <v>15.107476927675561</v>
      </c>
      <c r="N424" s="48">
        <v>10.690545796498208</v>
      </c>
      <c r="O424" s="48">
        <v>2535.0753612633994</v>
      </c>
      <c r="P424" s="48">
        <v>2175.6340447865109</v>
      </c>
      <c r="Q424" s="48">
        <v>15.078502546087336</v>
      </c>
      <c r="R424" s="48">
        <v>10.673410318228674</v>
      </c>
      <c r="U424" s="48">
        <v>1399.6580468381055</v>
      </c>
      <c r="V424" s="48">
        <v>3.3863248081852149E-2</v>
      </c>
      <c r="W424" s="48">
        <v>41332.657855352169</v>
      </c>
      <c r="X424" s="48">
        <v>691.34730322048949</v>
      </c>
      <c r="Y424" s="48">
        <v>2.2017609552817063E-2</v>
      </c>
      <c r="Z424" s="48">
        <v>31399.743989557413</v>
      </c>
      <c r="AA424" s="48">
        <v>656.85297411573197</v>
      </c>
      <c r="AB424" s="48">
        <v>4.8821312832831865E-3</v>
      </c>
      <c r="AC424" s="48">
        <v>134542.25951785644</v>
      </c>
      <c r="AD424" s="48">
        <v>-1399.6580468381055</v>
      </c>
      <c r="AE424" s="48">
        <v>-3.3863248081852149E-2</v>
      </c>
      <c r="AF424" s="48">
        <v>41332.657855352169</v>
      </c>
      <c r="AG424" s="48">
        <v>-708.31074361761603</v>
      </c>
      <c r="AH424" s="48">
        <v>-1.1845638529035085E-2</v>
      </c>
      <c r="AI424" s="48">
        <v>59795.06650329243</v>
      </c>
      <c r="AJ424" s="48">
        <v>-742.80507272237355</v>
      </c>
      <c r="AK424" s="48">
        <v>-2.8981116798568962E-2</v>
      </c>
      <c r="AL424" s="48">
        <v>25630.657296100198</v>
      </c>
      <c r="AM424" s="48">
        <v>-691.34730322048949</v>
      </c>
      <c r="AN424" s="48">
        <v>-2.2017609552817063E-2</v>
      </c>
      <c r="AO424" s="48">
        <v>31399.743989557413</v>
      </c>
      <c r="AP424" s="48">
        <v>708.31074361761603</v>
      </c>
      <c r="AQ424" s="48">
        <v>1.1845638529035085E-2</v>
      </c>
      <c r="AR424" s="48">
        <v>59795.06650329243</v>
      </c>
      <c r="AS424" s="48">
        <v>-34.494329104757526</v>
      </c>
      <c r="AT424" s="48">
        <v>-1.7135478269533877E-2</v>
      </c>
      <c r="AU424" s="48">
        <v>2013.0356773342544</v>
      </c>
      <c r="AV424" s="48">
        <v>-656.85297411573197</v>
      </c>
      <c r="AW424" s="48">
        <v>-4.8821312832831865E-3</v>
      </c>
      <c r="AX424" s="48">
        <v>134542.25951785644</v>
      </c>
      <c r="AY424" s="48">
        <v>742.80507272237355</v>
      </c>
      <c r="AZ424" s="48">
        <v>2.8981116798568962E-2</v>
      </c>
      <c r="BA424" s="48">
        <v>25630.657296100198</v>
      </c>
      <c r="BB424" s="48">
        <v>34.494329104757526</v>
      </c>
      <c r="BC424" s="48">
        <v>1.7135478269533877E-2</v>
      </c>
      <c r="BD424" s="48">
        <v>2013.0356773342544</v>
      </c>
      <c r="BF424" s="8">
        <f t="shared" si="57"/>
        <v>318537.06453769095</v>
      </c>
      <c r="BG424" s="8">
        <f t="shared" si="58"/>
        <v>318153.3039333084</v>
      </c>
      <c r="BH424" s="8">
        <f t="shared" si="59"/>
        <v>318506.24552105495</v>
      </c>
      <c r="BI424" s="8">
        <f t="shared" si="60"/>
        <v>318026.67550207372</v>
      </c>
      <c r="BJ424" s="19">
        <f t="shared" si="61"/>
        <v>1</v>
      </c>
      <c r="BK424" s="19">
        <f t="shared" si="62"/>
        <v>0</v>
      </c>
      <c r="BL424" s="19">
        <f t="shared" si="63"/>
        <v>0</v>
      </c>
      <c r="BM424" s="19">
        <f t="shared" si="64"/>
        <v>0</v>
      </c>
    </row>
    <row r="425" spans="2:65" x14ac:dyDescent="0.25">
      <c r="B425" s="6">
        <v>400</v>
      </c>
      <c r="C425" s="48">
        <v>2009.3383844164198</v>
      </c>
      <c r="D425" s="48">
        <v>1591.139685313789</v>
      </c>
      <c r="E425" s="48">
        <v>15.098148159821731</v>
      </c>
      <c r="F425" s="48">
        <v>10.688615080063354</v>
      </c>
      <c r="G425" s="48">
        <v>3138.4831856270698</v>
      </c>
      <c r="H425" s="48">
        <v>2886.0605230046704</v>
      </c>
      <c r="I425" s="48">
        <v>15.173759050628069</v>
      </c>
      <c r="J425" s="48">
        <v>10.733096208057045</v>
      </c>
      <c r="K425" s="48">
        <v>2584.1867187305347</v>
      </c>
      <c r="L425" s="48">
        <v>2253.8508908925232</v>
      </c>
      <c r="M425" s="48">
        <v>15.13840509142379</v>
      </c>
      <c r="N425" s="48">
        <v>10.71231566641212</v>
      </c>
      <c r="O425" s="48">
        <v>2573.9808885950415</v>
      </c>
      <c r="P425" s="48">
        <v>2197.0999711057348</v>
      </c>
      <c r="Q425" s="48">
        <v>15.117131386795789</v>
      </c>
      <c r="R425" s="48">
        <v>10.699796237835091</v>
      </c>
      <c r="U425" s="48">
        <v>1294.9208376908814</v>
      </c>
      <c r="V425" s="48">
        <v>4.4481127993691416E-2</v>
      </c>
      <c r="W425" s="48">
        <v>29111.690644952505</v>
      </c>
      <c r="X425" s="48">
        <v>662.71120557873428</v>
      </c>
      <c r="Y425" s="48">
        <v>2.3700586348766706E-2</v>
      </c>
      <c r="Z425" s="48">
        <v>27961.806337893384</v>
      </c>
      <c r="AA425" s="48">
        <v>605.96028579194581</v>
      </c>
      <c r="AB425" s="48">
        <v>1.118115777173756E-2</v>
      </c>
      <c r="AC425" s="48">
        <v>54194.771074925913</v>
      </c>
      <c r="AD425" s="48">
        <v>-1294.9208376908814</v>
      </c>
      <c r="AE425" s="48">
        <v>-4.4481127993691416E-2</v>
      </c>
      <c r="AF425" s="48">
        <v>29111.690644952505</v>
      </c>
      <c r="AG425" s="48">
        <v>-632.20963211214712</v>
      </c>
      <c r="AH425" s="48">
        <v>-2.078054164492471E-2</v>
      </c>
      <c r="AI425" s="48">
        <v>30423.154647008607</v>
      </c>
      <c r="AJ425" s="48">
        <v>-688.96055189893559</v>
      </c>
      <c r="AK425" s="48">
        <v>-3.3299970221953856E-2</v>
      </c>
      <c r="AL425" s="48">
        <v>20689.524564340925</v>
      </c>
      <c r="AM425" s="48">
        <v>-662.71120557873428</v>
      </c>
      <c r="AN425" s="48">
        <v>-2.3700586348766706E-2</v>
      </c>
      <c r="AO425" s="48">
        <v>27961.806337893384</v>
      </c>
      <c r="AP425" s="48">
        <v>632.20963211214712</v>
      </c>
      <c r="AQ425" s="48">
        <v>2.078054164492471E-2</v>
      </c>
      <c r="AR425" s="48">
        <v>30423.154647008607</v>
      </c>
      <c r="AS425" s="48">
        <v>-56.750919786788472</v>
      </c>
      <c r="AT425" s="48">
        <v>-1.2519428577029146E-2</v>
      </c>
      <c r="AU425" s="48">
        <v>4533.0279603109038</v>
      </c>
      <c r="AV425" s="48">
        <v>-605.96028579194581</v>
      </c>
      <c r="AW425" s="48">
        <v>-1.118115777173756E-2</v>
      </c>
      <c r="AX425" s="48">
        <v>54194.771074925913</v>
      </c>
      <c r="AY425" s="48">
        <v>688.96055189893559</v>
      </c>
      <c r="AZ425" s="48">
        <v>3.3299970221953856E-2</v>
      </c>
      <c r="BA425" s="48">
        <v>20689.524564340925</v>
      </c>
      <c r="BB425" s="48">
        <v>56.750919786788472</v>
      </c>
      <c r="BC425" s="48">
        <v>1.2519428577029146E-2</v>
      </c>
      <c r="BD425" s="48">
        <v>4533.0279603109038</v>
      </c>
      <c r="BF425" s="8">
        <f t="shared" si="57"/>
        <v>319067.31271658681</v>
      </c>
      <c r="BG425" s="8">
        <f t="shared" si="58"/>
        <v>319106.82571870665</v>
      </c>
      <c r="BH425" s="8">
        <f t="shared" si="59"/>
        <v>319115.61910147109</v>
      </c>
      <c r="BI425" s="8">
        <f t="shared" si="60"/>
        <v>318796.78716394701</v>
      </c>
      <c r="BJ425" s="19">
        <f t="shared" si="61"/>
        <v>0</v>
      </c>
      <c r="BK425" s="19">
        <f t="shared" si="62"/>
        <v>0</v>
      </c>
      <c r="BL425" s="19">
        <f t="shared" si="63"/>
        <v>1</v>
      </c>
      <c r="BM425" s="19">
        <f t="shared" si="64"/>
        <v>0</v>
      </c>
    </row>
    <row r="426" spans="2:65" x14ac:dyDescent="0.25">
      <c r="B426" s="6">
        <v>401</v>
      </c>
      <c r="C426" s="48">
        <v>2009.6820993058914</v>
      </c>
      <c r="D426" s="48">
        <v>1593.1336755032821</v>
      </c>
      <c r="E426" s="48">
        <v>14.891512890519927</v>
      </c>
      <c r="F426" s="48">
        <v>10.541527779138432</v>
      </c>
      <c r="G426" s="48">
        <v>3185.970546739999</v>
      </c>
      <c r="H426" s="48">
        <v>2918.8428534245013</v>
      </c>
      <c r="I426" s="48">
        <v>14.957603734682854</v>
      </c>
      <c r="J426" s="48">
        <v>10.580532947062187</v>
      </c>
      <c r="K426" s="48">
        <v>2575.6105320784286</v>
      </c>
      <c r="L426" s="48">
        <v>2249.4656829190576</v>
      </c>
      <c r="M426" s="48">
        <v>14.931641314529294</v>
      </c>
      <c r="N426" s="48">
        <v>10.56522459378327</v>
      </c>
      <c r="O426" s="48">
        <v>2532.6758507639124</v>
      </c>
      <c r="P426" s="48">
        <v>2170.9459838993157</v>
      </c>
      <c r="Q426" s="48">
        <v>14.915898417296221</v>
      </c>
      <c r="R426" s="48">
        <v>10.55593322886792</v>
      </c>
      <c r="U426" s="48">
        <v>1325.7091779212192</v>
      </c>
      <c r="V426" s="48">
        <v>3.9005167923754414E-2</v>
      </c>
      <c r="W426" s="48">
        <v>33988.039239124853</v>
      </c>
      <c r="X426" s="48">
        <v>656.33200741577548</v>
      </c>
      <c r="Y426" s="48">
        <v>2.3696814644837971E-2</v>
      </c>
      <c r="Z426" s="48">
        <v>27697.056218429276</v>
      </c>
      <c r="AA426" s="48">
        <v>577.81230839603359</v>
      </c>
      <c r="AB426" s="48">
        <v>1.440544972948743E-2</v>
      </c>
      <c r="AC426" s="48">
        <v>40110.67472702868</v>
      </c>
      <c r="AD426" s="48">
        <v>-1325.7091779212192</v>
      </c>
      <c r="AE426" s="48">
        <v>-3.9005167923754414E-2</v>
      </c>
      <c r="AF426" s="48">
        <v>33988.039239124853</v>
      </c>
      <c r="AG426" s="48">
        <v>-669.3771705054437</v>
      </c>
      <c r="AH426" s="48">
        <v>-1.5308353278916442E-2</v>
      </c>
      <c r="AI426" s="48">
        <v>43726.268809549161</v>
      </c>
      <c r="AJ426" s="48">
        <v>-747.89686952518559</v>
      </c>
      <c r="AK426" s="48">
        <v>-2.4599718194266984E-2</v>
      </c>
      <c r="AL426" s="48">
        <v>30402.660047523819</v>
      </c>
      <c r="AM426" s="48">
        <v>-656.33200741577548</v>
      </c>
      <c r="AN426" s="48">
        <v>-2.3696814644837971E-2</v>
      </c>
      <c r="AO426" s="48">
        <v>27697.056218429276</v>
      </c>
      <c r="AP426" s="48">
        <v>669.3771705054437</v>
      </c>
      <c r="AQ426" s="48">
        <v>1.5308353278916442E-2</v>
      </c>
      <c r="AR426" s="48">
        <v>43726.268809549161</v>
      </c>
      <c r="AS426" s="48">
        <v>-78.519699019741893</v>
      </c>
      <c r="AT426" s="48">
        <v>-9.2913649153505418E-3</v>
      </c>
      <c r="AU426" s="48">
        <v>8450.8250117285952</v>
      </c>
      <c r="AV426" s="48">
        <v>-577.81230839603359</v>
      </c>
      <c r="AW426" s="48">
        <v>-1.440544972948743E-2</v>
      </c>
      <c r="AX426" s="48">
        <v>40110.67472702868</v>
      </c>
      <c r="AY426" s="48">
        <v>747.89686952518559</v>
      </c>
      <c r="AZ426" s="48">
        <v>2.4599718194266984E-2</v>
      </c>
      <c r="BA426" s="48">
        <v>30402.660047523819</v>
      </c>
      <c r="BB426" s="48">
        <v>78.519699019741893</v>
      </c>
      <c r="BC426" s="48">
        <v>9.2913649153505418E-3</v>
      </c>
      <c r="BD426" s="48">
        <v>8450.8250117285952</v>
      </c>
      <c r="BF426" s="8">
        <f t="shared" si="57"/>
        <v>314652.6996986497</v>
      </c>
      <c r="BG426" s="8">
        <f t="shared" si="58"/>
        <v>314497.14555844112</v>
      </c>
      <c r="BH426" s="8">
        <f t="shared" si="59"/>
        <v>314707.27213057905</v>
      </c>
      <c r="BI426" s="8">
        <f t="shared" si="60"/>
        <v>314507.05088213831</v>
      </c>
      <c r="BJ426" s="19">
        <f t="shared" si="61"/>
        <v>0</v>
      </c>
      <c r="BK426" s="19">
        <f t="shared" si="62"/>
        <v>0</v>
      </c>
      <c r="BL426" s="19">
        <f t="shared" si="63"/>
        <v>1</v>
      </c>
      <c r="BM426" s="19">
        <f t="shared" si="64"/>
        <v>0</v>
      </c>
    </row>
    <row r="427" spans="2:65" x14ac:dyDescent="0.25">
      <c r="B427" s="6">
        <v>402</v>
      </c>
      <c r="C427" s="48">
        <v>1965.248652148706</v>
      </c>
      <c r="D427" s="48">
        <v>1565.9390688734998</v>
      </c>
      <c r="E427" s="48">
        <v>15.026866118108741</v>
      </c>
      <c r="F427" s="48">
        <v>10.639119601869652</v>
      </c>
      <c r="G427" s="48">
        <v>3178.2842466108204</v>
      </c>
      <c r="H427" s="48">
        <v>2915.3987366825231</v>
      </c>
      <c r="I427" s="48">
        <v>15.096152954108362</v>
      </c>
      <c r="J427" s="48">
        <v>10.680072103337659</v>
      </c>
      <c r="K427" s="48">
        <v>2576.2006856433695</v>
      </c>
      <c r="L427" s="48">
        <v>2251.9893187856237</v>
      </c>
      <c r="M427" s="48">
        <v>15.065155053165286</v>
      </c>
      <c r="N427" s="48">
        <v>10.661765078296707</v>
      </c>
      <c r="O427" s="48">
        <v>2522.3009372361171</v>
      </c>
      <c r="P427" s="48">
        <v>2166.3401249547728</v>
      </c>
      <c r="Q427" s="48">
        <v>15.049012552009751</v>
      </c>
      <c r="R427" s="48">
        <v>10.652222214875129</v>
      </c>
      <c r="U427" s="48">
        <v>1349.4596678090234</v>
      </c>
      <c r="V427" s="48">
        <v>4.0952501468007441E-2</v>
      </c>
      <c r="W427" s="48">
        <v>32951.825149514654</v>
      </c>
      <c r="X427" s="48">
        <v>686.05024991212395</v>
      </c>
      <c r="Y427" s="48">
        <v>2.2645476427054945E-2</v>
      </c>
      <c r="Z427" s="48">
        <v>30295.244709114962</v>
      </c>
      <c r="AA427" s="48">
        <v>600.40105608127305</v>
      </c>
      <c r="AB427" s="48">
        <v>1.3102613005477437E-2</v>
      </c>
      <c r="AC427" s="48">
        <v>45823.00155169663</v>
      </c>
      <c r="AD427" s="48">
        <v>-1349.4596678090234</v>
      </c>
      <c r="AE427" s="48">
        <v>-4.0952501468007441E-2</v>
      </c>
      <c r="AF427" s="48">
        <v>32951.825149514654</v>
      </c>
      <c r="AG427" s="48">
        <v>-663.40941789689941</v>
      </c>
      <c r="AH427" s="48">
        <v>-1.8307025040952496E-2</v>
      </c>
      <c r="AI427" s="48">
        <v>36237.969654428511</v>
      </c>
      <c r="AJ427" s="48">
        <v>-749.0586117277503</v>
      </c>
      <c r="AK427" s="48">
        <v>-2.7849888462530004E-2</v>
      </c>
      <c r="AL427" s="48">
        <v>26896.287672230865</v>
      </c>
      <c r="AM427" s="48">
        <v>-686.05024991212395</v>
      </c>
      <c r="AN427" s="48">
        <v>-2.2645476427054945E-2</v>
      </c>
      <c r="AO427" s="48">
        <v>30295.244709114962</v>
      </c>
      <c r="AP427" s="48">
        <v>663.40941789689941</v>
      </c>
      <c r="AQ427" s="48">
        <v>1.8307025040952496E-2</v>
      </c>
      <c r="AR427" s="48">
        <v>36237.969654428511</v>
      </c>
      <c r="AS427" s="48">
        <v>-85.649193830850891</v>
      </c>
      <c r="AT427" s="48">
        <v>-9.5428634215775077E-3</v>
      </c>
      <c r="AU427" s="48">
        <v>8975.2090171581258</v>
      </c>
      <c r="AV427" s="48">
        <v>-600.40105608127305</v>
      </c>
      <c r="AW427" s="48">
        <v>-1.3102613005477437E-2</v>
      </c>
      <c r="AX427" s="48">
        <v>45823.00155169663</v>
      </c>
      <c r="AY427" s="48">
        <v>749.0586117277503</v>
      </c>
      <c r="AZ427" s="48">
        <v>2.7849888462530004E-2</v>
      </c>
      <c r="BA427" s="48">
        <v>26896.287672230865</v>
      </c>
      <c r="BB427" s="48">
        <v>85.649193830850891</v>
      </c>
      <c r="BC427" s="48">
        <v>9.5428634215775077E-3</v>
      </c>
      <c r="BD427" s="48">
        <v>8975.2090171581258</v>
      </c>
      <c r="BF427" s="8">
        <f t="shared" si="57"/>
        <v>317607.64898721606</v>
      </c>
      <c r="BG427" s="8">
        <f t="shared" si="58"/>
        <v>317486.76436344726</v>
      </c>
      <c r="BH427" s="8">
        <f t="shared" si="59"/>
        <v>317600.96303011558</v>
      </c>
      <c r="BI427" s="8">
        <f t="shared" si="60"/>
        <v>317400.32632129913</v>
      </c>
      <c r="BJ427" s="19">
        <f t="shared" si="61"/>
        <v>1</v>
      </c>
      <c r="BK427" s="19">
        <f t="shared" si="62"/>
        <v>0</v>
      </c>
      <c r="BL427" s="19">
        <f t="shared" si="63"/>
        <v>0</v>
      </c>
      <c r="BM427" s="19">
        <f t="shared" si="64"/>
        <v>0</v>
      </c>
    </row>
    <row r="428" spans="2:65" x14ac:dyDescent="0.25">
      <c r="B428" s="6">
        <v>403</v>
      </c>
      <c r="C428" s="48">
        <v>2057.3977001349772</v>
      </c>
      <c r="D428" s="48">
        <v>1624.6962280960972</v>
      </c>
      <c r="E428" s="48">
        <v>15.036388833856449</v>
      </c>
      <c r="F428" s="48">
        <v>10.644829172172557</v>
      </c>
      <c r="G428" s="48">
        <v>3226.8657164716801</v>
      </c>
      <c r="H428" s="48">
        <v>2945.8760994513168</v>
      </c>
      <c r="I428" s="48">
        <v>15.104201777806418</v>
      </c>
      <c r="J428" s="48">
        <v>10.684890253536617</v>
      </c>
      <c r="K428" s="48">
        <v>2607.0007303454536</v>
      </c>
      <c r="L428" s="48">
        <v>2270.1080772029914</v>
      </c>
      <c r="M428" s="48">
        <v>15.079356368194883</v>
      </c>
      <c r="N428" s="48">
        <v>10.670226864441235</v>
      </c>
      <c r="O428" s="48">
        <v>2550.9154073939585</v>
      </c>
      <c r="P428" s="48">
        <v>2182.7448959084045</v>
      </c>
      <c r="Q428" s="48">
        <v>15.065383576696716</v>
      </c>
      <c r="R428" s="48">
        <v>10.661973124536104</v>
      </c>
      <c r="U428" s="48">
        <v>1321.1798713552196</v>
      </c>
      <c r="V428" s="48">
        <v>4.0061081364060058E-2</v>
      </c>
      <c r="W428" s="48">
        <v>32979.136517779771</v>
      </c>
      <c r="X428" s="48">
        <v>645.41184910689412</v>
      </c>
      <c r="Y428" s="48">
        <v>2.5397692268677829E-2</v>
      </c>
      <c r="Z428" s="48">
        <v>25412.224161124283</v>
      </c>
      <c r="AA428" s="48">
        <v>558.04866781230726</v>
      </c>
      <c r="AB428" s="48">
        <v>1.7143952363547044E-2</v>
      </c>
      <c r="AC428" s="48">
        <v>32550.759356919276</v>
      </c>
      <c r="AD428" s="48">
        <v>-1321.1798713552196</v>
      </c>
      <c r="AE428" s="48">
        <v>-4.0061081364060058E-2</v>
      </c>
      <c r="AF428" s="48">
        <v>32979.136517779771</v>
      </c>
      <c r="AG428" s="48">
        <v>-675.76802224832545</v>
      </c>
      <c r="AH428" s="48">
        <v>-1.4663389095382229E-2</v>
      </c>
      <c r="AI428" s="48">
        <v>46085.391163843371</v>
      </c>
      <c r="AJ428" s="48">
        <v>-763.13120354291232</v>
      </c>
      <c r="AK428" s="48">
        <v>-2.2917129000513015E-2</v>
      </c>
      <c r="AL428" s="48">
        <v>33299.598895037379</v>
      </c>
      <c r="AM428" s="48">
        <v>-645.41184910689412</v>
      </c>
      <c r="AN428" s="48">
        <v>-2.5397692268677829E-2</v>
      </c>
      <c r="AO428" s="48">
        <v>25412.224161124283</v>
      </c>
      <c r="AP428" s="48">
        <v>675.76802224832545</v>
      </c>
      <c r="AQ428" s="48">
        <v>1.4663389095382229E-2</v>
      </c>
      <c r="AR428" s="48">
        <v>46085.391163843371</v>
      </c>
      <c r="AS428" s="48">
        <v>-87.363181294586866</v>
      </c>
      <c r="AT428" s="48">
        <v>-8.2537399051307858E-3</v>
      </c>
      <c r="AU428" s="48">
        <v>10584.678254796852</v>
      </c>
      <c r="AV428" s="48">
        <v>-558.04866781230726</v>
      </c>
      <c r="AW428" s="48">
        <v>-1.7143952363547044E-2</v>
      </c>
      <c r="AX428" s="48">
        <v>32550.759356919276</v>
      </c>
      <c r="AY428" s="48">
        <v>763.13120354291232</v>
      </c>
      <c r="AZ428" s="48">
        <v>2.2917129000513015E-2</v>
      </c>
      <c r="BA428" s="48">
        <v>33299.598895037379</v>
      </c>
      <c r="BB428" s="48">
        <v>87.363181294586866</v>
      </c>
      <c r="BC428" s="48">
        <v>8.2537399051307858E-3</v>
      </c>
      <c r="BD428" s="48">
        <v>10584.678254796852</v>
      </c>
      <c r="BF428" s="8">
        <f t="shared" si="57"/>
        <v>317720.17893708061</v>
      </c>
      <c r="BG428" s="8">
        <f t="shared" si="58"/>
        <v>317600.83150664717</v>
      </c>
      <c r="BH428" s="8">
        <f t="shared" si="59"/>
        <v>317836.69785603404</v>
      </c>
      <c r="BI428" s="8">
        <f t="shared" si="60"/>
        <v>317676.44884017471</v>
      </c>
      <c r="BJ428" s="19">
        <f t="shared" si="61"/>
        <v>0</v>
      </c>
      <c r="BK428" s="19">
        <f t="shared" si="62"/>
        <v>0</v>
      </c>
      <c r="BL428" s="19">
        <f t="shared" si="63"/>
        <v>1</v>
      </c>
      <c r="BM428" s="19">
        <f t="shared" si="64"/>
        <v>0</v>
      </c>
    </row>
    <row r="429" spans="2:65" x14ac:dyDescent="0.25">
      <c r="B429" s="6">
        <v>404</v>
      </c>
      <c r="C429" s="48">
        <v>1916.1368121747576</v>
      </c>
      <c r="D429" s="48">
        <v>1534.0693045051698</v>
      </c>
      <c r="E429" s="48">
        <v>15.111185008153539</v>
      </c>
      <c r="F429" s="48">
        <v>10.698363286559481</v>
      </c>
      <c r="G429" s="48">
        <v>3153.1962814280932</v>
      </c>
      <c r="H429" s="48">
        <v>2899.3525398908996</v>
      </c>
      <c r="I429" s="48">
        <v>15.178634048293942</v>
      </c>
      <c r="J429" s="48">
        <v>10.738268545036647</v>
      </c>
      <c r="K429" s="48">
        <v>2499.150827732964</v>
      </c>
      <c r="L429" s="48">
        <v>2201.1280445775656</v>
      </c>
      <c r="M429" s="48">
        <v>15.155521774014744</v>
      </c>
      <c r="N429" s="48">
        <v>10.724606951587356</v>
      </c>
      <c r="O429" s="48">
        <v>2486.9574495324637</v>
      </c>
      <c r="P429" s="48">
        <v>2143.6477211959268</v>
      </c>
      <c r="Q429" s="48">
        <v>15.131692223882872</v>
      </c>
      <c r="R429" s="48">
        <v>10.710507825252947</v>
      </c>
      <c r="U429" s="48">
        <v>1365.2832353857298</v>
      </c>
      <c r="V429" s="48">
        <v>3.9905258477165972E-2</v>
      </c>
      <c r="W429" s="48">
        <v>34213.115952298693</v>
      </c>
      <c r="X429" s="48">
        <v>667.05874007239572</v>
      </c>
      <c r="Y429" s="48">
        <v>2.6243665027875451E-2</v>
      </c>
      <c r="Z429" s="48">
        <v>25417.89568506763</v>
      </c>
      <c r="AA429" s="48">
        <v>609.57841669075697</v>
      </c>
      <c r="AB429" s="48">
        <v>1.2144538693465989E-2</v>
      </c>
      <c r="AC429" s="48">
        <v>50193.624646996483</v>
      </c>
      <c r="AD429" s="48">
        <v>-1365.2832353857298</v>
      </c>
      <c r="AE429" s="48">
        <v>-3.9905258477165972E-2</v>
      </c>
      <c r="AF429" s="48">
        <v>34213.115952298693</v>
      </c>
      <c r="AG429" s="48">
        <v>-698.22449531333405</v>
      </c>
      <c r="AH429" s="48">
        <v>-1.3661593449290521E-2</v>
      </c>
      <c r="AI429" s="48">
        <v>51108.569282567434</v>
      </c>
      <c r="AJ429" s="48">
        <v>-755.7048186949728</v>
      </c>
      <c r="AK429" s="48">
        <v>-2.7760719783699983E-2</v>
      </c>
      <c r="AL429" s="48">
        <v>27222.090226158089</v>
      </c>
      <c r="AM429" s="48">
        <v>-667.05874007239572</v>
      </c>
      <c r="AN429" s="48">
        <v>-2.6243665027875451E-2</v>
      </c>
      <c r="AO429" s="48">
        <v>25417.89568506763</v>
      </c>
      <c r="AP429" s="48">
        <v>698.22449531333405</v>
      </c>
      <c r="AQ429" s="48">
        <v>1.3661593449290521E-2</v>
      </c>
      <c r="AR429" s="48">
        <v>51108.569282567434</v>
      </c>
      <c r="AS429" s="48">
        <v>-57.480323381638755</v>
      </c>
      <c r="AT429" s="48">
        <v>-1.4099126334409462E-2</v>
      </c>
      <c r="AU429" s="48">
        <v>4076.8712910498439</v>
      </c>
      <c r="AV429" s="48">
        <v>-609.57841669075697</v>
      </c>
      <c r="AW429" s="48">
        <v>-1.2144538693465989E-2</v>
      </c>
      <c r="AX429" s="48">
        <v>50193.624646996483</v>
      </c>
      <c r="AY429" s="48">
        <v>755.7048186949728</v>
      </c>
      <c r="AZ429" s="48">
        <v>2.7760719783699983E-2</v>
      </c>
      <c r="BA429" s="48">
        <v>27222.090226158089</v>
      </c>
      <c r="BB429" s="48">
        <v>57.480323381638755</v>
      </c>
      <c r="BC429" s="48">
        <v>1.4099126334409462E-2</v>
      </c>
      <c r="BD429" s="48">
        <v>4076.8712910498439</v>
      </c>
      <c r="BF429" s="8">
        <f t="shared" si="57"/>
        <v>319416.8292922792</v>
      </c>
      <c r="BG429" s="8">
        <f t="shared" si="58"/>
        <v>319248.70381120848</v>
      </c>
      <c r="BH429" s="8">
        <f t="shared" si="59"/>
        <v>319537.08050304314</v>
      </c>
      <c r="BI429" s="8">
        <f t="shared" si="60"/>
        <v>319171.58703639248</v>
      </c>
      <c r="BJ429" s="19">
        <f t="shared" si="61"/>
        <v>0</v>
      </c>
      <c r="BK429" s="19">
        <f t="shared" si="62"/>
        <v>0</v>
      </c>
      <c r="BL429" s="19">
        <f t="shared" si="63"/>
        <v>1</v>
      </c>
      <c r="BM429" s="19">
        <f t="shared" si="64"/>
        <v>0</v>
      </c>
    </row>
    <row r="430" spans="2:65" x14ac:dyDescent="0.25">
      <c r="B430" s="6">
        <v>405</v>
      </c>
      <c r="C430" s="48">
        <v>1936.7280350706412</v>
      </c>
      <c r="D430" s="48">
        <v>1543.8461137675913</v>
      </c>
      <c r="E430" s="48">
        <v>14.866460487949205</v>
      </c>
      <c r="F430" s="48">
        <v>10.521476221711659</v>
      </c>
      <c r="G430" s="48">
        <v>3182.8910706146321</v>
      </c>
      <c r="H430" s="48">
        <v>2916.6137971403755</v>
      </c>
      <c r="I430" s="48">
        <v>14.919528472195916</v>
      </c>
      <c r="J430" s="48">
        <v>10.552824482134289</v>
      </c>
      <c r="K430" s="48">
        <v>2563.4476355025813</v>
      </c>
      <c r="L430" s="48">
        <v>2241.1072684357559</v>
      </c>
      <c r="M430" s="48">
        <v>14.896127375448373</v>
      </c>
      <c r="N430" s="48">
        <v>10.539010909550802</v>
      </c>
      <c r="O430" s="48">
        <v>2463.6528359245017</v>
      </c>
      <c r="P430" s="48">
        <v>2124.4239859976346</v>
      </c>
      <c r="Q430" s="48">
        <v>14.889047605317538</v>
      </c>
      <c r="R430" s="48">
        <v>10.534828685220724</v>
      </c>
      <c r="U430" s="48">
        <v>1372.7676833727842</v>
      </c>
      <c r="V430" s="48">
        <v>3.1348260422630503E-2</v>
      </c>
      <c r="W430" s="48">
        <v>43790.872758661106</v>
      </c>
      <c r="X430" s="48">
        <v>697.26115466816464</v>
      </c>
      <c r="Y430" s="48">
        <v>1.7534687839143359E-2</v>
      </c>
      <c r="Z430" s="48">
        <v>39764.674516283187</v>
      </c>
      <c r="AA430" s="48">
        <v>580.57787223004334</v>
      </c>
      <c r="AB430" s="48">
        <v>1.335246350906516E-2</v>
      </c>
      <c r="AC430" s="48">
        <v>43480.955543213546</v>
      </c>
      <c r="AD430" s="48">
        <v>-1372.7676833727842</v>
      </c>
      <c r="AE430" s="48">
        <v>-3.1348260422630503E-2</v>
      </c>
      <c r="AF430" s="48">
        <v>43790.872758661106</v>
      </c>
      <c r="AG430" s="48">
        <v>-675.50652870461954</v>
      </c>
      <c r="AH430" s="48">
        <v>-1.3813572583487144E-2</v>
      </c>
      <c r="AI430" s="48">
        <v>48901.652676884289</v>
      </c>
      <c r="AJ430" s="48">
        <v>-792.18981114274084</v>
      </c>
      <c r="AK430" s="48">
        <v>-1.7995796913565343E-2</v>
      </c>
      <c r="AL430" s="48">
        <v>44020.824137306379</v>
      </c>
      <c r="AM430" s="48">
        <v>-697.26115466816464</v>
      </c>
      <c r="AN430" s="48">
        <v>-1.7534687839143359E-2</v>
      </c>
      <c r="AO430" s="48">
        <v>39764.674516283187</v>
      </c>
      <c r="AP430" s="48">
        <v>675.50652870461954</v>
      </c>
      <c r="AQ430" s="48">
        <v>1.3813572583487144E-2</v>
      </c>
      <c r="AR430" s="48">
        <v>48901.652676884289</v>
      </c>
      <c r="AS430" s="48">
        <v>-116.6832824381213</v>
      </c>
      <c r="AT430" s="48">
        <v>-4.1822243300781992E-3</v>
      </c>
      <c r="AU430" s="48">
        <v>27899.814364080168</v>
      </c>
      <c r="AV430" s="48">
        <v>-580.57787223004334</v>
      </c>
      <c r="AW430" s="48">
        <v>-1.335246350906516E-2</v>
      </c>
      <c r="AX430" s="48">
        <v>43480.955543213546</v>
      </c>
      <c r="AY430" s="48">
        <v>792.18981114274084</v>
      </c>
      <c r="AZ430" s="48">
        <v>1.7995796913565343E-2</v>
      </c>
      <c r="BA430" s="48">
        <v>44020.824137306379</v>
      </c>
      <c r="BB430" s="48">
        <v>116.6832824381213</v>
      </c>
      <c r="BC430" s="48">
        <v>4.1822243300781992E-3</v>
      </c>
      <c r="BD430" s="48">
        <v>27899.814364080168</v>
      </c>
      <c r="BF430" s="8">
        <f t="shared" si="57"/>
        <v>314100.44053758215</v>
      </c>
      <c r="BG430" s="8">
        <f t="shared" si="58"/>
        <v>313668.12066688831</v>
      </c>
      <c r="BH430" s="8">
        <f t="shared" si="59"/>
        <v>313929.22001808829</v>
      </c>
      <c r="BI430" s="8">
        <f t="shared" si="60"/>
        <v>313920.43657062406</v>
      </c>
      <c r="BJ430" s="19">
        <f t="shared" si="61"/>
        <v>1</v>
      </c>
      <c r="BK430" s="19">
        <f t="shared" si="62"/>
        <v>0</v>
      </c>
      <c r="BL430" s="19">
        <f t="shared" si="63"/>
        <v>0</v>
      </c>
      <c r="BM430" s="19">
        <f t="shared" si="64"/>
        <v>0</v>
      </c>
    </row>
    <row r="431" spans="2:65" x14ac:dyDescent="0.25">
      <c r="B431" s="6">
        <v>406</v>
      </c>
      <c r="C431" s="48">
        <v>1929.8810704451982</v>
      </c>
      <c r="D431" s="48">
        <v>1540.544129449034</v>
      </c>
      <c r="E431" s="48">
        <v>15.060656400487526</v>
      </c>
      <c r="F431" s="48">
        <v>10.660311690193573</v>
      </c>
      <c r="G431" s="48">
        <v>3185.7761422687399</v>
      </c>
      <c r="H431" s="48">
        <v>2919.4039350782582</v>
      </c>
      <c r="I431" s="48">
        <v>15.116085319150544</v>
      </c>
      <c r="J431" s="48">
        <v>10.692922499261963</v>
      </c>
      <c r="K431" s="48">
        <v>2621.9259639204529</v>
      </c>
      <c r="L431" s="48">
        <v>2281.4201546610839</v>
      </c>
      <c r="M431" s="48">
        <v>15.082769401721579</v>
      </c>
      <c r="N431" s="48">
        <v>10.673331212115434</v>
      </c>
      <c r="O431" s="48">
        <v>2455.0374882384663</v>
      </c>
      <c r="P431" s="48">
        <v>2119.7504542411643</v>
      </c>
      <c r="Q431" s="48">
        <v>15.085124716148984</v>
      </c>
      <c r="R431" s="48">
        <v>10.67471719700287</v>
      </c>
      <c r="U431" s="48">
        <v>1378.8598056292242</v>
      </c>
      <c r="V431" s="48">
        <v>3.2610809068389202E-2</v>
      </c>
      <c r="W431" s="48">
        <v>42282.293663354743</v>
      </c>
      <c r="X431" s="48">
        <v>740.87602521204985</v>
      </c>
      <c r="Y431" s="48">
        <v>1.3019521921860289E-2</v>
      </c>
      <c r="Z431" s="48">
        <v>56905.010004099298</v>
      </c>
      <c r="AA431" s="48">
        <v>579.20632479213032</v>
      </c>
      <c r="AB431" s="48">
        <v>1.4405506809296753E-2</v>
      </c>
      <c r="AC431" s="48">
        <v>40207.285481850115</v>
      </c>
      <c r="AD431" s="48">
        <v>-1378.8598056292242</v>
      </c>
      <c r="AE431" s="48">
        <v>-3.2610809068389202E-2</v>
      </c>
      <c r="AF431" s="48">
        <v>42282.293663354743</v>
      </c>
      <c r="AG431" s="48">
        <v>-637.98378041717433</v>
      </c>
      <c r="AH431" s="48">
        <v>-1.9591287146528913E-2</v>
      </c>
      <c r="AI431" s="48">
        <v>32564.668959497598</v>
      </c>
      <c r="AJ431" s="48">
        <v>-799.65348083709387</v>
      </c>
      <c r="AK431" s="48">
        <v>-1.8205302259092448E-2</v>
      </c>
      <c r="AL431" s="48">
        <v>43924.207873984364</v>
      </c>
      <c r="AM431" s="48">
        <v>-740.87602521204985</v>
      </c>
      <c r="AN431" s="48">
        <v>-1.3019521921860289E-2</v>
      </c>
      <c r="AO431" s="48">
        <v>56905.010004099298</v>
      </c>
      <c r="AP431" s="48">
        <v>637.98378041717433</v>
      </c>
      <c r="AQ431" s="48">
        <v>1.9591287146528913E-2</v>
      </c>
      <c r="AR431" s="48">
        <v>32564.668959497598</v>
      </c>
      <c r="AS431" s="48">
        <v>-161.66970041991954</v>
      </c>
      <c r="AT431" s="48">
        <v>1.3859848874364644E-3</v>
      </c>
      <c r="AU431" s="48">
        <v>-116646.07737458516</v>
      </c>
      <c r="AV431" s="48">
        <v>-579.20632479213032</v>
      </c>
      <c r="AW431" s="48">
        <v>-1.4405506809296753E-2</v>
      </c>
      <c r="AX431" s="48">
        <v>40207.285481850115</v>
      </c>
      <c r="AY431" s="48">
        <v>799.65348083709387</v>
      </c>
      <c r="AZ431" s="48">
        <v>1.8205302259092448E-2</v>
      </c>
      <c r="BA431" s="48">
        <v>43924.207873984364</v>
      </c>
      <c r="BB431" s="48">
        <v>161.66970041991954</v>
      </c>
      <c r="BC431" s="48">
        <v>-1.3859848874364644E-3</v>
      </c>
      <c r="BD431" s="48">
        <v>-116646.07737458516</v>
      </c>
      <c r="BF431" s="8">
        <f t="shared" si="57"/>
        <v>318268.80657635815</v>
      </c>
      <c r="BG431" s="8">
        <f t="shared" si="58"/>
        <v>317868.27104278066</v>
      </c>
      <c r="BH431" s="8">
        <f t="shared" si="59"/>
        <v>317918.51620880194</v>
      </c>
      <c r="BI431" s="8">
        <f t="shared" si="60"/>
        <v>318121.76545584493</v>
      </c>
      <c r="BJ431" s="19">
        <f t="shared" si="61"/>
        <v>1</v>
      </c>
      <c r="BK431" s="19">
        <f t="shared" si="62"/>
        <v>0</v>
      </c>
      <c r="BL431" s="19">
        <f t="shared" si="63"/>
        <v>0</v>
      </c>
      <c r="BM431" s="19">
        <f t="shared" si="64"/>
        <v>0</v>
      </c>
    </row>
    <row r="432" spans="2:65" x14ac:dyDescent="0.25">
      <c r="B432" s="6">
        <v>407</v>
      </c>
      <c r="C432" s="48">
        <v>1900.5599893841118</v>
      </c>
      <c r="D432" s="48">
        <v>1522.7959714520327</v>
      </c>
      <c r="E432" s="48">
        <v>15.085350342256916</v>
      </c>
      <c r="F432" s="48">
        <v>10.678383540665131</v>
      </c>
      <c r="G432" s="48">
        <v>3135.1425006329937</v>
      </c>
      <c r="H432" s="48">
        <v>2886.7463931109464</v>
      </c>
      <c r="I432" s="48">
        <v>15.148384464805883</v>
      </c>
      <c r="J432" s="48">
        <v>10.715604000974947</v>
      </c>
      <c r="K432" s="48">
        <v>2543.837780463874</v>
      </c>
      <c r="L432" s="48">
        <v>2230.6068376230828</v>
      </c>
      <c r="M432" s="48">
        <v>15.116924334850331</v>
      </c>
      <c r="N432" s="48">
        <v>10.697040043397038</v>
      </c>
      <c r="O432" s="48">
        <v>2468.2499540399003</v>
      </c>
      <c r="P432" s="48">
        <v>2130.3688112260979</v>
      </c>
      <c r="Q432" s="48">
        <v>15.104894904598016</v>
      </c>
      <c r="R432" s="48">
        <v>10.689935085223285</v>
      </c>
      <c r="U432" s="48">
        <v>1363.9504216589137</v>
      </c>
      <c r="V432" s="48">
        <v>3.7220460309816517E-2</v>
      </c>
      <c r="W432" s="48">
        <v>36645.178762047326</v>
      </c>
      <c r="X432" s="48">
        <v>707.81086617105007</v>
      </c>
      <c r="Y432" s="48">
        <v>1.8656502731907665E-2</v>
      </c>
      <c r="Z432" s="48">
        <v>37939.096964861594</v>
      </c>
      <c r="AA432" s="48">
        <v>607.57283977406519</v>
      </c>
      <c r="AB432" s="48">
        <v>1.1551544558153992E-2</v>
      </c>
      <c r="AC432" s="48">
        <v>52596.675424256777</v>
      </c>
      <c r="AD432" s="48">
        <v>-1363.9504216589137</v>
      </c>
      <c r="AE432" s="48">
        <v>-3.7220460309816517E-2</v>
      </c>
      <c r="AF432" s="48">
        <v>36645.178762047326</v>
      </c>
      <c r="AG432" s="48">
        <v>-656.13955548786362</v>
      </c>
      <c r="AH432" s="48">
        <v>-1.8563957577908852E-2</v>
      </c>
      <c r="AI432" s="48">
        <v>35344.810110354432</v>
      </c>
      <c r="AJ432" s="48">
        <v>-756.3775818848485</v>
      </c>
      <c r="AK432" s="48">
        <v>-2.5668915751662524E-2</v>
      </c>
      <c r="AL432" s="48">
        <v>29466.674369986173</v>
      </c>
      <c r="AM432" s="48">
        <v>-707.81086617105007</v>
      </c>
      <c r="AN432" s="48">
        <v>-1.8656502731907665E-2</v>
      </c>
      <c r="AO432" s="48">
        <v>37939.096964861594</v>
      </c>
      <c r="AP432" s="48">
        <v>656.13955548786362</v>
      </c>
      <c r="AQ432" s="48">
        <v>1.8563957577908852E-2</v>
      </c>
      <c r="AR432" s="48">
        <v>35344.810110354432</v>
      </c>
      <c r="AS432" s="48">
        <v>-100.23802639698488</v>
      </c>
      <c r="AT432" s="48">
        <v>-7.1049581737536727E-3</v>
      </c>
      <c r="AU432" s="48">
        <v>14108.179660687205</v>
      </c>
      <c r="AV432" s="48">
        <v>-607.57283977406519</v>
      </c>
      <c r="AW432" s="48">
        <v>-1.1551544558153992E-2</v>
      </c>
      <c r="AX432" s="48">
        <v>52596.675424256777</v>
      </c>
      <c r="AY432" s="48">
        <v>756.3775818848485</v>
      </c>
      <c r="AZ432" s="48">
        <v>2.5668915751662524E-2</v>
      </c>
      <c r="BA432" s="48">
        <v>29466.674369986173</v>
      </c>
      <c r="BB432" s="48">
        <v>100.23802639698488</v>
      </c>
      <c r="BC432" s="48">
        <v>7.1049581737536727E-3</v>
      </c>
      <c r="BD432" s="48">
        <v>14108.179660687205</v>
      </c>
      <c r="BF432" s="8">
        <f t="shared" si="57"/>
        <v>318828.71024850191</v>
      </c>
      <c r="BG432" s="8">
        <f t="shared" si="58"/>
        <v>318581.37363613746</v>
      </c>
      <c r="BH432" s="8">
        <f t="shared" si="59"/>
        <v>318680.59446428809</v>
      </c>
      <c r="BI432" s="8">
        <f t="shared" si="60"/>
        <v>318567.68374547246</v>
      </c>
      <c r="BJ432" s="19">
        <f t="shared" si="61"/>
        <v>1</v>
      </c>
      <c r="BK432" s="19">
        <f t="shared" si="62"/>
        <v>0</v>
      </c>
      <c r="BL432" s="19">
        <f t="shared" si="63"/>
        <v>0</v>
      </c>
      <c r="BM432" s="19">
        <f t="shared" si="64"/>
        <v>0</v>
      </c>
    </row>
    <row r="433" spans="2:65" x14ac:dyDescent="0.25">
      <c r="B433" s="6">
        <v>408</v>
      </c>
      <c r="C433" s="48">
        <v>2019.262703840373</v>
      </c>
      <c r="D433" s="48">
        <v>1597.5081130737447</v>
      </c>
      <c r="E433" s="48">
        <v>15.086723186900118</v>
      </c>
      <c r="F433" s="48">
        <v>10.680633153025438</v>
      </c>
      <c r="G433" s="48">
        <v>3183.5576243418368</v>
      </c>
      <c r="H433" s="48">
        <v>2915.9731940843008</v>
      </c>
      <c r="I433" s="48">
        <v>15.157754631645387</v>
      </c>
      <c r="J433" s="48">
        <v>10.722545685232063</v>
      </c>
      <c r="K433" s="48">
        <v>2606.1081241544657</v>
      </c>
      <c r="L433" s="48">
        <v>2268.2948372432406</v>
      </c>
      <c r="M433" s="48">
        <v>15.12555330261206</v>
      </c>
      <c r="N433" s="48">
        <v>10.703560758024267</v>
      </c>
      <c r="O433" s="48">
        <v>2493.1200288677715</v>
      </c>
      <c r="P433" s="48">
        <v>2142.7221521173415</v>
      </c>
      <c r="Q433" s="48">
        <v>15.119755838840062</v>
      </c>
      <c r="R433" s="48">
        <v>10.700140003496395</v>
      </c>
      <c r="U433" s="48">
        <v>1318.4650810105561</v>
      </c>
      <c r="V433" s="48">
        <v>4.1912532206625386E-2</v>
      </c>
      <c r="W433" s="48">
        <v>31457.538153758647</v>
      </c>
      <c r="X433" s="48">
        <v>670.78672416949598</v>
      </c>
      <c r="Y433" s="48">
        <v>2.2927604998828954E-2</v>
      </c>
      <c r="Z433" s="48">
        <v>29256.7289171179</v>
      </c>
      <c r="AA433" s="48">
        <v>545.21403904359681</v>
      </c>
      <c r="AB433" s="48">
        <v>1.950685047095746E-2</v>
      </c>
      <c r="AC433" s="48">
        <v>27949.875345347635</v>
      </c>
      <c r="AD433" s="48">
        <v>-1318.4650810105561</v>
      </c>
      <c r="AE433" s="48">
        <v>-4.1912532206625386E-2</v>
      </c>
      <c r="AF433" s="48">
        <v>31457.538153758647</v>
      </c>
      <c r="AG433" s="48">
        <v>-647.67835684106012</v>
      </c>
      <c r="AH433" s="48">
        <v>-1.8984927207796432E-2</v>
      </c>
      <c r="AI433" s="48">
        <v>34115.398481753553</v>
      </c>
      <c r="AJ433" s="48">
        <v>-773.25104196695929</v>
      </c>
      <c r="AK433" s="48">
        <v>-2.2405681735667926E-2</v>
      </c>
      <c r="AL433" s="48">
        <v>34511.382027533218</v>
      </c>
      <c r="AM433" s="48">
        <v>-670.78672416949598</v>
      </c>
      <c r="AN433" s="48">
        <v>-2.2927604998828954E-2</v>
      </c>
      <c r="AO433" s="48">
        <v>29256.7289171179</v>
      </c>
      <c r="AP433" s="48">
        <v>647.67835684106012</v>
      </c>
      <c r="AQ433" s="48">
        <v>1.8984927207796432E-2</v>
      </c>
      <c r="AR433" s="48">
        <v>34115.398481753553</v>
      </c>
      <c r="AS433" s="48">
        <v>-125.57268512589917</v>
      </c>
      <c r="AT433" s="48">
        <v>-3.4207545278714946E-3</v>
      </c>
      <c r="AU433" s="48">
        <v>36709.060560400576</v>
      </c>
      <c r="AV433" s="48">
        <v>-545.21403904359681</v>
      </c>
      <c r="AW433" s="48">
        <v>-1.950685047095746E-2</v>
      </c>
      <c r="AX433" s="48">
        <v>27949.875345347635</v>
      </c>
      <c r="AY433" s="48">
        <v>773.25104196695929</v>
      </c>
      <c r="AZ433" s="48">
        <v>2.2405681735667926E-2</v>
      </c>
      <c r="BA433" s="48">
        <v>34511.382027533218</v>
      </c>
      <c r="BB433" s="48">
        <v>125.57268512589917</v>
      </c>
      <c r="BC433" s="48">
        <v>3.4207545278714946E-3</v>
      </c>
      <c r="BD433" s="48">
        <v>36709.060560400576</v>
      </c>
      <c r="BF433" s="8">
        <f t="shared" si="57"/>
        <v>318821.48647768935</v>
      </c>
      <c r="BG433" s="8">
        <f t="shared" si="58"/>
        <v>318760.39736287761</v>
      </c>
      <c r="BH433" s="8">
        <f t="shared" si="59"/>
        <v>318838.52790348476</v>
      </c>
      <c r="BI433" s="8">
        <f t="shared" si="60"/>
        <v>318861.4779527745</v>
      </c>
      <c r="BJ433" s="19">
        <f t="shared" si="61"/>
        <v>0</v>
      </c>
      <c r="BK433" s="19">
        <f t="shared" si="62"/>
        <v>0</v>
      </c>
      <c r="BL433" s="19">
        <f t="shared" si="63"/>
        <v>0</v>
      </c>
      <c r="BM433" s="19">
        <f t="shared" si="64"/>
        <v>1</v>
      </c>
    </row>
    <row r="434" spans="2:65" x14ac:dyDescent="0.25">
      <c r="B434" s="6">
        <v>409</v>
      </c>
      <c r="C434" s="48">
        <v>1983.9056426198567</v>
      </c>
      <c r="D434" s="48">
        <v>1579.5286276679785</v>
      </c>
      <c r="E434" s="48">
        <v>14.964605470201429</v>
      </c>
      <c r="F434" s="48">
        <v>10.594151142123199</v>
      </c>
      <c r="G434" s="48">
        <v>3163.0117972197531</v>
      </c>
      <c r="H434" s="48">
        <v>2905.7630844076662</v>
      </c>
      <c r="I434" s="48">
        <v>15.034868670413291</v>
      </c>
      <c r="J434" s="48">
        <v>10.635629954904221</v>
      </c>
      <c r="K434" s="48">
        <v>2578.7978198766791</v>
      </c>
      <c r="L434" s="48">
        <v>2254.5243303229668</v>
      </c>
      <c r="M434" s="48">
        <v>15.003026786006444</v>
      </c>
      <c r="N434" s="48">
        <v>10.616848556557114</v>
      </c>
      <c r="O434" s="48">
        <v>2478.0333571089714</v>
      </c>
      <c r="P434" s="48">
        <v>2137.3692809195504</v>
      </c>
      <c r="Q434" s="48">
        <v>14.995198023569403</v>
      </c>
      <c r="R434" s="48">
        <v>10.612226857095905</v>
      </c>
      <c r="U434" s="48">
        <v>1326.2344567396876</v>
      </c>
      <c r="V434" s="48">
        <v>4.1478812781022611E-2</v>
      </c>
      <c r="W434" s="48">
        <v>31973.780535648948</v>
      </c>
      <c r="X434" s="48">
        <v>674.99570265498824</v>
      </c>
      <c r="Y434" s="48">
        <v>2.2697414433915597E-2</v>
      </c>
      <c r="Z434" s="48">
        <v>29738.880814828684</v>
      </c>
      <c r="AA434" s="48">
        <v>557.84065325157189</v>
      </c>
      <c r="AB434" s="48">
        <v>1.8075714972706436E-2</v>
      </c>
      <c r="AC434" s="48">
        <v>30861.33268276733</v>
      </c>
      <c r="AD434" s="48">
        <v>-1326.2344567396876</v>
      </c>
      <c r="AE434" s="48">
        <v>-4.1478812781022611E-2</v>
      </c>
      <c r="AF434" s="48">
        <v>31973.780535648948</v>
      </c>
      <c r="AG434" s="48">
        <v>-651.23875408469939</v>
      </c>
      <c r="AH434" s="48">
        <v>-1.8781398347107015E-2</v>
      </c>
      <c r="AI434" s="48">
        <v>34674.668097064918</v>
      </c>
      <c r="AJ434" s="48">
        <v>-768.39380348811574</v>
      </c>
      <c r="AK434" s="48">
        <v>-2.3403097808316176E-2</v>
      </c>
      <c r="AL434" s="48">
        <v>32832.995434265576</v>
      </c>
      <c r="AM434" s="48">
        <v>-674.99570265498824</v>
      </c>
      <c r="AN434" s="48">
        <v>-2.2697414433915597E-2</v>
      </c>
      <c r="AO434" s="48">
        <v>29738.880814828684</v>
      </c>
      <c r="AP434" s="48">
        <v>651.23875408469939</v>
      </c>
      <c r="AQ434" s="48">
        <v>1.8781398347107015E-2</v>
      </c>
      <c r="AR434" s="48">
        <v>34674.668097064918</v>
      </c>
      <c r="AS434" s="48">
        <v>-117.15504940341634</v>
      </c>
      <c r="AT434" s="48">
        <v>-4.6216994612091611E-3</v>
      </c>
      <c r="AU434" s="48">
        <v>25348.911236380009</v>
      </c>
      <c r="AV434" s="48">
        <v>-557.84065325157189</v>
      </c>
      <c r="AW434" s="48">
        <v>-1.8075714972706436E-2</v>
      </c>
      <c r="AX434" s="48">
        <v>30861.33268276733</v>
      </c>
      <c r="AY434" s="48">
        <v>768.39380348811574</v>
      </c>
      <c r="AZ434" s="48">
        <v>2.3403097808316176E-2</v>
      </c>
      <c r="BA434" s="48">
        <v>32832.995434265576</v>
      </c>
      <c r="BB434" s="48">
        <v>117.15504940341634</v>
      </c>
      <c r="BC434" s="48">
        <v>4.6216994612091611E-3</v>
      </c>
      <c r="BD434" s="48">
        <v>25348.911236380009</v>
      </c>
      <c r="BF434" s="8">
        <f t="shared" si="57"/>
        <v>316245.00563602796</v>
      </c>
      <c r="BG434" s="8">
        <f t="shared" si="58"/>
        <v>316163.13556271896</v>
      </c>
      <c r="BH434" s="8">
        <f t="shared" si="59"/>
        <v>316250.93236639042</v>
      </c>
      <c r="BI434" s="8">
        <f t="shared" si="60"/>
        <v>316229.43643195758</v>
      </c>
      <c r="BJ434" s="19">
        <f t="shared" si="61"/>
        <v>0</v>
      </c>
      <c r="BK434" s="19">
        <f t="shared" si="62"/>
        <v>0</v>
      </c>
      <c r="BL434" s="19">
        <f t="shared" si="63"/>
        <v>1</v>
      </c>
      <c r="BM434" s="19">
        <f t="shared" si="64"/>
        <v>0</v>
      </c>
    </row>
    <row r="435" spans="2:65" x14ac:dyDescent="0.25">
      <c r="B435" s="6">
        <v>410</v>
      </c>
      <c r="C435" s="48">
        <v>2059.0220154407943</v>
      </c>
      <c r="D435" s="48">
        <v>1625.0513506069065</v>
      </c>
      <c r="E435" s="48">
        <v>15.032139373385327</v>
      </c>
      <c r="F435" s="48">
        <v>10.642732367060468</v>
      </c>
      <c r="G435" s="48">
        <v>3205.4775355989459</v>
      </c>
      <c r="H435" s="48">
        <v>2931.143437156954</v>
      </c>
      <c r="I435" s="48">
        <v>15.1039459570042</v>
      </c>
      <c r="J435" s="48">
        <v>10.684886492852842</v>
      </c>
      <c r="K435" s="48">
        <v>2686.4597833971766</v>
      </c>
      <c r="L435" s="48">
        <v>2322.7823350149438</v>
      </c>
      <c r="M435" s="48">
        <v>15.063925201328065</v>
      </c>
      <c r="N435" s="48">
        <v>10.661408078132204</v>
      </c>
      <c r="O435" s="48">
        <v>2543.3334593183613</v>
      </c>
      <c r="P435" s="48">
        <v>2177.0584162242749</v>
      </c>
      <c r="Q435" s="48">
        <v>15.062755343359679</v>
      </c>
      <c r="R435" s="48">
        <v>10.660721177864991</v>
      </c>
      <c r="U435" s="48">
        <v>1306.0920865500475</v>
      </c>
      <c r="V435" s="48">
        <v>4.2154125792373875E-2</v>
      </c>
      <c r="W435" s="48">
        <v>30983.730821108224</v>
      </c>
      <c r="X435" s="48">
        <v>697.73098440803733</v>
      </c>
      <c r="Y435" s="48">
        <v>1.86757110717366E-2</v>
      </c>
      <c r="Z435" s="48">
        <v>37360.343696040982</v>
      </c>
      <c r="AA435" s="48">
        <v>552.00706561736843</v>
      </c>
      <c r="AB435" s="48">
        <v>1.798881080452297E-2</v>
      </c>
      <c r="AC435" s="48">
        <v>30686.134376296624</v>
      </c>
      <c r="AD435" s="48">
        <v>-1306.0920865500475</v>
      </c>
      <c r="AE435" s="48">
        <v>-4.2154125792373875E-2</v>
      </c>
      <c r="AF435" s="48">
        <v>30983.730821108224</v>
      </c>
      <c r="AG435" s="48">
        <v>-608.36110214201017</v>
      </c>
      <c r="AH435" s="48">
        <v>-2.3478414720637275E-2</v>
      </c>
      <c r="AI435" s="48">
        <v>25911.506776787075</v>
      </c>
      <c r="AJ435" s="48">
        <v>-754.08502093267907</v>
      </c>
      <c r="AK435" s="48">
        <v>-2.4165314987850905E-2</v>
      </c>
      <c r="AL435" s="48">
        <v>31205.263465913635</v>
      </c>
      <c r="AM435" s="48">
        <v>-697.73098440803733</v>
      </c>
      <c r="AN435" s="48">
        <v>-1.86757110717366E-2</v>
      </c>
      <c r="AO435" s="48">
        <v>37360.343696040982</v>
      </c>
      <c r="AP435" s="48">
        <v>608.36110214201017</v>
      </c>
      <c r="AQ435" s="48">
        <v>2.3478414720637275E-2</v>
      </c>
      <c r="AR435" s="48">
        <v>25911.506776787075</v>
      </c>
      <c r="AS435" s="48">
        <v>-145.7239187906689</v>
      </c>
      <c r="AT435" s="48">
        <v>-6.869002672136304E-4</v>
      </c>
      <c r="AU435" s="48">
        <v>212147.12782364929</v>
      </c>
      <c r="AV435" s="48">
        <v>-552.00706561736843</v>
      </c>
      <c r="AW435" s="48">
        <v>-1.798881080452297E-2</v>
      </c>
      <c r="AX435" s="48">
        <v>30686.134376296624</v>
      </c>
      <c r="AY435" s="48">
        <v>754.08502093267907</v>
      </c>
      <c r="AZ435" s="48">
        <v>2.4165314987850905E-2</v>
      </c>
      <c r="BA435" s="48">
        <v>31205.263465913635</v>
      </c>
      <c r="BB435" s="48">
        <v>145.7239187906689</v>
      </c>
      <c r="BC435" s="48">
        <v>6.869002672136304E-4</v>
      </c>
      <c r="BD435" s="48">
        <v>212147.12782364929</v>
      </c>
      <c r="BF435" s="8">
        <f t="shared" si="57"/>
        <v>317656.91966120712</v>
      </c>
      <c r="BG435" s="8">
        <f t="shared" si="58"/>
        <v>317615.45134842827</v>
      </c>
      <c r="BH435" s="8">
        <f t="shared" si="59"/>
        <v>317519.4600089512</v>
      </c>
      <c r="BI435" s="8">
        <f t="shared" si="60"/>
        <v>317644.57691972546</v>
      </c>
      <c r="BJ435" s="19">
        <f t="shared" si="61"/>
        <v>1</v>
      </c>
      <c r="BK435" s="19">
        <f t="shared" si="62"/>
        <v>0</v>
      </c>
      <c r="BL435" s="19">
        <f t="shared" si="63"/>
        <v>0</v>
      </c>
      <c r="BM435" s="19">
        <f t="shared" si="64"/>
        <v>0</v>
      </c>
    </row>
    <row r="436" spans="2:65" x14ac:dyDescent="0.25">
      <c r="B436" s="6">
        <v>411</v>
      </c>
      <c r="C436" s="48">
        <v>1960.0441646722677</v>
      </c>
      <c r="D436" s="48">
        <v>1562.4426023301912</v>
      </c>
      <c r="E436" s="48">
        <v>14.995854725154796</v>
      </c>
      <c r="F436" s="48">
        <v>10.617296783793575</v>
      </c>
      <c r="G436" s="48">
        <v>3168.7440429071198</v>
      </c>
      <c r="H436" s="48">
        <v>2908.9971866126712</v>
      </c>
      <c r="I436" s="48">
        <v>15.065784258209462</v>
      </c>
      <c r="J436" s="48">
        <v>10.65855227636925</v>
      </c>
      <c r="K436" s="48">
        <v>2541.6520817278306</v>
      </c>
      <c r="L436" s="48">
        <v>2228.7602835463363</v>
      </c>
      <c r="M436" s="48">
        <v>15.038971569231483</v>
      </c>
      <c r="N436" s="48">
        <v>10.642747983236669</v>
      </c>
      <c r="O436" s="48">
        <v>2451.4353506350599</v>
      </c>
      <c r="P436" s="48">
        <v>2118.6452895792436</v>
      </c>
      <c r="Q436" s="48">
        <v>15.02888585043463</v>
      </c>
      <c r="R436" s="48">
        <v>10.636798616900046</v>
      </c>
      <c r="U436" s="48">
        <v>1346.5545842824799</v>
      </c>
      <c r="V436" s="48">
        <v>4.1255492575674069E-2</v>
      </c>
      <c r="W436" s="48">
        <v>32639.401452122373</v>
      </c>
      <c r="X436" s="48">
        <v>666.31768121614505</v>
      </c>
      <c r="Y436" s="48">
        <v>2.5451199443093486E-2</v>
      </c>
      <c r="Z436" s="48">
        <v>26180.207447824585</v>
      </c>
      <c r="AA436" s="48">
        <v>556.20268724905236</v>
      </c>
      <c r="AB436" s="48">
        <v>1.9501833106470912E-2</v>
      </c>
      <c r="AC436" s="48">
        <v>28520.533644834573</v>
      </c>
      <c r="AD436" s="48">
        <v>-1346.5545842824799</v>
      </c>
      <c r="AE436" s="48">
        <v>-4.1255492575674069E-2</v>
      </c>
      <c r="AF436" s="48">
        <v>32639.401452122373</v>
      </c>
      <c r="AG436" s="48">
        <v>-680.23690306633489</v>
      </c>
      <c r="AH436" s="48">
        <v>-1.5804293132580582E-2</v>
      </c>
      <c r="AI436" s="48">
        <v>43041.27349194917</v>
      </c>
      <c r="AJ436" s="48">
        <v>-790.35189703342758</v>
      </c>
      <c r="AK436" s="48">
        <v>-2.1753659469203157E-2</v>
      </c>
      <c r="AL436" s="48">
        <v>36331.905358375938</v>
      </c>
      <c r="AM436" s="48">
        <v>-666.31768121614505</v>
      </c>
      <c r="AN436" s="48">
        <v>-2.5451199443093486E-2</v>
      </c>
      <c r="AO436" s="48">
        <v>26180.207447824585</v>
      </c>
      <c r="AP436" s="48">
        <v>680.23690306633489</v>
      </c>
      <c r="AQ436" s="48">
        <v>1.5804293132580582E-2</v>
      </c>
      <c r="AR436" s="48">
        <v>43041.27349194917</v>
      </c>
      <c r="AS436" s="48">
        <v>-110.11499396709269</v>
      </c>
      <c r="AT436" s="48">
        <v>-5.9493663366225746E-3</v>
      </c>
      <c r="AU436" s="48">
        <v>18508.692814772003</v>
      </c>
      <c r="AV436" s="48">
        <v>-556.20268724905236</v>
      </c>
      <c r="AW436" s="48">
        <v>-1.9501833106470912E-2</v>
      </c>
      <c r="AX436" s="48">
        <v>28520.533644834573</v>
      </c>
      <c r="AY436" s="48">
        <v>790.35189703342758</v>
      </c>
      <c r="AZ436" s="48">
        <v>2.1753659469203157E-2</v>
      </c>
      <c r="BA436" s="48">
        <v>36331.905358375938</v>
      </c>
      <c r="BB436" s="48">
        <v>110.11499396709269</v>
      </c>
      <c r="BC436" s="48">
        <v>5.9493663366225746E-3</v>
      </c>
      <c r="BD436" s="48">
        <v>18508.692814772003</v>
      </c>
      <c r="BF436" s="8">
        <f t="shared" si="57"/>
        <v>316956.4609114771</v>
      </c>
      <c r="BG436" s="8">
        <f t="shared" si="58"/>
        <v>316847.57110446482</v>
      </c>
      <c r="BH436" s="8">
        <f t="shared" si="59"/>
        <v>317053.67921355373</v>
      </c>
      <c r="BI436" s="8">
        <f t="shared" si="60"/>
        <v>316985.31321742217</v>
      </c>
      <c r="BJ436" s="19">
        <f t="shared" si="61"/>
        <v>0</v>
      </c>
      <c r="BK436" s="19">
        <f t="shared" si="62"/>
        <v>0</v>
      </c>
      <c r="BL436" s="19">
        <f t="shared" si="63"/>
        <v>1</v>
      </c>
      <c r="BM436" s="19">
        <f t="shared" si="64"/>
        <v>0</v>
      </c>
    </row>
    <row r="437" spans="2:65" x14ac:dyDescent="0.25">
      <c r="B437" s="6">
        <v>412</v>
      </c>
      <c r="C437" s="48">
        <v>2009.1963153376007</v>
      </c>
      <c r="D437" s="48">
        <v>1593.4365331102606</v>
      </c>
      <c r="E437" s="48">
        <v>15.009326342896504</v>
      </c>
      <c r="F437" s="48">
        <v>10.625132187278538</v>
      </c>
      <c r="G437" s="48">
        <v>3204.972542385975</v>
      </c>
      <c r="H437" s="48">
        <v>2931.9581535372172</v>
      </c>
      <c r="I437" s="48">
        <v>15.073957822000105</v>
      </c>
      <c r="J437" s="48">
        <v>10.663306728972538</v>
      </c>
      <c r="K437" s="48">
        <v>2579.8662436664226</v>
      </c>
      <c r="L437" s="48">
        <v>2252.8051977585974</v>
      </c>
      <c r="M437" s="48">
        <v>15.049618331938007</v>
      </c>
      <c r="N437" s="48">
        <v>10.648943640160416</v>
      </c>
      <c r="O437" s="48">
        <v>2505.7654324551495</v>
      </c>
      <c r="P437" s="48">
        <v>2153.4156834959717</v>
      </c>
      <c r="Q437" s="48">
        <v>15.038175327305288</v>
      </c>
      <c r="R437" s="48">
        <v>10.642185546314749</v>
      </c>
      <c r="U437" s="48">
        <v>1338.5216204269566</v>
      </c>
      <c r="V437" s="48">
        <v>3.8174541693999586E-2</v>
      </c>
      <c r="W437" s="48">
        <v>35063.200788533642</v>
      </c>
      <c r="X437" s="48">
        <v>659.36866464833679</v>
      </c>
      <c r="Y437" s="48">
        <v>2.3811452881878026E-2</v>
      </c>
      <c r="Z437" s="48">
        <v>27691.240342169829</v>
      </c>
      <c r="AA437" s="48">
        <v>559.97915038571114</v>
      </c>
      <c r="AB437" s="48">
        <v>1.7053359036211191E-2</v>
      </c>
      <c r="AC437" s="48">
        <v>32836.882704260701</v>
      </c>
      <c r="AD437" s="48">
        <v>-1338.5216204269566</v>
      </c>
      <c r="AE437" s="48">
        <v>-3.8174541693999586E-2</v>
      </c>
      <c r="AF437" s="48">
        <v>35063.200788533642</v>
      </c>
      <c r="AG437" s="48">
        <v>-679.1529557786198</v>
      </c>
      <c r="AH437" s="48">
        <v>-1.4363088812121561E-2</v>
      </c>
      <c r="AI437" s="48">
        <v>47284.60323976112</v>
      </c>
      <c r="AJ437" s="48">
        <v>-778.54247004124545</v>
      </c>
      <c r="AK437" s="48">
        <v>-2.1121182657788395E-2</v>
      </c>
      <c r="AL437" s="48">
        <v>36860.742253661607</v>
      </c>
      <c r="AM437" s="48">
        <v>-659.36866464833679</v>
      </c>
      <c r="AN437" s="48">
        <v>-2.3811452881878026E-2</v>
      </c>
      <c r="AO437" s="48">
        <v>27691.240342169829</v>
      </c>
      <c r="AP437" s="48">
        <v>679.1529557786198</v>
      </c>
      <c r="AQ437" s="48">
        <v>1.4363088812121561E-2</v>
      </c>
      <c r="AR437" s="48">
        <v>47284.60323976112</v>
      </c>
      <c r="AS437" s="48">
        <v>-99.389514262625653</v>
      </c>
      <c r="AT437" s="48">
        <v>-6.7580938456668349E-3</v>
      </c>
      <c r="AU437" s="48">
        <v>14706.737806896892</v>
      </c>
      <c r="AV437" s="48">
        <v>-559.97915038571114</v>
      </c>
      <c r="AW437" s="48">
        <v>-1.7053359036211191E-2</v>
      </c>
      <c r="AX437" s="48">
        <v>32836.882704260701</v>
      </c>
      <c r="AY437" s="48">
        <v>778.54247004124545</v>
      </c>
      <c r="AZ437" s="48">
        <v>2.1121182657788395E-2</v>
      </c>
      <c r="BA437" s="48">
        <v>36860.742253661607</v>
      </c>
      <c r="BB437" s="48">
        <v>99.389514262625653</v>
      </c>
      <c r="BC437" s="48">
        <v>6.7580938456668349E-3</v>
      </c>
      <c r="BD437" s="48">
        <v>14706.737806896892</v>
      </c>
      <c r="BF437" s="8">
        <f t="shared" si="57"/>
        <v>317160.52908524586</v>
      </c>
      <c r="BG437" s="8">
        <f t="shared" si="58"/>
        <v>316967.24371563888</v>
      </c>
      <c r="BH437" s="8">
        <f t="shared" si="59"/>
        <v>317215.50400705391</v>
      </c>
      <c r="BI437" s="8">
        <f t="shared" si="60"/>
        <v>317112.15070594649</v>
      </c>
      <c r="BJ437" s="19">
        <f t="shared" si="61"/>
        <v>0</v>
      </c>
      <c r="BK437" s="19">
        <f t="shared" si="62"/>
        <v>0</v>
      </c>
      <c r="BL437" s="19">
        <f t="shared" si="63"/>
        <v>1</v>
      </c>
      <c r="BM437" s="19">
        <f t="shared" si="64"/>
        <v>0</v>
      </c>
    </row>
    <row r="438" spans="2:65" x14ac:dyDescent="0.25">
      <c r="B438" s="6">
        <v>413</v>
      </c>
      <c r="C438" s="48">
        <v>1954.9001145310565</v>
      </c>
      <c r="D438" s="48">
        <v>1557.1098008493689</v>
      </c>
      <c r="E438" s="48">
        <v>14.910144152041727</v>
      </c>
      <c r="F438" s="48">
        <v>10.55433267594654</v>
      </c>
      <c r="G438" s="48">
        <v>3170.7635682799259</v>
      </c>
      <c r="H438" s="48">
        <v>2909.1696520149821</v>
      </c>
      <c r="I438" s="48">
        <v>14.972637734970798</v>
      </c>
      <c r="J438" s="48">
        <v>10.591270777547946</v>
      </c>
      <c r="K438" s="48">
        <v>2590.5356626727985</v>
      </c>
      <c r="L438" s="48">
        <v>2260.1180303996907</v>
      </c>
      <c r="M438" s="48">
        <v>14.941188228756088</v>
      </c>
      <c r="N438" s="48">
        <v>10.572694936022817</v>
      </c>
      <c r="O438" s="48">
        <v>2414.5410289841502</v>
      </c>
      <c r="P438" s="48">
        <v>2092.3455542615052</v>
      </c>
      <c r="Q438" s="48">
        <v>14.944959216754533</v>
      </c>
      <c r="R438" s="48">
        <v>10.574923678087615</v>
      </c>
      <c r="U438" s="48">
        <v>1352.0598511656133</v>
      </c>
      <c r="V438" s="48">
        <v>3.6938101601405648E-2</v>
      </c>
      <c r="W438" s="48">
        <v>36603.393042650619</v>
      </c>
      <c r="X438" s="48">
        <v>703.00822955032186</v>
      </c>
      <c r="Y438" s="48">
        <v>1.8362260076276726E-2</v>
      </c>
      <c r="Z438" s="48">
        <v>38285.495719482766</v>
      </c>
      <c r="AA438" s="48">
        <v>535.23575341213632</v>
      </c>
      <c r="AB438" s="48">
        <v>2.0591002141074455E-2</v>
      </c>
      <c r="AC438" s="48">
        <v>25993.671883723444</v>
      </c>
      <c r="AD438" s="48">
        <v>-1352.0598511656133</v>
      </c>
      <c r="AE438" s="48">
        <v>-3.6938101601405648E-2</v>
      </c>
      <c r="AF438" s="48">
        <v>36603.393042650619</v>
      </c>
      <c r="AG438" s="48">
        <v>-649.05162161529142</v>
      </c>
      <c r="AH438" s="48">
        <v>-1.8575841525128922E-2</v>
      </c>
      <c r="AI438" s="48">
        <v>34940.630858487406</v>
      </c>
      <c r="AJ438" s="48">
        <v>-816.82409775347696</v>
      </c>
      <c r="AK438" s="48">
        <v>-1.6347099460331194E-2</v>
      </c>
      <c r="AL438" s="48">
        <v>49967.524803750603</v>
      </c>
      <c r="AM438" s="48">
        <v>-703.00822955032186</v>
      </c>
      <c r="AN438" s="48">
        <v>-1.8362260076276726E-2</v>
      </c>
      <c r="AO438" s="48">
        <v>38285.495719482766</v>
      </c>
      <c r="AP438" s="48">
        <v>649.05162161529142</v>
      </c>
      <c r="AQ438" s="48">
        <v>1.8575841525128922E-2</v>
      </c>
      <c r="AR438" s="48">
        <v>34940.630858487406</v>
      </c>
      <c r="AS438" s="48">
        <v>-167.77247613818554</v>
      </c>
      <c r="AT438" s="48">
        <v>2.2287420647977285E-3</v>
      </c>
      <c r="AU438" s="48">
        <v>-75276.757588102453</v>
      </c>
      <c r="AV438" s="48">
        <v>-535.23575341213632</v>
      </c>
      <c r="AW438" s="48">
        <v>-2.0591002141074455E-2</v>
      </c>
      <c r="AX438" s="48">
        <v>25993.671883723444</v>
      </c>
      <c r="AY438" s="48">
        <v>816.82409775347696</v>
      </c>
      <c r="AZ438" s="48">
        <v>1.6347099460331194E-2</v>
      </c>
      <c r="BA438" s="48">
        <v>49967.524803750603</v>
      </c>
      <c r="BB438" s="48">
        <v>167.77247613818554</v>
      </c>
      <c r="BC438" s="48">
        <v>-2.2287420647977285E-3</v>
      </c>
      <c r="BD438" s="48">
        <v>-75276.757588102453</v>
      </c>
      <c r="BF438" s="8">
        <f t="shared" si="57"/>
        <v>315072.87047754688</v>
      </c>
      <c r="BG438" s="8">
        <f t="shared" si="58"/>
        <v>314828.95367442339</v>
      </c>
      <c r="BH438" s="8">
        <f t="shared" si="59"/>
        <v>314920.73005028482</v>
      </c>
      <c r="BI438" s="8">
        <f t="shared" si="60"/>
        <v>315155.36478836689</v>
      </c>
      <c r="BJ438" s="19">
        <f t="shared" si="61"/>
        <v>0</v>
      </c>
      <c r="BK438" s="19">
        <f t="shared" si="62"/>
        <v>0</v>
      </c>
      <c r="BL438" s="19">
        <f t="shared" si="63"/>
        <v>0</v>
      </c>
      <c r="BM438" s="19">
        <f t="shared" si="64"/>
        <v>1</v>
      </c>
    </row>
    <row r="439" spans="2:65" x14ac:dyDescent="0.25">
      <c r="B439" s="6">
        <v>414</v>
      </c>
      <c r="C439" s="48">
        <v>2001.5236501010461</v>
      </c>
      <c r="D439" s="48">
        <v>1587.5603852757347</v>
      </c>
      <c r="E439" s="48">
        <v>14.812552282735743</v>
      </c>
      <c r="F439" s="48">
        <v>10.484742027273155</v>
      </c>
      <c r="G439" s="48">
        <v>3185.4940437432574</v>
      </c>
      <c r="H439" s="48">
        <v>2918.4619589437175</v>
      </c>
      <c r="I439" s="48">
        <v>14.874395783179535</v>
      </c>
      <c r="J439" s="48">
        <v>10.521182426151292</v>
      </c>
      <c r="K439" s="48">
        <v>2604.4464345127685</v>
      </c>
      <c r="L439" s="48">
        <v>2268.7225616632377</v>
      </c>
      <c r="M439" s="48">
        <v>14.84562062965141</v>
      </c>
      <c r="N439" s="48">
        <v>10.504240481369081</v>
      </c>
      <c r="O439" s="48">
        <v>2529.0128544458585</v>
      </c>
      <c r="P439" s="48">
        <v>2168.408482433143</v>
      </c>
      <c r="Q439" s="48">
        <v>14.835139182495807</v>
      </c>
      <c r="R439" s="48">
        <v>10.498063546790732</v>
      </c>
      <c r="U439" s="48">
        <v>1330.9015736679828</v>
      </c>
      <c r="V439" s="48">
        <v>3.6440398878136548E-2</v>
      </c>
      <c r="W439" s="48">
        <v>36522.694993508841</v>
      </c>
      <c r="X439" s="48">
        <v>681.162176387503</v>
      </c>
      <c r="Y439" s="48">
        <v>1.9498454095925766E-2</v>
      </c>
      <c r="Z439" s="48">
        <v>34934.163141160658</v>
      </c>
      <c r="AA439" s="48">
        <v>580.84809715740835</v>
      </c>
      <c r="AB439" s="48">
        <v>1.3321519517576874E-2</v>
      </c>
      <c r="AC439" s="48">
        <v>43602.240449448524</v>
      </c>
      <c r="AD439" s="48">
        <v>-1330.9015736679828</v>
      </c>
      <c r="AE439" s="48">
        <v>-3.6440398878136548E-2</v>
      </c>
      <c r="AF439" s="48">
        <v>36522.694993508841</v>
      </c>
      <c r="AG439" s="48">
        <v>-649.73939728047981</v>
      </c>
      <c r="AH439" s="48">
        <v>-1.6941944782210783E-2</v>
      </c>
      <c r="AI439" s="48">
        <v>38350.933475046673</v>
      </c>
      <c r="AJ439" s="48">
        <v>-750.05347651057446</v>
      </c>
      <c r="AK439" s="48">
        <v>-2.3118879360559674E-2</v>
      </c>
      <c r="AL439" s="48">
        <v>32443.331911240908</v>
      </c>
      <c r="AM439" s="48">
        <v>-681.162176387503</v>
      </c>
      <c r="AN439" s="48">
        <v>-1.9498454095925766E-2</v>
      </c>
      <c r="AO439" s="48">
        <v>34934.163141160658</v>
      </c>
      <c r="AP439" s="48">
        <v>649.73939728047981</v>
      </c>
      <c r="AQ439" s="48">
        <v>1.6941944782210783E-2</v>
      </c>
      <c r="AR439" s="48">
        <v>38350.933475046673</v>
      </c>
      <c r="AS439" s="48">
        <v>-100.31407923009465</v>
      </c>
      <c r="AT439" s="48">
        <v>-6.1769345783488916E-3</v>
      </c>
      <c r="AU439" s="48">
        <v>16240.107120724731</v>
      </c>
      <c r="AV439" s="48">
        <v>-580.84809715740835</v>
      </c>
      <c r="AW439" s="48">
        <v>-1.3321519517576874E-2</v>
      </c>
      <c r="AX439" s="48">
        <v>43602.240449448524</v>
      </c>
      <c r="AY439" s="48">
        <v>750.05347651057446</v>
      </c>
      <c r="AZ439" s="48">
        <v>2.3118879360559674E-2</v>
      </c>
      <c r="BA439" s="48">
        <v>32443.331911240908</v>
      </c>
      <c r="BB439" s="48">
        <v>100.31407923009465</v>
      </c>
      <c r="BC439" s="48">
        <v>6.1769345783488916E-3</v>
      </c>
      <c r="BD439" s="48">
        <v>16240.107120724731</v>
      </c>
      <c r="BF439" s="8">
        <f t="shared" si="57"/>
        <v>312954.70043291891</v>
      </c>
      <c r="BG439" s="8">
        <f t="shared" si="58"/>
        <v>312717.01082559506</v>
      </c>
      <c r="BH439" s="8">
        <f t="shared" si="59"/>
        <v>312858.49187940918</v>
      </c>
      <c r="BI439" s="8">
        <f t="shared" si="60"/>
        <v>312773.49792128883</v>
      </c>
      <c r="BJ439" s="19">
        <f t="shared" si="61"/>
        <v>1</v>
      </c>
      <c r="BK439" s="19">
        <f t="shared" si="62"/>
        <v>0</v>
      </c>
      <c r="BL439" s="19">
        <f t="shared" si="63"/>
        <v>0</v>
      </c>
      <c r="BM439" s="19">
        <f t="shared" si="64"/>
        <v>0</v>
      </c>
    </row>
    <row r="440" spans="2:65" x14ac:dyDescent="0.25">
      <c r="B440" s="6">
        <v>415</v>
      </c>
      <c r="C440" s="48">
        <v>1981.6262650441463</v>
      </c>
      <c r="D440" s="48">
        <v>1574.8055587549688</v>
      </c>
      <c r="E440" s="48">
        <v>15.041743412019576</v>
      </c>
      <c r="F440" s="48">
        <v>10.647655351724772</v>
      </c>
      <c r="G440" s="48">
        <v>3185.288957752181</v>
      </c>
      <c r="H440" s="48">
        <v>2918.7239200413665</v>
      </c>
      <c r="I440" s="48">
        <v>15.105075466039896</v>
      </c>
      <c r="J440" s="48">
        <v>10.685010139744531</v>
      </c>
      <c r="K440" s="48">
        <v>2584.8978127395449</v>
      </c>
      <c r="L440" s="48">
        <v>2256.1137274499379</v>
      </c>
      <c r="M440" s="48">
        <v>15.077113988865948</v>
      </c>
      <c r="N440" s="48">
        <v>10.668530845111569</v>
      </c>
      <c r="O440" s="48">
        <v>2471.4966113627829</v>
      </c>
      <c r="P440" s="48">
        <v>2130.3414782224863</v>
      </c>
      <c r="Q440" s="48">
        <v>15.07152932573505</v>
      </c>
      <c r="R440" s="48">
        <v>10.665237020952612</v>
      </c>
      <c r="U440" s="48">
        <v>1343.9183612863976</v>
      </c>
      <c r="V440" s="48">
        <v>3.7354788019758445E-2</v>
      </c>
      <c r="W440" s="48">
        <v>35977.137939466964</v>
      </c>
      <c r="X440" s="48">
        <v>681.30816869496903</v>
      </c>
      <c r="Y440" s="48">
        <v>2.0875493386796506E-2</v>
      </c>
      <c r="Z440" s="48">
        <v>32636.745684099045</v>
      </c>
      <c r="AA440" s="48">
        <v>555.53591946751749</v>
      </c>
      <c r="AB440" s="48">
        <v>1.7581669227839214E-2</v>
      </c>
      <c r="AC440" s="48">
        <v>31597.450291458634</v>
      </c>
      <c r="AD440" s="48">
        <v>-1343.9183612863976</v>
      </c>
      <c r="AE440" s="48">
        <v>-3.7354788019758445E-2</v>
      </c>
      <c r="AF440" s="48">
        <v>35977.137939466964</v>
      </c>
      <c r="AG440" s="48">
        <v>-662.61019259142859</v>
      </c>
      <c r="AH440" s="48">
        <v>-1.6479294632961938E-2</v>
      </c>
      <c r="AI440" s="48">
        <v>40208.650148536915</v>
      </c>
      <c r="AJ440" s="48">
        <v>-788.38244181888012</v>
      </c>
      <c r="AK440" s="48">
        <v>-1.9773118791919231E-2</v>
      </c>
      <c r="AL440" s="48">
        <v>39871.425955376952</v>
      </c>
      <c r="AM440" s="48">
        <v>-681.30816869496903</v>
      </c>
      <c r="AN440" s="48">
        <v>-2.0875493386796506E-2</v>
      </c>
      <c r="AO440" s="48">
        <v>32636.745684099045</v>
      </c>
      <c r="AP440" s="48">
        <v>662.61019259142859</v>
      </c>
      <c r="AQ440" s="48">
        <v>1.6479294632961938E-2</v>
      </c>
      <c r="AR440" s="48">
        <v>40208.650148536915</v>
      </c>
      <c r="AS440" s="48">
        <v>-125.77224922745154</v>
      </c>
      <c r="AT440" s="48">
        <v>-3.2938241589572925E-3</v>
      </c>
      <c r="AU440" s="48">
        <v>38184.263384377678</v>
      </c>
      <c r="AV440" s="48">
        <v>-555.53591946751749</v>
      </c>
      <c r="AW440" s="48">
        <v>-1.7581669227839214E-2</v>
      </c>
      <c r="AX440" s="48">
        <v>31597.450291458634</v>
      </c>
      <c r="AY440" s="48">
        <v>788.38244181888012</v>
      </c>
      <c r="AZ440" s="48">
        <v>1.9773118791919231E-2</v>
      </c>
      <c r="BA440" s="48">
        <v>39871.425955376952</v>
      </c>
      <c r="BB440" s="48">
        <v>125.77224922745154</v>
      </c>
      <c r="BC440" s="48">
        <v>3.2938241589572925E-3</v>
      </c>
      <c r="BD440" s="48">
        <v>38184.263384377678</v>
      </c>
      <c r="BF440" s="8">
        <f t="shared" si="57"/>
        <v>317854.85499298823</v>
      </c>
      <c r="BG440" s="8">
        <f t="shared" si="58"/>
        <v>317631.58027229458</v>
      </c>
      <c r="BH440" s="8">
        <f t="shared" si="59"/>
        <v>317799.81162589713</v>
      </c>
      <c r="BI440" s="8">
        <f t="shared" si="60"/>
        <v>317826.76915035583</v>
      </c>
      <c r="BJ440" s="19">
        <f t="shared" si="61"/>
        <v>1</v>
      </c>
      <c r="BK440" s="19">
        <f t="shared" si="62"/>
        <v>0</v>
      </c>
      <c r="BL440" s="19">
        <f t="shared" si="63"/>
        <v>0</v>
      </c>
      <c r="BM440" s="19">
        <f t="shared" si="64"/>
        <v>0</v>
      </c>
    </row>
    <row r="441" spans="2:65" x14ac:dyDescent="0.25">
      <c r="B441" s="6">
        <v>416</v>
      </c>
      <c r="C441" s="48">
        <v>1949.2364947049766</v>
      </c>
      <c r="D441" s="48">
        <v>1553.3532237276329</v>
      </c>
      <c r="E441" s="48">
        <v>15.146697619682454</v>
      </c>
      <c r="F441" s="48">
        <v>10.721158331457417</v>
      </c>
      <c r="G441" s="48">
        <v>3179.0422908174469</v>
      </c>
      <c r="H441" s="48">
        <v>2914.7523333549029</v>
      </c>
      <c r="I441" s="48">
        <v>15.206198385148678</v>
      </c>
      <c r="J441" s="48">
        <v>10.756286446184316</v>
      </c>
      <c r="K441" s="48">
        <v>2533.1658270749467</v>
      </c>
      <c r="L441" s="48">
        <v>2221.672453726605</v>
      </c>
      <c r="M441" s="48">
        <v>15.184964973134621</v>
      </c>
      <c r="N441" s="48">
        <v>10.743761497770777</v>
      </c>
      <c r="O441" s="48">
        <v>2513.7392621605236</v>
      </c>
      <c r="P441" s="48">
        <v>2158.9897454867769</v>
      </c>
      <c r="Q441" s="48">
        <v>15.165399933546432</v>
      </c>
      <c r="R441" s="48">
        <v>10.73221004259138</v>
      </c>
      <c r="U441" s="48">
        <v>1361.39910962727</v>
      </c>
      <c r="V441" s="48">
        <v>3.5128114726898474E-2</v>
      </c>
      <c r="W441" s="48">
        <v>38755.256870782556</v>
      </c>
      <c r="X441" s="48">
        <v>668.31922999897211</v>
      </c>
      <c r="Y441" s="48">
        <v>2.2603166313359679E-2</v>
      </c>
      <c r="Z441" s="48">
        <v>29567.504867844986</v>
      </c>
      <c r="AA441" s="48">
        <v>605.63652175914399</v>
      </c>
      <c r="AB441" s="48">
        <v>1.1051711133962527E-2</v>
      </c>
      <c r="AC441" s="48">
        <v>54800.248976648421</v>
      </c>
      <c r="AD441" s="48">
        <v>-1361.39910962727</v>
      </c>
      <c r="AE441" s="48">
        <v>-3.5128114726898474E-2</v>
      </c>
      <c r="AF441" s="48">
        <v>38755.256870782556</v>
      </c>
      <c r="AG441" s="48">
        <v>-693.07987962829793</v>
      </c>
      <c r="AH441" s="48">
        <v>-1.2524948413538795E-2</v>
      </c>
      <c r="AI441" s="48">
        <v>55335.946843430982</v>
      </c>
      <c r="AJ441" s="48">
        <v>-755.76258786812605</v>
      </c>
      <c r="AK441" s="48">
        <v>-2.4076403592935947E-2</v>
      </c>
      <c r="AL441" s="48">
        <v>31390.177729445768</v>
      </c>
      <c r="AM441" s="48">
        <v>-668.31922999897211</v>
      </c>
      <c r="AN441" s="48">
        <v>-2.2603166313359679E-2</v>
      </c>
      <c r="AO441" s="48">
        <v>29567.504867844986</v>
      </c>
      <c r="AP441" s="48">
        <v>693.07987962829793</v>
      </c>
      <c r="AQ441" s="48">
        <v>1.2524948413538795E-2</v>
      </c>
      <c r="AR441" s="48">
        <v>55335.946843430982</v>
      </c>
      <c r="AS441" s="48">
        <v>-62.682708239828116</v>
      </c>
      <c r="AT441" s="48">
        <v>-1.1551455179397152E-2</v>
      </c>
      <c r="AU441" s="48">
        <v>5426.3906379195596</v>
      </c>
      <c r="AV441" s="48">
        <v>-605.63652175914399</v>
      </c>
      <c r="AW441" s="48">
        <v>-1.1051711133962527E-2</v>
      </c>
      <c r="AX441" s="48">
        <v>54800.248976648421</v>
      </c>
      <c r="AY441" s="48">
        <v>755.76258786812605</v>
      </c>
      <c r="AZ441" s="48">
        <v>2.4076403592935947E-2</v>
      </c>
      <c r="BA441" s="48">
        <v>31390.177729445768</v>
      </c>
      <c r="BB441" s="48">
        <v>62.682708239828116</v>
      </c>
      <c r="BC441" s="48">
        <v>1.1551455179397152E-2</v>
      </c>
      <c r="BD441" s="48">
        <v>5426.3906379195596</v>
      </c>
      <c r="BF441" s="8">
        <f t="shared" si="57"/>
        <v>320081.3967199949</v>
      </c>
      <c r="BG441" s="8">
        <f t="shared" si="58"/>
        <v>319773.84105217457</v>
      </c>
      <c r="BH441" s="8">
        <f t="shared" si="59"/>
        <v>320091.17247939674</v>
      </c>
      <c r="BI441" s="8">
        <f t="shared" si="60"/>
        <v>319807.31153225462</v>
      </c>
      <c r="BJ441" s="19">
        <f t="shared" si="61"/>
        <v>0</v>
      </c>
      <c r="BK441" s="19">
        <f t="shared" si="62"/>
        <v>0</v>
      </c>
      <c r="BL441" s="19">
        <f t="shared" si="63"/>
        <v>1</v>
      </c>
      <c r="BM441" s="19">
        <f t="shared" si="64"/>
        <v>0</v>
      </c>
    </row>
    <row r="442" spans="2:65" x14ac:dyDescent="0.25">
      <c r="B442" s="6">
        <v>417</v>
      </c>
      <c r="C442" s="48">
        <v>1964.1225680717296</v>
      </c>
      <c r="D442" s="48">
        <v>1564.7924995021542</v>
      </c>
      <c r="E442" s="48">
        <v>15.186980478918803</v>
      </c>
      <c r="F442" s="48">
        <v>10.751488740658834</v>
      </c>
      <c r="G442" s="48">
        <v>3158.4463369987279</v>
      </c>
      <c r="H442" s="48">
        <v>2901.8440855858098</v>
      </c>
      <c r="I442" s="48">
        <v>15.256889938907539</v>
      </c>
      <c r="J442" s="48">
        <v>10.792778679584462</v>
      </c>
      <c r="K442" s="48">
        <v>2507.778374483084</v>
      </c>
      <c r="L442" s="48">
        <v>2205.6973146873474</v>
      </c>
      <c r="M442" s="48">
        <v>15.234749931357646</v>
      </c>
      <c r="N442" s="48">
        <v>10.779715624699723</v>
      </c>
      <c r="O442" s="48">
        <v>2513.0224747908155</v>
      </c>
      <c r="P442" s="48">
        <v>2159.7531922848411</v>
      </c>
      <c r="Q442" s="48">
        <v>15.209679575376304</v>
      </c>
      <c r="R442" s="48">
        <v>10.764908792478222</v>
      </c>
      <c r="U442" s="48">
        <v>1337.0515860836556</v>
      </c>
      <c r="V442" s="48">
        <v>4.1289938925627823E-2</v>
      </c>
      <c r="W442" s="48">
        <v>32382.018982686724</v>
      </c>
      <c r="X442" s="48">
        <v>640.90481518519323</v>
      </c>
      <c r="Y442" s="48">
        <v>2.8226884040888578E-2</v>
      </c>
      <c r="Z442" s="48">
        <v>22705.475186591571</v>
      </c>
      <c r="AA442" s="48">
        <v>594.96069278268692</v>
      </c>
      <c r="AB442" s="48">
        <v>1.3420051819387879E-2</v>
      </c>
      <c r="AC442" s="48">
        <v>44333.710539265601</v>
      </c>
      <c r="AD442" s="48">
        <v>-1337.0515860836556</v>
      </c>
      <c r="AE442" s="48">
        <v>-4.1289938925627823E-2</v>
      </c>
      <c r="AF442" s="48">
        <v>32382.018982686724</v>
      </c>
      <c r="AG442" s="48">
        <v>-696.14677089846236</v>
      </c>
      <c r="AH442" s="48">
        <v>-1.3063054884739245E-2</v>
      </c>
      <c r="AI442" s="48">
        <v>53291.268929117599</v>
      </c>
      <c r="AJ442" s="48">
        <v>-742.09089330096867</v>
      </c>
      <c r="AK442" s="48">
        <v>-2.7869887106239943E-2</v>
      </c>
      <c r="AL442" s="48">
        <v>26626.978805910479</v>
      </c>
      <c r="AM442" s="48">
        <v>-640.90481518519323</v>
      </c>
      <c r="AN442" s="48">
        <v>-2.8226884040888578E-2</v>
      </c>
      <c r="AO442" s="48">
        <v>22705.475186591571</v>
      </c>
      <c r="AP442" s="48">
        <v>696.14677089846236</v>
      </c>
      <c r="AQ442" s="48">
        <v>1.3063054884739245E-2</v>
      </c>
      <c r="AR442" s="48">
        <v>53291.268929117599</v>
      </c>
      <c r="AS442" s="48">
        <v>-45.944122402506309</v>
      </c>
      <c r="AT442" s="48">
        <v>-1.4806832221500699E-2</v>
      </c>
      <c r="AU442" s="48">
        <v>3102.9001825111377</v>
      </c>
      <c r="AV442" s="48">
        <v>-594.96069278268692</v>
      </c>
      <c r="AW442" s="48">
        <v>-1.3420051819387879E-2</v>
      </c>
      <c r="AX442" s="48">
        <v>44333.710539265601</v>
      </c>
      <c r="AY442" s="48">
        <v>742.09089330096867</v>
      </c>
      <c r="AZ442" s="48">
        <v>2.7869887106239943E-2</v>
      </c>
      <c r="BA442" s="48">
        <v>26626.978805910479</v>
      </c>
      <c r="BB442" s="48">
        <v>45.944122402506309</v>
      </c>
      <c r="BC442" s="48">
        <v>1.4806832221500699E-2</v>
      </c>
      <c r="BD442" s="48">
        <v>3102.9001825111377</v>
      </c>
      <c r="BF442" s="8">
        <f t="shared" si="57"/>
        <v>320979.86972026288</v>
      </c>
      <c r="BG442" s="8">
        <f t="shared" si="58"/>
        <v>320881.51630194805</v>
      </c>
      <c r="BH442" s="8">
        <f t="shared" si="59"/>
        <v>321185.7714263043</v>
      </c>
      <c r="BI442" s="8">
        <f t="shared" si="60"/>
        <v>320787.51058206183</v>
      </c>
      <c r="BJ442" s="19">
        <f t="shared" si="61"/>
        <v>0</v>
      </c>
      <c r="BK442" s="19">
        <f t="shared" si="62"/>
        <v>0</v>
      </c>
      <c r="BL442" s="19">
        <f t="shared" si="63"/>
        <v>1</v>
      </c>
      <c r="BM442" s="19">
        <f t="shared" si="64"/>
        <v>0</v>
      </c>
    </row>
    <row r="443" spans="2:65" x14ac:dyDescent="0.25">
      <c r="B443" s="6">
        <v>418</v>
      </c>
      <c r="C443" s="48">
        <v>1997.6178903284476</v>
      </c>
      <c r="D443" s="48">
        <v>1583.6425310101199</v>
      </c>
      <c r="E443" s="48">
        <v>15.046184374890499</v>
      </c>
      <c r="F443" s="48">
        <v>10.651061357712713</v>
      </c>
      <c r="G443" s="48">
        <v>3159.8988555262044</v>
      </c>
      <c r="H443" s="48">
        <v>2900.5687864355318</v>
      </c>
      <c r="I443" s="48">
        <v>15.116125699221868</v>
      </c>
      <c r="J443" s="48">
        <v>10.692373146878564</v>
      </c>
      <c r="K443" s="48">
        <v>2592.0767452716541</v>
      </c>
      <c r="L443" s="48">
        <v>2259.4150344436812</v>
      </c>
      <c r="M443" s="48">
        <v>15.083117152186077</v>
      </c>
      <c r="N443" s="48">
        <v>10.672892133669901</v>
      </c>
      <c r="O443" s="48">
        <v>2517.3299789633156</v>
      </c>
      <c r="P443" s="48">
        <v>2159.4700313955118</v>
      </c>
      <c r="Q443" s="48">
        <v>15.071709926398135</v>
      </c>
      <c r="R443" s="48">
        <v>10.666153212151748</v>
      </c>
      <c r="U443" s="48">
        <v>1316.9262554254119</v>
      </c>
      <c r="V443" s="48">
        <v>4.1311789165851209E-2</v>
      </c>
      <c r="W443" s="48">
        <v>31877.734710023113</v>
      </c>
      <c r="X443" s="48">
        <v>675.77250343356127</v>
      </c>
      <c r="Y443" s="48">
        <v>2.1830775957187853E-2</v>
      </c>
      <c r="Z443" s="48">
        <v>30955.038188235401</v>
      </c>
      <c r="AA443" s="48">
        <v>575.82750038539189</v>
      </c>
      <c r="AB443" s="48">
        <v>1.5091854439035046E-2</v>
      </c>
      <c r="AC443" s="48">
        <v>38154.85384592734</v>
      </c>
      <c r="AD443" s="48">
        <v>-1316.9262554254119</v>
      </c>
      <c r="AE443" s="48">
        <v>-4.1311789165851209E-2</v>
      </c>
      <c r="AF443" s="48">
        <v>31877.734710023113</v>
      </c>
      <c r="AG443" s="48">
        <v>-641.15375199185064</v>
      </c>
      <c r="AH443" s="48">
        <v>-1.9481013208663356E-2</v>
      </c>
      <c r="AI443" s="48">
        <v>32911.725130740357</v>
      </c>
      <c r="AJ443" s="48">
        <v>-741.09875504002002</v>
      </c>
      <c r="AK443" s="48">
        <v>-2.6219934726816163E-2</v>
      </c>
      <c r="AL443" s="48">
        <v>28264.706329801389</v>
      </c>
      <c r="AM443" s="48">
        <v>-675.77250343356127</v>
      </c>
      <c r="AN443" s="48">
        <v>-2.1830775957187853E-2</v>
      </c>
      <c r="AO443" s="48">
        <v>30955.038188235401</v>
      </c>
      <c r="AP443" s="48">
        <v>641.15375199185064</v>
      </c>
      <c r="AQ443" s="48">
        <v>1.9481013208663356E-2</v>
      </c>
      <c r="AR443" s="48">
        <v>32911.725130740357</v>
      </c>
      <c r="AS443" s="48">
        <v>-99.945003048169383</v>
      </c>
      <c r="AT443" s="48">
        <v>-6.7389215181528073E-3</v>
      </c>
      <c r="AU443" s="48">
        <v>14831.008608565175</v>
      </c>
      <c r="AV443" s="48">
        <v>-575.82750038539189</v>
      </c>
      <c r="AW443" s="48">
        <v>-1.5091854439035046E-2</v>
      </c>
      <c r="AX443" s="48">
        <v>38154.85384592734</v>
      </c>
      <c r="AY443" s="48">
        <v>741.09875504002002</v>
      </c>
      <c r="AZ443" s="48">
        <v>2.6219934726816163E-2</v>
      </c>
      <c r="BA443" s="48">
        <v>28264.706329801389</v>
      </c>
      <c r="BB443" s="48">
        <v>99.945003048169383</v>
      </c>
      <c r="BC443" s="48">
        <v>6.7389215181528073E-3</v>
      </c>
      <c r="BD443" s="48">
        <v>14831.008608565175</v>
      </c>
      <c r="BF443" s="8">
        <f t="shared" si="57"/>
        <v>317948.19820037123</v>
      </c>
      <c r="BG443" s="8">
        <f t="shared" si="58"/>
        <v>317870.62561992143</v>
      </c>
      <c r="BH443" s="8">
        <f t="shared" si="59"/>
        <v>317927.34897565335</v>
      </c>
      <c r="BI443" s="8">
        <f t="shared" si="60"/>
        <v>317825.12633315695</v>
      </c>
      <c r="BJ443" s="19">
        <f t="shared" si="61"/>
        <v>1</v>
      </c>
      <c r="BK443" s="19">
        <f t="shared" si="62"/>
        <v>0</v>
      </c>
      <c r="BL443" s="19">
        <f t="shared" si="63"/>
        <v>0</v>
      </c>
      <c r="BM443" s="19">
        <f t="shared" si="64"/>
        <v>0</v>
      </c>
    </row>
    <row r="444" spans="2:65" x14ac:dyDescent="0.25">
      <c r="B444" s="6">
        <v>419</v>
      </c>
      <c r="C444" s="48">
        <v>1986.0132593907026</v>
      </c>
      <c r="D444" s="48">
        <v>1575.2836102470021</v>
      </c>
      <c r="E444" s="48">
        <v>15.027402315328352</v>
      </c>
      <c r="F444" s="48">
        <v>10.640287812378103</v>
      </c>
      <c r="G444" s="48">
        <v>3158.7044212685564</v>
      </c>
      <c r="H444" s="48">
        <v>2899.4311670450606</v>
      </c>
      <c r="I444" s="48">
        <v>15.104792725723026</v>
      </c>
      <c r="J444" s="48">
        <v>10.686047297868054</v>
      </c>
      <c r="K444" s="48">
        <v>2620.5040482297954</v>
      </c>
      <c r="L444" s="48">
        <v>2277.979269203443</v>
      </c>
      <c r="M444" s="48">
        <v>15.062418694939753</v>
      </c>
      <c r="N444" s="48">
        <v>10.661009383754699</v>
      </c>
      <c r="O444" s="48">
        <v>2541.1189124223752</v>
      </c>
      <c r="P444" s="48">
        <v>2174.9058979390629</v>
      </c>
      <c r="Q444" s="48">
        <v>15.050288397312579</v>
      </c>
      <c r="R444" s="48">
        <v>10.653834275732663</v>
      </c>
      <c r="U444" s="48">
        <v>1324.1475567980585</v>
      </c>
      <c r="V444" s="48">
        <v>4.5759485489950791E-2</v>
      </c>
      <c r="W444" s="48">
        <v>28937.116373147459</v>
      </c>
      <c r="X444" s="48">
        <v>702.69565895644087</v>
      </c>
      <c r="Y444" s="48">
        <v>2.0721571376595804E-2</v>
      </c>
      <c r="Z444" s="48">
        <v>33911.311366574635</v>
      </c>
      <c r="AA444" s="48">
        <v>599.62228769206081</v>
      </c>
      <c r="AB444" s="48">
        <v>1.354646335455989E-2</v>
      </c>
      <c r="AC444" s="48">
        <v>44264.120604602031</v>
      </c>
      <c r="AD444" s="48">
        <v>-1324.1475567980585</v>
      </c>
      <c r="AE444" s="48">
        <v>-4.5759485489950791E-2</v>
      </c>
      <c r="AF444" s="48">
        <v>28937.116373147459</v>
      </c>
      <c r="AG444" s="48">
        <v>-621.45189784161767</v>
      </c>
      <c r="AH444" s="48">
        <v>-2.5037914113354987E-2</v>
      </c>
      <c r="AI444" s="48">
        <v>24820.434123549498</v>
      </c>
      <c r="AJ444" s="48">
        <v>-724.52526910599772</v>
      </c>
      <c r="AK444" s="48">
        <v>-3.2213022135390901E-2</v>
      </c>
      <c r="AL444" s="48">
        <v>22491.688797804432</v>
      </c>
      <c r="AM444" s="48">
        <v>-702.69565895644087</v>
      </c>
      <c r="AN444" s="48">
        <v>-2.0721571376595804E-2</v>
      </c>
      <c r="AO444" s="48">
        <v>33911.311366574635</v>
      </c>
      <c r="AP444" s="48">
        <v>621.45189784161767</v>
      </c>
      <c r="AQ444" s="48">
        <v>2.5037914113354987E-2</v>
      </c>
      <c r="AR444" s="48">
        <v>24820.434123549498</v>
      </c>
      <c r="AS444" s="48">
        <v>-103.07337126438006</v>
      </c>
      <c r="AT444" s="48">
        <v>-7.1751080220359142E-3</v>
      </c>
      <c r="AU444" s="48">
        <v>14365.410380976162</v>
      </c>
      <c r="AV444" s="48">
        <v>-599.62228769206081</v>
      </c>
      <c r="AW444" s="48">
        <v>-1.354646335455989E-2</v>
      </c>
      <c r="AX444" s="48">
        <v>44264.120604602031</v>
      </c>
      <c r="AY444" s="48">
        <v>724.52526910599772</v>
      </c>
      <c r="AZ444" s="48">
        <v>3.2213022135390901E-2</v>
      </c>
      <c r="BA444" s="48">
        <v>22491.688797804432</v>
      </c>
      <c r="BB444" s="48">
        <v>103.07337126438006</v>
      </c>
      <c r="BC444" s="48">
        <v>7.1751080220359142E-3</v>
      </c>
      <c r="BD444" s="48">
        <v>14365.410380976162</v>
      </c>
      <c r="BF444" s="8">
        <f t="shared" si="57"/>
        <v>317633.35076109611</v>
      </c>
      <c r="BG444" s="8">
        <f t="shared" si="58"/>
        <v>317681.98776899657</v>
      </c>
      <c r="BH444" s="8">
        <f t="shared" si="59"/>
        <v>317552.30224343756</v>
      </c>
      <c r="BI444" s="8">
        <f t="shared" si="60"/>
        <v>317440.12237404083</v>
      </c>
      <c r="BJ444" s="19">
        <f t="shared" si="61"/>
        <v>0</v>
      </c>
      <c r="BK444" s="19">
        <f t="shared" si="62"/>
        <v>1</v>
      </c>
      <c r="BL444" s="19">
        <f t="shared" si="63"/>
        <v>0</v>
      </c>
      <c r="BM444" s="19">
        <f t="shared" si="64"/>
        <v>0</v>
      </c>
    </row>
    <row r="445" spans="2:65" x14ac:dyDescent="0.25">
      <c r="B445" s="6">
        <v>420</v>
      </c>
      <c r="C445" s="48">
        <v>2020.8896759946674</v>
      </c>
      <c r="D445" s="48">
        <v>1598.3403791785638</v>
      </c>
      <c r="E445" s="48">
        <v>14.984554613087422</v>
      </c>
      <c r="F445" s="48">
        <v>10.607686643266245</v>
      </c>
      <c r="G445" s="48">
        <v>3242.6069841668896</v>
      </c>
      <c r="H445" s="48">
        <v>2955.2138229540424</v>
      </c>
      <c r="I445" s="48">
        <v>15.044107461942128</v>
      </c>
      <c r="J445" s="48">
        <v>10.642766430240712</v>
      </c>
      <c r="K445" s="48">
        <v>2614.2291683107883</v>
      </c>
      <c r="L445" s="48">
        <v>2273.5193975920861</v>
      </c>
      <c r="M445" s="48">
        <v>15.020725706264228</v>
      </c>
      <c r="N445" s="48">
        <v>10.629004306312527</v>
      </c>
      <c r="O445" s="48">
        <v>2583.4975539156712</v>
      </c>
      <c r="P445" s="48">
        <v>2202.9887207295105</v>
      </c>
      <c r="Q445" s="48">
        <v>15.003178579636245</v>
      </c>
      <c r="R445" s="48">
        <v>10.618667061912578</v>
      </c>
      <c r="U445" s="48">
        <v>1356.8734437754786</v>
      </c>
      <c r="V445" s="48">
        <v>3.5079786974467453E-2</v>
      </c>
      <c r="W445" s="48">
        <v>38679.637500737052</v>
      </c>
      <c r="X445" s="48">
        <v>675.17901841352227</v>
      </c>
      <c r="Y445" s="48">
        <v>2.1317663046282576E-2</v>
      </c>
      <c r="Z445" s="48">
        <v>31672.281194596591</v>
      </c>
      <c r="AA445" s="48">
        <v>604.64834155094672</v>
      </c>
      <c r="AB445" s="48">
        <v>1.098041864633359E-2</v>
      </c>
      <c r="AC445" s="48">
        <v>55066.055405168132</v>
      </c>
      <c r="AD445" s="48">
        <v>-1356.8734437754786</v>
      </c>
      <c r="AE445" s="48">
        <v>-3.5079786974467453E-2</v>
      </c>
      <c r="AF445" s="48">
        <v>38679.637500737052</v>
      </c>
      <c r="AG445" s="48">
        <v>-681.69442536195629</v>
      </c>
      <c r="AH445" s="48">
        <v>-1.3762123928184877E-2</v>
      </c>
      <c r="AI445" s="48">
        <v>49534.10018099341</v>
      </c>
      <c r="AJ445" s="48">
        <v>-752.22510222453184</v>
      </c>
      <c r="AK445" s="48">
        <v>-2.4099368328133863E-2</v>
      </c>
      <c r="AL445" s="48">
        <v>31213.477962672412</v>
      </c>
      <c r="AM445" s="48">
        <v>-675.17901841352227</v>
      </c>
      <c r="AN445" s="48">
        <v>-2.1317663046282576E-2</v>
      </c>
      <c r="AO445" s="48">
        <v>31672.281194596591</v>
      </c>
      <c r="AP445" s="48">
        <v>681.69442536195629</v>
      </c>
      <c r="AQ445" s="48">
        <v>1.3762123928184877E-2</v>
      </c>
      <c r="AR445" s="48">
        <v>49534.10018099341</v>
      </c>
      <c r="AS445" s="48">
        <v>-70.530676862575547</v>
      </c>
      <c r="AT445" s="48">
        <v>-1.0337244399948986E-2</v>
      </c>
      <c r="AU445" s="48">
        <v>6822.9669468706388</v>
      </c>
      <c r="AV445" s="48">
        <v>-604.64834155094672</v>
      </c>
      <c r="AW445" s="48">
        <v>-1.098041864633359E-2</v>
      </c>
      <c r="AX445" s="48">
        <v>55066.055405168132</v>
      </c>
      <c r="AY445" s="48">
        <v>752.22510222453184</v>
      </c>
      <c r="AZ445" s="48">
        <v>2.4099368328133863E-2</v>
      </c>
      <c r="BA445" s="48">
        <v>31213.477962672412</v>
      </c>
      <c r="BB445" s="48">
        <v>70.530676862575547</v>
      </c>
      <c r="BC445" s="48">
        <v>1.0337244399948986E-2</v>
      </c>
      <c r="BD445" s="48">
        <v>6822.9669468706388</v>
      </c>
      <c r="BF445" s="8">
        <f t="shared" si="57"/>
        <v>316632.25891880877</v>
      </c>
      <c r="BG445" s="8">
        <f t="shared" si="58"/>
        <v>316327.77908426733</v>
      </c>
      <c r="BH445" s="8">
        <f t="shared" si="59"/>
        <v>316596.60979178373</v>
      </c>
      <c r="BI445" s="8">
        <f t="shared" si="60"/>
        <v>316357.02313664788</v>
      </c>
      <c r="BJ445" s="19">
        <f t="shared" si="61"/>
        <v>1</v>
      </c>
      <c r="BK445" s="19">
        <f t="shared" si="62"/>
        <v>0</v>
      </c>
      <c r="BL445" s="19">
        <f t="shared" si="63"/>
        <v>0</v>
      </c>
      <c r="BM445" s="19">
        <f t="shared" si="64"/>
        <v>0</v>
      </c>
    </row>
    <row r="446" spans="2:65" x14ac:dyDescent="0.25">
      <c r="B446" s="6">
        <v>421</v>
      </c>
      <c r="C446" s="48">
        <v>1918.2583181684367</v>
      </c>
      <c r="D446" s="48">
        <v>1536.6367441804487</v>
      </c>
      <c r="E446" s="48">
        <v>15.001973196556801</v>
      </c>
      <c r="F446" s="48">
        <v>10.620192654562976</v>
      </c>
      <c r="G446" s="48">
        <v>3117.1551316977529</v>
      </c>
      <c r="H446" s="48">
        <v>2875.8292221405613</v>
      </c>
      <c r="I446" s="48">
        <v>15.070808375401514</v>
      </c>
      <c r="J446" s="48">
        <v>10.660704284199847</v>
      </c>
      <c r="K446" s="48">
        <v>2467.6274454373197</v>
      </c>
      <c r="L446" s="48">
        <v>2180.7456817116636</v>
      </c>
      <c r="M446" s="48">
        <v>15.048599352054977</v>
      </c>
      <c r="N446" s="48">
        <v>10.647646713713014</v>
      </c>
      <c r="O446" s="48">
        <v>2464.0119419104954</v>
      </c>
      <c r="P446" s="48">
        <v>2129.1624783595762</v>
      </c>
      <c r="Q446" s="48">
        <v>15.025067499021658</v>
      </c>
      <c r="R446" s="48">
        <v>10.633797803072229</v>
      </c>
      <c r="U446" s="48">
        <v>1339.1924779601127</v>
      </c>
      <c r="V446" s="48">
        <v>4.0511629636871049E-2</v>
      </c>
      <c r="W446" s="48">
        <v>33056.988572517628</v>
      </c>
      <c r="X446" s="48">
        <v>644.10893753121491</v>
      </c>
      <c r="Y446" s="48">
        <v>2.745405915003829E-2</v>
      </c>
      <c r="Z446" s="48">
        <v>23461.337138202987</v>
      </c>
      <c r="AA446" s="48">
        <v>592.52573417912754</v>
      </c>
      <c r="AB446" s="48">
        <v>1.3605148509252984E-2</v>
      </c>
      <c r="AC446" s="48">
        <v>43551.581504321359</v>
      </c>
      <c r="AD446" s="48">
        <v>-1339.1924779601127</v>
      </c>
      <c r="AE446" s="48">
        <v>-4.0511629636871049E-2</v>
      </c>
      <c r="AF446" s="48">
        <v>33056.988572517628</v>
      </c>
      <c r="AG446" s="48">
        <v>-695.08354042889778</v>
      </c>
      <c r="AH446" s="48">
        <v>-1.3057570486832759E-2</v>
      </c>
      <c r="AI446" s="48">
        <v>53232.22579038109</v>
      </c>
      <c r="AJ446" s="48">
        <v>-746.66674378098514</v>
      </c>
      <c r="AK446" s="48">
        <v>-2.6906481127618065E-2</v>
      </c>
      <c r="AL446" s="48">
        <v>27750.441993493219</v>
      </c>
      <c r="AM446" s="48">
        <v>-644.10893753121491</v>
      </c>
      <c r="AN446" s="48">
        <v>-2.745405915003829E-2</v>
      </c>
      <c r="AO446" s="48">
        <v>23461.337138202987</v>
      </c>
      <c r="AP446" s="48">
        <v>695.08354042889778</v>
      </c>
      <c r="AQ446" s="48">
        <v>1.3057570486832759E-2</v>
      </c>
      <c r="AR446" s="48">
        <v>53232.22579038109</v>
      </c>
      <c r="AS446" s="48">
        <v>-51.583203352087367</v>
      </c>
      <c r="AT446" s="48">
        <v>-1.3848910640785306E-2</v>
      </c>
      <c r="AU446" s="48">
        <v>3724.7119784406614</v>
      </c>
      <c r="AV446" s="48">
        <v>-592.52573417912754</v>
      </c>
      <c r="AW446" s="48">
        <v>-1.3605148509252984E-2</v>
      </c>
      <c r="AX446" s="48">
        <v>43551.581504321359</v>
      </c>
      <c r="AY446" s="48">
        <v>746.66674378098514</v>
      </c>
      <c r="AZ446" s="48">
        <v>2.6906481127618065E-2</v>
      </c>
      <c r="BA446" s="48">
        <v>27750.441993493219</v>
      </c>
      <c r="BB446" s="48">
        <v>51.583203352087367</v>
      </c>
      <c r="BC446" s="48">
        <v>1.3848910640785306E-2</v>
      </c>
      <c r="BD446" s="48">
        <v>3724.7119784406614</v>
      </c>
      <c r="BF446" s="8">
        <f t="shared" si="57"/>
        <v>317069.14289270883</v>
      </c>
      <c r="BG446" s="8">
        <f t="shared" si="58"/>
        <v>316945.29930385487</v>
      </c>
      <c r="BH446" s="8">
        <f t="shared" si="59"/>
        <v>317248.65572967875</v>
      </c>
      <c r="BI446" s="8">
        <f t="shared" si="60"/>
        <v>316884.77161380724</v>
      </c>
      <c r="BJ446" s="19">
        <f t="shared" si="61"/>
        <v>0</v>
      </c>
      <c r="BK446" s="19">
        <f t="shared" si="62"/>
        <v>0</v>
      </c>
      <c r="BL446" s="19">
        <f t="shared" si="63"/>
        <v>1</v>
      </c>
      <c r="BM446" s="19">
        <f t="shared" si="64"/>
        <v>0</v>
      </c>
    </row>
    <row r="447" spans="2:65" x14ac:dyDescent="0.25">
      <c r="B447" s="6">
        <v>422</v>
      </c>
      <c r="C447" s="48">
        <v>2020.0682517753489</v>
      </c>
      <c r="D447" s="48">
        <v>1597.6300415942069</v>
      </c>
      <c r="E447" s="48">
        <v>15.10087475433483</v>
      </c>
      <c r="F447" s="48">
        <v>10.69101556973421</v>
      </c>
      <c r="G447" s="48">
        <v>3171.3698877401434</v>
      </c>
      <c r="H447" s="48">
        <v>2907.5822303737691</v>
      </c>
      <c r="I447" s="48">
        <v>15.174980503856451</v>
      </c>
      <c r="J447" s="48">
        <v>10.734728938058572</v>
      </c>
      <c r="K447" s="48">
        <v>2551.5225693086445</v>
      </c>
      <c r="L447" s="48">
        <v>2231.4841059373653</v>
      </c>
      <c r="M447" s="48">
        <v>15.148859014734491</v>
      </c>
      <c r="N447" s="48">
        <v>10.719335910088333</v>
      </c>
      <c r="O447" s="48">
        <v>2555.2839942071641</v>
      </c>
      <c r="P447" s="48">
        <v>2183.9615692356779</v>
      </c>
      <c r="Q447" s="48">
        <v>15.12489843464188</v>
      </c>
      <c r="R447" s="48">
        <v>10.705201517492215</v>
      </c>
      <c r="U447" s="48">
        <v>1309.9521887795622</v>
      </c>
      <c r="V447" s="48">
        <v>4.3713368324361568E-2</v>
      </c>
      <c r="W447" s="48">
        <v>29966.855426455953</v>
      </c>
      <c r="X447" s="48">
        <v>633.85406434315837</v>
      </c>
      <c r="Y447" s="48">
        <v>2.8320340354122564E-2</v>
      </c>
      <c r="Z447" s="48">
        <v>22381.583569170944</v>
      </c>
      <c r="AA447" s="48">
        <v>586.33152764147098</v>
      </c>
      <c r="AB447" s="48">
        <v>1.4185947758004858E-2</v>
      </c>
      <c r="AC447" s="48">
        <v>41331.854426900405</v>
      </c>
      <c r="AD447" s="48">
        <v>-1309.9521887795622</v>
      </c>
      <c r="AE447" s="48">
        <v>-4.3713368324361568E-2</v>
      </c>
      <c r="AF447" s="48">
        <v>29966.855426455953</v>
      </c>
      <c r="AG447" s="48">
        <v>-676.09812443640385</v>
      </c>
      <c r="AH447" s="48">
        <v>-1.5393027970239004E-2</v>
      </c>
      <c r="AI447" s="48">
        <v>43922.360548137578</v>
      </c>
      <c r="AJ447" s="48">
        <v>-723.62066113809124</v>
      </c>
      <c r="AK447" s="48">
        <v>-2.952742056635671E-2</v>
      </c>
      <c r="AL447" s="48">
        <v>24506.73466420492</v>
      </c>
      <c r="AM447" s="48">
        <v>-633.85406434315837</v>
      </c>
      <c r="AN447" s="48">
        <v>-2.8320340354122564E-2</v>
      </c>
      <c r="AO447" s="48">
        <v>22381.583569170944</v>
      </c>
      <c r="AP447" s="48">
        <v>676.09812443640385</v>
      </c>
      <c r="AQ447" s="48">
        <v>1.5393027970239004E-2</v>
      </c>
      <c r="AR447" s="48">
        <v>43922.360548137578</v>
      </c>
      <c r="AS447" s="48">
        <v>-47.522536701687386</v>
      </c>
      <c r="AT447" s="48">
        <v>-1.4134392596117706E-2</v>
      </c>
      <c r="AU447" s="48">
        <v>3362.1916455568385</v>
      </c>
      <c r="AV447" s="48">
        <v>-586.33152764147098</v>
      </c>
      <c r="AW447" s="48">
        <v>-1.4185947758004858E-2</v>
      </c>
      <c r="AX447" s="48">
        <v>41331.854426900405</v>
      </c>
      <c r="AY447" s="48">
        <v>723.62066113809124</v>
      </c>
      <c r="AZ447" s="48">
        <v>2.952742056635671E-2</v>
      </c>
      <c r="BA447" s="48">
        <v>24506.73466420492</v>
      </c>
      <c r="BB447" s="48">
        <v>47.522536701687386</v>
      </c>
      <c r="BC447" s="48">
        <v>1.4134392596117706E-2</v>
      </c>
      <c r="BD447" s="48">
        <v>3362.1916455568385</v>
      </c>
      <c r="BF447" s="8">
        <f t="shared" si="57"/>
        <v>319132.83705043211</v>
      </c>
      <c r="BG447" s="8">
        <f t="shared" si="58"/>
        <v>319134.2859113834</v>
      </c>
      <c r="BH447" s="8">
        <f t="shared" si="59"/>
        <v>319348.59319671261</v>
      </c>
      <c r="BI447" s="8">
        <f t="shared" si="60"/>
        <v>318972.08395553078</v>
      </c>
      <c r="BJ447" s="19">
        <f t="shared" si="61"/>
        <v>0</v>
      </c>
      <c r="BK447" s="19">
        <f t="shared" si="62"/>
        <v>0</v>
      </c>
      <c r="BL447" s="19">
        <f t="shared" si="63"/>
        <v>1</v>
      </c>
      <c r="BM447" s="19">
        <f t="shared" si="64"/>
        <v>0</v>
      </c>
    </row>
    <row r="448" spans="2:65" x14ac:dyDescent="0.25">
      <c r="B448" s="6">
        <v>423</v>
      </c>
      <c r="C448" s="48">
        <v>1950.6453040181682</v>
      </c>
      <c r="D448" s="48">
        <v>1554.3862344740239</v>
      </c>
      <c r="E448" s="48">
        <v>14.821365807054658</v>
      </c>
      <c r="F448" s="48">
        <v>10.492176514674606</v>
      </c>
      <c r="G448" s="48">
        <v>3214.5966155966694</v>
      </c>
      <c r="H448" s="48">
        <v>2938.6249478476925</v>
      </c>
      <c r="I448" s="48">
        <v>14.878778986525077</v>
      </c>
      <c r="J448" s="48">
        <v>10.526173878646421</v>
      </c>
      <c r="K448" s="48">
        <v>2573.4201582821684</v>
      </c>
      <c r="L448" s="48">
        <v>2248.7481615124921</v>
      </c>
      <c r="M448" s="48">
        <v>14.855635329559602</v>
      </c>
      <c r="N448" s="48">
        <v>10.512479553341159</v>
      </c>
      <c r="O448" s="48">
        <v>2551.3915275414129</v>
      </c>
      <c r="P448" s="48">
        <v>2184.3668229746099</v>
      </c>
      <c r="Q448" s="48">
        <v>14.83539704701694</v>
      </c>
      <c r="R448" s="48">
        <v>10.500493042089769</v>
      </c>
      <c r="U448" s="48">
        <v>1384.2387133736686</v>
      </c>
      <c r="V448" s="48">
        <v>3.3997363971815631E-2</v>
      </c>
      <c r="W448" s="48">
        <v>40716.060060457188</v>
      </c>
      <c r="X448" s="48">
        <v>694.36192703846814</v>
      </c>
      <c r="Y448" s="48">
        <v>2.0303038666552808E-2</v>
      </c>
      <c r="Z448" s="48">
        <v>34199.90172123145</v>
      </c>
      <c r="AA448" s="48">
        <v>629.98058850058601</v>
      </c>
      <c r="AB448" s="48">
        <v>8.3165274151628665E-3</v>
      </c>
      <c r="AC448" s="48">
        <v>75750.437298143486</v>
      </c>
      <c r="AD448" s="48">
        <v>-1384.2387133736686</v>
      </c>
      <c r="AE448" s="48">
        <v>-3.3997363971815631E-2</v>
      </c>
      <c r="AF448" s="48">
        <v>40716.060060457188</v>
      </c>
      <c r="AG448" s="48">
        <v>-689.87678633520045</v>
      </c>
      <c r="AH448" s="48">
        <v>-1.3694325305262822E-2</v>
      </c>
      <c r="AI448" s="48">
        <v>50376.836460141349</v>
      </c>
      <c r="AJ448" s="48">
        <v>-754.25812487308258</v>
      </c>
      <c r="AK448" s="48">
        <v>-2.5680836556652764E-2</v>
      </c>
      <c r="AL448" s="48">
        <v>29370.465530169335</v>
      </c>
      <c r="AM448" s="48">
        <v>-694.36192703846814</v>
      </c>
      <c r="AN448" s="48">
        <v>-2.0303038666552808E-2</v>
      </c>
      <c r="AO448" s="48">
        <v>34199.90172123145</v>
      </c>
      <c r="AP448" s="48">
        <v>689.87678633520045</v>
      </c>
      <c r="AQ448" s="48">
        <v>1.3694325305262822E-2</v>
      </c>
      <c r="AR448" s="48">
        <v>50376.836460141349</v>
      </c>
      <c r="AS448" s="48">
        <v>-64.381338537882129</v>
      </c>
      <c r="AT448" s="48">
        <v>-1.1986511251389942E-2</v>
      </c>
      <c r="AU448" s="48">
        <v>5371.1490514320039</v>
      </c>
      <c r="AV448" s="48">
        <v>-629.98058850058601</v>
      </c>
      <c r="AW448" s="48">
        <v>-8.3165274151628665E-3</v>
      </c>
      <c r="AX448" s="48">
        <v>75750.437298143486</v>
      </c>
      <c r="AY448" s="48">
        <v>754.25812487308258</v>
      </c>
      <c r="AZ448" s="48">
        <v>2.5680836556652764E-2</v>
      </c>
      <c r="BA448" s="48">
        <v>29370.465530169335</v>
      </c>
      <c r="BB448" s="48">
        <v>64.381338537882129</v>
      </c>
      <c r="BC448" s="48">
        <v>1.1986511251389942E-2</v>
      </c>
      <c r="BD448" s="48">
        <v>5371.1490514320039</v>
      </c>
      <c r="BF448" s="8">
        <f t="shared" si="57"/>
        <v>313210.90920576418</v>
      </c>
      <c r="BG448" s="8">
        <f t="shared" si="58"/>
        <v>312846.59141154494</v>
      </c>
      <c r="BH448" s="8">
        <f t="shared" si="59"/>
        <v>313125.63843872229</v>
      </c>
      <c r="BI448" s="8">
        <f t="shared" si="60"/>
        <v>312830.42443971848</v>
      </c>
      <c r="BJ448" s="19">
        <f t="shared" si="61"/>
        <v>1</v>
      </c>
      <c r="BK448" s="19">
        <f t="shared" si="62"/>
        <v>0</v>
      </c>
      <c r="BL448" s="19">
        <f t="shared" si="63"/>
        <v>0</v>
      </c>
      <c r="BM448" s="19">
        <f t="shared" si="64"/>
        <v>0</v>
      </c>
    </row>
    <row r="449" spans="2:65" x14ac:dyDescent="0.25">
      <c r="B449" s="6">
        <v>424</v>
      </c>
      <c r="C449" s="48">
        <v>1958.8169445927292</v>
      </c>
      <c r="D449" s="48">
        <v>1558.271899253554</v>
      </c>
      <c r="E449" s="48">
        <v>14.96241246093674</v>
      </c>
      <c r="F449" s="48">
        <v>10.591801340178671</v>
      </c>
      <c r="G449" s="48">
        <v>3163.9107219975735</v>
      </c>
      <c r="H449" s="48">
        <v>2903.6687781650553</v>
      </c>
      <c r="I449" s="48">
        <v>15.027564670241008</v>
      </c>
      <c r="J449" s="48">
        <v>10.630260660049482</v>
      </c>
      <c r="K449" s="48">
        <v>2560.6929280955901</v>
      </c>
      <c r="L449" s="48">
        <v>2238.9408069374113</v>
      </c>
      <c r="M449" s="48">
        <v>14.999133602646422</v>
      </c>
      <c r="N449" s="48">
        <v>10.613491059578067</v>
      </c>
      <c r="O449" s="48">
        <v>2536.4962506236998</v>
      </c>
      <c r="P449" s="48">
        <v>2172.9080755941632</v>
      </c>
      <c r="Q449" s="48">
        <v>14.979678975839523</v>
      </c>
      <c r="R449" s="48">
        <v>10.60200427717521</v>
      </c>
      <c r="U449" s="48">
        <v>1345.3968789115013</v>
      </c>
      <c r="V449" s="48">
        <v>3.8459319870810305E-2</v>
      </c>
      <c r="W449" s="48">
        <v>34982.336750386086</v>
      </c>
      <c r="X449" s="48">
        <v>680.66890768385724</v>
      </c>
      <c r="Y449" s="48">
        <v>2.1689719399395457E-2</v>
      </c>
      <c r="Z449" s="48">
        <v>31382.098364206089</v>
      </c>
      <c r="AA449" s="48">
        <v>614.63617634060915</v>
      </c>
      <c r="AB449" s="48">
        <v>1.0202936996538625E-2</v>
      </c>
      <c r="AC449" s="48">
        <v>60241.102787278425</v>
      </c>
      <c r="AD449" s="48">
        <v>-1345.3968789115013</v>
      </c>
      <c r="AE449" s="48">
        <v>-3.8459319870810305E-2</v>
      </c>
      <c r="AF449" s="48">
        <v>34982.336750386086</v>
      </c>
      <c r="AG449" s="48">
        <v>-664.72797122764405</v>
      </c>
      <c r="AH449" s="48">
        <v>-1.6769600471414847E-2</v>
      </c>
      <c r="AI449" s="48">
        <v>39638.86750675588</v>
      </c>
      <c r="AJ449" s="48">
        <v>-730.76070257089214</v>
      </c>
      <c r="AK449" s="48">
        <v>-2.8256382874271679E-2</v>
      </c>
      <c r="AL449" s="48">
        <v>25861.792212487064</v>
      </c>
      <c r="AM449" s="48">
        <v>-680.66890768385724</v>
      </c>
      <c r="AN449" s="48">
        <v>-2.1689719399395457E-2</v>
      </c>
      <c r="AO449" s="48">
        <v>31382.098364206089</v>
      </c>
      <c r="AP449" s="48">
        <v>664.72797122764405</v>
      </c>
      <c r="AQ449" s="48">
        <v>1.6769600471414847E-2</v>
      </c>
      <c r="AR449" s="48">
        <v>39638.86750675588</v>
      </c>
      <c r="AS449" s="48">
        <v>-66.032731343248088</v>
      </c>
      <c r="AT449" s="48">
        <v>-1.1486782402856832E-2</v>
      </c>
      <c r="AU449" s="48">
        <v>5748.5838094073542</v>
      </c>
      <c r="AV449" s="48">
        <v>-614.63617634060915</v>
      </c>
      <c r="AW449" s="48">
        <v>-1.0202936996538625E-2</v>
      </c>
      <c r="AX449" s="48">
        <v>60241.102787278425</v>
      </c>
      <c r="AY449" s="48">
        <v>730.76070257089214</v>
      </c>
      <c r="AZ449" s="48">
        <v>2.8256382874271679E-2</v>
      </c>
      <c r="BA449" s="48">
        <v>25861.792212487064</v>
      </c>
      <c r="BB449" s="48">
        <v>66.032731343248088</v>
      </c>
      <c r="BC449" s="48">
        <v>1.1486782402856832E-2</v>
      </c>
      <c r="BD449" s="48">
        <v>5748.5838094073542</v>
      </c>
      <c r="BF449" s="8">
        <f t="shared" si="57"/>
        <v>316195.76830610662</v>
      </c>
      <c r="BG449" s="8">
        <f t="shared" si="58"/>
        <v>316004.1510233194</v>
      </c>
      <c r="BH449" s="8">
        <f t="shared" si="59"/>
        <v>316165.79098040459</v>
      </c>
      <c r="BI449" s="8">
        <f t="shared" si="60"/>
        <v>315887.2202396621</v>
      </c>
      <c r="BJ449" s="19">
        <f t="shared" si="61"/>
        <v>1</v>
      </c>
      <c r="BK449" s="19">
        <f t="shared" si="62"/>
        <v>0</v>
      </c>
      <c r="BL449" s="19">
        <f t="shared" si="63"/>
        <v>0</v>
      </c>
      <c r="BM449" s="19">
        <f t="shared" si="64"/>
        <v>0</v>
      </c>
    </row>
    <row r="450" spans="2:65" x14ac:dyDescent="0.25">
      <c r="B450" s="6">
        <v>425</v>
      </c>
      <c r="C450" s="48">
        <v>1956.7618535035715</v>
      </c>
      <c r="D450" s="48">
        <v>1558.3001806154086</v>
      </c>
      <c r="E450" s="48">
        <v>15.02054104094915</v>
      </c>
      <c r="F450" s="48">
        <v>10.633156508504992</v>
      </c>
      <c r="G450" s="48">
        <v>3204.4727209960906</v>
      </c>
      <c r="H450" s="48">
        <v>2931.7037224477308</v>
      </c>
      <c r="I450" s="48">
        <v>15.079778128655349</v>
      </c>
      <c r="J450" s="48">
        <v>10.668093966620853</v>
      </c>
      <c r="K450" s="48">
        <v>2546.8617346451106</v>
      </c>
      <c r="L450" s="48">
        <v>2230.7666774599597</v>
      </c>
      <c r="M450" s="48">
        <v>15.059462514253839</v>
      </c>
      <c r="N450" s="48">
        <v>10.656122116869259</v>
      </c>
      <c r="O450" s="48">
        <v>2496.8303389163384</v>
      </c>
      <c r="P450" s="48">
        <v>2147.530213199942</v>
      </c>
      <c r="Q450" s="48">
        <v>15.043819679689841</v>
      </c>
      <c r="R450" s="48">
        <v>10.64689674281</v>
      </c>
      <c r="U450" s="48">
        <v>1373.4035418323222</v>
      </c>
      <c r="V450" s="48">
        <v>3.493745811586102E-2</v>
      </c>
      <c r="W450" s="48">
        <v>39310.345282641501</v>
      </c>
      <c r="X450" s="48">
        <v>672.4664968445511</v>
      </c>
      <c r="Y450" s="48">
        <v>2.2965608364266643E-2</v>
      </c>
      <c r="Z450" s="48">
        <v>29281.458003563097</v>
      </c>
      <c r="AA450" s="48">
        <v>589.23003258453332</v>
      </c>
      <c r="AB450" s="48">
        <v>1.3740234305007704E-2</v>
      </c>
      <c r="AC450" s="48">
        <v>42883.550564329547</v>
      </c>
      <c r="AD450" s="48">
        <v>-1373.4035418323222</v>
      </c>
      <c r="AE450" s="48">
        <v>-3.493745811586102E-2</v>
      </c>
      <c r="AF450" s="48">
        <v>39310.345282641501</v>
      </c>
      <c r="AG450" s="48">
        <v>-700.93704498777106</v>
      </c>
      <c r="AH450" s="48">
        <v>-1.1971849751594377E-2</v>
      </c>
      <c r="AI450" s="48">
        <v>58548.767277539737</v>
      </c>
      <c r="AJ450" s="48">
        <v>-784.17350924778884</v>
      </c>
      <c r="AK450" s="48">
        <v>-2.1197223810853316E-2</v>
      </c>
      <c r="AL450" s="48">
        <v>36994.160945089403</v>
      </c>
      <c r="AM450" s="48">
        <v>-672.4664968445511</v>
      </c>
      <c r="AN450" s="48">
        <v>-2.2965608364266643E-2</v>
      </c>
      <c r="AO450" s="48">
        <v>29281.458003563097</v>
      </c>
      <c r="AP450" s="48">
        <v>700.93704498777106</v>
      </c>
      <c r="AQ450" s="48">
        <v>1.1971849751594377E-2</v>
      </c>
      <c r="AR450" s="48">
        <v>58548.767277539737</v>
      </c>
      <c r="AS450" s="48">
        <v>-83.236464260017783</v>
      </c>
      <c r="AT450" s="48">
        <v>-9.2253740592589395E-3</v>
      </c>
      <c r="AU450" s="48">
        <v>9022.5571044979442</v>
      </c>
      <c r="AV450" s="48">
        <v>-589.23003258453332</v>
      </c>
      <c r="AW450" s="48">
        <v>-1.3740234305007704E-2</v>
      </c>
      <c r="AX450" s="48">
        <v>42883.550564329547</v>
      </c>
      <c r="AY450" s="48">
        <v>784.17350924778884</v>
      </c>
      <c r="AZ450" s="48">
        <v>2.1197223810853316E-2</v>
      </c>
      <c r="BA450" s="48">
        <v>36994.160945089403</v>
      </c>
      <c r="BB450" s="48">
        <v>83.236464260017783</v>
      </c>
      <c r="BC450" s="48">
        <v>9.2253740592589395E-3</v>
      </c>
      <c r="BD450" s="48">
        <v>9022.5571044979442</v>
      </c>
      <c r="BF450" s="8">
        <f t="shared" si="57"/>
        <v>317436.3950745344</v>
      </c>
      <c r="BG450" s="8">
        <f t="shared" si="58"/>
        <v>317111.11527617788</v>
      </c>
      <c r="BH450" s="8">
        <f t="shared" si="59"/>
        <v>317452.89682861784</v>
      </c>
      <c r="BI450" s="8">
        <f t="shared" si="60"/>
        <v>317259.37207110005</v>
      </c>
      <c r="BJ450" s="19">
        <f t="shared" si="61"/>
        <v>0</v>
      </c>
      <c r="BK450" s="19">
        <f t="shared" si="62"/>
        <v>0</v>
      </c>
      <c r="BL450" s="19">
        <f t="shared" si="63"/>
        <v>1</v>
      </c>
      <c r="BM450" s="19">
        <f t="shared" si="64"/>
        <v>0</v>
      </c>
    </row>
    <row r="451" spans="2:65" x14ac:dyDescent="0.25">
      <c r="B451" s="6">
        <v>426</v>
      </c>
      <c r="C451" s="48">
        <v>2006.8801656772325</v>
      </c>
      <c r="D451" s="48">
        <v>1590.3101822917583</v>
      </c>
      <c r="E451" s="48">
        <v>14.975754103217344</v>
      </c>
      <c r="F451" s="48">
        <v>10.602274411276653</v>
      </c>
      <c r="G451" s="48">
        <v>3232.8344417547169</v>
      </c>
      <c r="H451" s="48">
        <v>2949.5861085155439</v>
      </c>
      <c r="I451" s="48">
        <v>15.039104664841677</v>
      </c>
      <c r="J451" s="48">
        <v>10.639781090674996</v>
      </c>
      <c r="K451" s="48">
        <v>2586.9693548694149</v>
      </c>
      <c r="L451" s="48">
        <v>2256.3522904264605</v>
      </c>
      <c r="M451" s="48">
        <v>15.016709096424533</v>
      </c>
      <c r="N451" s="48">
        <v>10.626533394520836</v>
      </c>
      <c r="O451" s="48">
        <v>2483.5433640926649</v>
      </c>
      <c r="P451" s="48">
        <v>2137.2157989140192</v>
      </c>
      <c r="Q451" s="48">
        <v>15.009254181388721</v>
      </c>
      <c r="R451" s="48">
        <v>10.622120774824996</v>
      </c>
      <c r="U451" s="48">
        <v>1359.2759262237855</v>
      </c>
      <c r="V451" s="48">
        <v>3.7506679398342513E-2</v>
      </c>
      <c r="W451" s="48">
        <v>36240.90290125375</v>
      </c>
      <c r="X451" s="48">
        <v>666.04210813470218</v>
      </c>
      <c r="Y451" s="48">
        <v>2.425898324418263E-2</v>
      </c>
      <c r="Z451" s="48">
        <v>27455.483250495294</v>
      </c>
      <c r="AA451" s="48">
        <v>546.90561662226082</v>
      </c>
      <c r="AB451" s="48">
        <v>1.9846363548342794E-2</v>
      </c>
      <c r="AC451" s="48">
        <v>27556.968574624767</v>
      </c>
      <c r="AD451" s="48">
        <v>-1359.2759262237855</v>
      </c>
      <c r="AE451" s="48">
        <v>-3.7506679398342513E-2</v>
      </c>
      <c r="AF451" s="48">
        <v>36240.90290125375</v>
      </c>
      <c r="AG451" s="48">
        <v>-693.23381808908334</v>
      </c>
      <c r="AH451" s="48">
        <v>-1.3247696154159883E-2</v>
      </c>
      <c r="AI451" s="48">
        <v>52328.632089844723</v>
      </c>
      <c r="AJ451" s="48">
        <v>-812.3703096015247</v>
      </c>
      <c r="AK451" s="48">
        <v>-1.7660315849999719E-2</v>
      </c>
      <c r="AL451" s="48">
        <v>45999.761074575435</v>
      </c>
      <c r="AM451" s="48">
        <v>-666.04210813470218</v>
      </c>
      <c r="AN451" s="48">
        <v>-2.425898324418263E-2</v>
      </c>
      <c r="AO451" s="48">
        <v>27455.483250495294</v>
      </c>
      <c r="AP451" s="48">
        <v>693.23381808908334</v>
      </c>
      <c r="AQ451" s="48">
        <v>1.3247696154159883E-2</v>
      </c>
      <c r="AR451" s="48">
        <v>52328.632089844723</v>
      </c>
      <c r="AS451" s="48">
        <v>-119.13649151244135</v>
      </c>
      <c r="AT451" s="48">
        <v>-4.4126196958398367E-3</v>
      </c>
      <c r="AU451" s="48">
        <v>26999.03905717544</v>
      </c>
      <c r="AV451" s="48">
        <v>-546.90561662226082</v>
      </c>
      <c r="AW451" s="48">
        <v>-1.9846363548342794E-2</v>
      </c>
      <c r="AX451" s="48">
        <v>27556.968574624767</v>
      </c>
      <c r="AY451" s="48">
        <v>812.3703096015247</v>
      </c>
      <c r="AZ451" s="48">
        <v>1.7660315849999719E-2</v>
      </c>
      <c r="BA451" s="48">
        <v>45999.761074575435</v>
      </c>
      <c r="BB451" s="48">
        <v>119.13649151244135</v>
      </c>
      <c r="BC451" s="48">
        <v>4.4126196958398367E-3</v>
      </c>
      <c r="BD451" s="48">
        <v>26999.03905717544</v>
      </c>
      <c r="BF451" s="8">
        <f t="shared" si="57"/>
        <v>316477.92215600779</v>
      </c>
      <c r="BG451" s="8">
        <f t="shared" si="58"/>
        <v>316243.84661173431</v>
      </c>
      <c r="BH451" s="8">
        <f t="shared" si="59"/>
        <v>316539.64954519866</v>
      </c>
      <c r="BI451" s="8">
        <f t="shared" si="60"/>
        <v>316526.40744583588</v>
      </c>
      <c r="BJ451" s="19">
        <f t="shared" si="61"/>
        <v>0</v>
      </c>
      <c r="BK451" s="19">
        <f t="shared" si="62"/>
        <v>0</v>
      </c>
      <c r="BL451" s="19">
        <f t="shared" si="63"/>
        <v>1</v>
      </c>
      <c r="BM451" s="19">
        <f t="shared" si="64"/>
        <v>0</v>
      </c>
    </row>
    <row r="452" spans="2:65" x14ac:dyDescent="0.25">
      <c r="B452" s="6">
        <v>427</v>
      </c>
      <c r="C452" s="48">
        <v>1910.6911154241841</v>
      </c>
      <c r="D452" s="48">
        <v>1529.3712036554969</v>
      </c>
      <c r="E452" s="48">
        <v>15.134851969332226</v>
      </c>
      <c r="F452" s="48">
        <v>10.712887357768743</v>
      </c>
      <c r="G452" s="48">
        <v>3163.2573185470978</v>
      </c>
      <c r="H452" s="48">
        <v>2905.4555089623791</v>
      </c>
      <c r="I452" s="48">
        <v>15.192626069862223</v>
      </c>
      <c r="J452" s="48">
        <v>10.746935966277215</v>
      </c>
      <c r="K452" s="48">
        <v>2536.571364343506</v>
      </c>
      <c r="L452" s="48">
        <v>2225.5130455906319</v>
      </c>
      <c r="M452" s="48">
        <v>15.167827933634205</v>
      </c>
      <c r="N452" s="48">
        <v>10.732332086050329</v>
      </c>
      <c r="O452" s="48">
        <v>2455.4499315206986</v>
      </c>
      <c r="P452" s="48">
        <v>2121.5277149833287</v>
      </c>
      <c r="Q452" s="48">
        <v>15.157130044265594</v>
      </c>
      <c r="R452" s="48">
        <v>10.726027053855105</v>
      </c>
      <c r="U452" s="48">
        <v>1376.0843053068822</v>
      </c>
      <c r="V452" s="48">
        <v>3.4048608508472356E-2</v>
      </c>
      <c r="W452" s="48">
        <v>40415.287601678923</v>
      </c>
      <c r="X452" s="48">
        <v>696.14184193513506</v>
      </c>
      <c r="Y452" s="48">
        <v>1.9444728281586166E-2</v>
      </c>
      <c r="Z452" s="48">
        <v>35801.057842210619</v>
      </c>
      <c r="AA452" s="48">
        <v>592.15651132783182</v>
      </c>
      <c r="AB452" s="48">
        <v>1.3139696086362562E-2</v>
      </c>
      <c r="AC452" s="48">
        <v>45066.225842348031</v>
      </c>
      <c r="AD452" s="48">
        <v>-1376.0843053068822</v>
      </c>
      <c r="AE452" s="48">
        <v>-3.4048608508472356E-2</v>
      </c>
      <c r="AF452" s="48">
        <v>40415.287601678923</v>
      </c>
      <c r="AG452" s="48">
        <v>-679.94246337174718</v>
      </c>
      <c r="AH452" s="48">
        <v>-1.460388022688619E-2</v>
      </c>
      <c r="AI452" s="48">
        <v>46559.027656221959</v>
      </c>
      <c r="AJ452" s="48">
        <v>-783.92779397905042</v>
      </c>
      <c r="AK452" s="48">
        <v>-2.0908912422109793E-2</v>
      </c>
      <c r="AL452" s="48">
        <v>37492.518891135558</v>
      </c>
      <c r="AM452" s="48">
        <v>-696.14184193513506</v>
      </c>
      <c r="AN452" s="48">
        <v>-1.9444728281586166E-2</v>
      </c>
      <c r="AO452" s="48">
        <v>35801.057842210619</v>
      </c>
      <c r="AP452" s="48">
        <v>679.94246337174718</v>
      </c>
      <c r="AQ452" s="48">
        <v>1.460388022688619E-2</v>
      </c>
      <c r="AR452" s="48">
        <v>46559.027656221959</v>
      </c>
      <c r="AS452" s="48">
        <v>-103.98533060730324</v>
      </c>
      <c r="AT452" s="48">
        <v>-6.3050321952236033E-3</v>
      </c>
      <c r="AU452" s="48">
        <v>16492.434517000191</v>
      </c>
      <c r="AV452" s="48">
        <v>-592.15651132783182</v>
      </c>
      <c r="AW452" s="48">
        <v>-1.3139696086362562E-2</v>
      </c>
      <c r="AX452" s="48">
        <v>45066.225842348031</v>
      </c>
      <c r="AY452" s="48">
        <v>783.92779397905042</v>
      </c>
      <c r="AZ452" s="48">
        <v>2.0908912422109793E-2</v>
      </c>
      <c r="BA452" s="48">
        <v>37492.518891135558</v>
      </c>
      <c r="BB452" s="48">
        <v>103.98533060730324</v>
      </c>
      <c r="BC452" s="48">
        <v>6.3050321952236033E-3</v>
      </c>
      <c r="BD452" s="48">
        <v>16492.434517000191</v>
      </c>
      <c r="BF452" s="8">
        <f t="shared" si="57"/>
        <v>319857.24952940678</v>
      </c>
      <c r="BG452" s="8">
        <f t="shared" si="58"/>
        <v>319502.62347935408</v>
      </c>
      <c r="BH452" s="8">
        <f t="shared" si="59"/>
        <v>319744.4495359193</v>
      </c>
      <c r="BI452" s="8">
        <f t="shared" si="60"/>
        <v>319659.28390066983</v>
      </c>
      <c r="BJ452" s="19">
        <f t="shared" si="61"/>
        <v>1</v>
      </c>
      <c r="BK452" s="19">
        <f t="shared" si="62"/>
        <v>0</v>
      </c>
      <c r="BL452" s="19">
        <f t="shared" si="63"/>
        <v>0</v>
      </c>
      <c r="BM452" s="19">
        <f t="shared" si="64"/>
        <v>0</v>
      </c>
    </row>
    <row r="453" spans="2:65" x14ac:dyDescent="0.25">
      <c r="B453" s="6">
        <v>428</v>
      </c>
      <c r="C453" s="48">
        <v>2014.5506312491443</v>
      </c>
      <c r="D453" s="48">
        <v>1596.7050545578386</v>
      </c>
      <c r="E453" s="48">
        <v>15.012757782581655</v>
      </c>
      <c r="F453" s="48">
        <v>10.628253723376394</v>
      </c>
      <c r="G453" s="48">
        <v>3207.7736171861288</v>
      </c>
      <c r="H453" s="48">
        <v>2933.6182899561859</v>
      </c>
      <c r="I453" s="48">
        <v>15.078340841068457</v>
      </c>
      <c r="J453" s="48">
        <v>10.666842437302746</v>
      </c>
      <c r="K453" s="48">
        <v>2550.062186672038</v>
      </c>
      <c r="L453" s="48">
        <v>2232.5634466715264</v>
      </c>
      <c r="M453" s="48">
        <v>15.058679160868</v>
      </c>
      <c r="N453" s="48">
        <v>10.655285190822267</v>
      </c>
      <c r="O453" s="48">
        <v>2490.5086266133776</v>
      </c>
      <c r="P453" s="48">
        <v>2142.8966951695479</v>
      </c>
      <c r="Q453" s="48">
        <v>15.044958175132782</v>
      </c>
      <c r="R453" s="48">
        <v>10.647214073024623</v>
      </c>
      <c r="U453" s="48">
        <v>1336.9132353983473</v>
      </c>
      <c r="V453" s="48">
        <v>3.8588713926351659E-2</v>
      </c>
      <c r="W453" s="48">
        <v>34645.187656419643</v>
      </c>
      <c r="X453" s="48">
        <v>635.85839211368784</v>
      </c>
      <c r="Y453" s="48">
        <v>2.7031467445873147E-2</v>
      </c>
      <c r="Z453" s="48">
        <v>23522.895802342515</v>
      </c>
      <c r="AA453" s="48">
        <v>546.19164061170932</v>
      </c>
      <c r="AB453" s="48">
        <v>1.8960349648228458E-2</v>
      </c>
      <c r="AC453" s="48">
        <v>28807.044740482525</v>
      </c>
      <c r="AD453" s="48">
        <v>-1336.9132353983473</v>
      </c>
      <c r="AE453" s="48">
        <v>-3.8588713926351659E-2</v>
      </c>
      <c r="AF453" s="48">
        <v>34645.187656419643</v>
      </c>
      <c r="AG453" s="48">
        <v>-701.05484328465946</v>
      </c>
      <c r="AH453" s="48">
        <v>-1.1557246480478511E-2</v>
      </c>
      <c r="AI453" s="48">
        <v>60659.33130947929</v>
      </c>
      <c r="AJ453" s="48">
        <v>-790.72159478663798</v>
      </c>
      <c r="AK453" s="48">
        <v>-1.96283642781232E-2</v>
      </c>
      <c r="AL453" s="48">
        <v>40284.64030841006</v>
      </c>
      <c r="AM453" s="48">
        <v>-635.85839211368784</v>
      </c>
      <c r="AN453" s="48">
        <v>-2.7031467445873147E-2</v>
      </c>
      <c r="AO453" s="48">
        <v>23522.895802342515</v>
      </c>
      <c r="AP453" s="48">
        <v>701.05484328465946</v>
      </c>
      <c r="AQ453" s="48">
        <v>1.1557246480478511E-2</v>
      </c>
      <c r="AR453" s="48">
        <v>60659.33130947929</v>
      </c>
      <c r="AS453" s="48">
        <v>-89.666751501978524</v>
      </c>
      <c r="AT453" s="48">
        <v>-8.0711177976446891E-3</v>
      </c>
      <c r="AU453" s="48">
        <v>11109.582805016802</v>
      </c>
      <c r="AV453" s="48">
        <v>-546.19164061170932</v>
      </c>
      <c r="AW453" s="48">
        <v>-1.8960349648228458E-2</v>
      </c>
      <c r="AX453" s="48">
        <v>28807.044740482525</v>
      </c>
      <c r="AY453" s="48">
        <v>790.72159478663798</v>
      </c>
      <c r="AZ453" s="48">
        <v>1.96283642781232E-2</v>
      </c>
      <c r="BA453" s="48">
        <v>40284.64030841006</v>
      </c>
      <c r="BB453" s="48">
        <v>89.666751501978524</v>
      </c>
      <c r="BC453" s="48">
        <v>8.0711177976446891E-3</v>
      </c>
      <c r="BD453" s="48">
        <v>11109.582805016802</v>
      </c>
      <c r="BF453" s="8">
        <f t="shared" si="57"/>
        <v>317250.90664673399</v>
      </c>
      <c r="BG453" s="8">
        <f t="shared" si="58"/>
        <v>317071.6548291262</v>
      </c>
      <c r="BH453" s="8">
        <f t="shared" si="59"/>
        <v>317425.9922779965</v>
      </c>
      <c r="BI453" s="8">
        <f t="shared" si="60"/>
        <v>317273.52549556911</v>
      </c>
      <c r="BJ453" s="19">
        <f t="shared" si="61"/>
        <v>0</v>
      </c>
      <c r="BK453" s="19">
        <f t="shared" si="62"/>
        <v>0</v>
      </c>
      <c r="BL453" s="19">
        <f t="shared" si="63"/>
        <v>1</v>
      </c>
      <c r="BM453" s="19">
        <f t="shared" si="64"/>
        <v>0</v>
      </c>
    </row>
    <row r="454" spans="2:65" x14ac:dyDescent="0.25">
      <c r="B454" s="6">
        <v>429</v>
      </c>
      <c r="C454" s="48">
        <v>2005.6123605743717</v>
      </c>
      <c r="D454" s="48">
        <v>1591.037478221476</v>
      </c>
      <c r="E454" s="48">
        <v>15.003314158868623</v>
      </c>
      <c r="F454" s="48">
        <v>10.621169643081544</v>
      </c>
      <c r="G454" s="48">
        <v>3199.8312014163471</v>
      </c>
      <c r="H454" s="48">
        <v>2928.5259700554166</v>
      </c>
      <c r="I454" s="48">
        <v>15.068035099176937</v>
      </c>
      <c r="J454" s="48">
        <v>10.659254131914917</v>
      </c>
      <c r="K454" s="48">
        <v>2551.460197162879</v>
      </c>
      <c r="L454" s="48">
        <v>2233.7634369951606</v>
      </c>
      <c r="M454" s="48">
        <v>15.047202082666312</v>
      </c>
      <c r="N454" s="48">
        <v>10.64700694516573</v>
      </c>
      <c r="O454" s="48">
        <v>2555.3468072295859</v>
      </c>
      <c r="P454" s="48">
        <v>2186.7281425296283</v>
      </c>
      <c r="Q454" s="48">
        <v>15.024198952892418</v>
      </c>
      <c r="R454" s="48">
        <v>10.633471006053849</v>
      </c>
      <c r="U454" s="48">
        <v>1337.4884918339405</v>
      </c>
      <c r="V454" s="48">
        <v>3.8084488833373342E-2</v>
      </c>
      <c r="W454" s="48">
        <v>35118.982368010744</v>
      </c>
      <c r="X454" s="48">
        <v>642.72595877368462</v>
      </c>
      <c r="Y454" s="48">
        <v>2.583730208418622E-2</v>
      </c>
      <c r="Z454" s="48">
        <v>24875.892873004977</v>
      </c>
      <c r="AA454" s="48">
        <v>595.69066430815224</v>
      </c>
      <c r="AB454" s="48">
        <v>1.2301362972305441E-2</v>
      </c>
      <c r="AC454" s="48">
        <v>48424.769324281777</v>
      </c>
      <c r="AD454" s="48">
        <v>-1337.4884918339405</v>
      </c>
      <c r="AE454" s="48">
        <v>-3.8084488833373342E-2</v>
      </c>
      <c r="AF454" s="48">
        <v>35118.982368010744</v>
      </c>
      <c r="AG454" s="48">
        <v>-694.76253306025592</v>
      </c>
      <c r="AH454" s="48">
        <v>-1.2247186749187122E-2</v>
      </c>
      <c r="AI454" s="48">
        <v>56728.33666118214</v>
      </c>
      <c r="AJ454" s="48">
        <v>-741.79782752578831</v>
      </c>
      <c r="AK454" s="48">
        <v>-2.5783125861067901E-2</v>
      </c>
      <c r="AL454" s="48">
        <v>28770.67084584538</v>
      </c>
      <c r="AM454" s="48">
        <v>-642.72595877368462</v>
      </c>
      <c r="AN454" s="48">
        <v>-2.583730208418622E-2</v>
      </c>
      <c r="AO454" s="48">
        <v>24875.892873004977</v>
      </c>
      <c r="AP454" s="48">
        <v>694.76253306025592</v>
      </c>
      <c r="AQ454" s="48">
        <v>1.2247186749187122E-2</v>
      </c>
      <c r="AR454" s="48">
        <v>56728.33666118214</v>
      </c>
      <c r="AS454" s="48">
        <v>-47.035294465532388</v>
      </c>
      <c r="AT454" s="48">
        <v>-1.3535939111880779E-2</v>
      </c>
      <c r="AU454" s="48">
        <v>3474.8453045454762</v>
      </c>
      <c r="AV454" s="48">
        <v>-595.69066430815224</v>
      </c>
      <c r="AW454" s="48">
        <v>-1.2301362972305441E-2</v>
      </c>
      <c r="AX454" s="48">
        <v>48424.769324281777</v>
      </c>
      <c r="AY454" s="48">
        <v>741.79782752578831</v>
      </c>
      <c r="AZ454" s="48">
        <v>2.5783125861067901E-2</v>
      </c>
      <c r="BA454" s="48">
        <v>28770.67084584538</v>
      </c>
      <c r="BB454" s="48">
        <v>47.035294465532388</v>
      </c>
      <c r="BC454" s="48">
        <v>1.3535939111880779E-2</v>
      </c>
      <c r="BD454" s="48">
        <v>3474.8453045454762</v>
      </c>
      <c r="BF454" s="8">
        <f t="shared" si="57"/>
        <v>317044.05181422486</v>
      </c>
      <c r="BG454" s="8">
        <f t="shared" si="58"/>
        <v>316849.0979873921</v>
      </c>
      <c r="BH454" s="8">
        <f t="shared" si="59"/>
        <v>317176.44491797674</v>
      </c>
      <c r="BI454" s="8">
        <f t="shared" si="60"/>
        <v>316817.40203908586</v>
      </c>
      <c r="BJ454" s="19">
        <f t="shared" si="61"/>
        <v>0</v>
      </c>
      <c r="BK454" s="19">
        <f t="shared" si="62"/>
        <v>0</v>
      </c>
      <c r="BL454" s="19">
        <f t="shared" si="63"/>
        <v>1</v>
      </c>
      <c r="BM454" s="19">
        <f t="shared" si="64"/>
        <v>0</v>
      </c>
    </row>
    <row r="455" spans="2:65" x14ac:dyDescent="0.25">
      <c r="B455" s="6">
        <v>430</v>
      </c>
      <c r="C455" s="48">
        <v>2027.3669676268262</v>
      </c>
      <c r="D455" s="48">
        <v>1603.7884200749959</v>
      </c>
      <c r="E455" s="48">
        <v>15.02536484643063</v>
      </c>
      <c r="F455" s="48">
        <v>10.63689084050551</v>
      </c>
      <c r="G455" s="48">
        <v>3259.940589764914</v>
      </c>
      <c r="H455" s="48">
        <v>2967.52436188109</v>
      </c>
      <c r="I455" s="48">
        <v>15.08464242825063</v>
      </c>
      <c r="J455" s="48">
        <v>10.671884598702457</v>
      </c>
      <c r="K455" s="48">
        <v>2617.2983955238506</v>
      </c>
      <c r="L455" s="48">
        <v>2276.4435678531599</v>
      </c>
      <c r="M455" s="48">
        <v>15.062857115796881</v>
      </c>
      <c r="N455" s="48">
        <v>10.659034527780147</v>
      </c>
      <c r="O455" s="48">
        <v>2535.5651454688546</v>
      </c>
      <c r="P455" s="48">
        <v>2171.8408395619176</v>
      </c>
      <c r="Q455" s="48">
        <v>15.052528797853158</v>
      </c>
      <c r="R455" s="48">
        <v>10.652938077618323</v>
      </c>
      <c r="U455" s="48">
        <v>1363.7359418060942</v>
      </c>
      <c r="V455" s="48">
        <v>3.4993758196947056E-2</v>
      </c>
      <c r="W455" s="48">
        <v>38970.834002192707</v>
      </c>
      <c r="X455" s="48">
        <v>672.65514777816406</v>
      </c>
      <c r="Y455" s="48">
        <v>2.2143687274637003E-2</v>
      </c>
      <c r="Z455" s="48">
        <v>30376.835593619118</v>
      </c>
      <c r="AA455" s="48">
        <v>568.05241948692174</v>
      </c>
      <c r="AB455" s="48">
        <v>1.6047237112813306E-2</v>
      </c>
      <c r="AC455" s="48">
        <v>35398.7677438471</v>
      </c>
      <c r="AD455" s="48">
        <v>-1363.7359418060942</v>
      </c>
      <c r="AE455" s="48">
        <v>-3.4993758196947056E-2</v>
      </c>
      <c r="AF455" s="48">
        <v>38970.834002192707</v>
      </c>
      <c r="AG455" s="48">
        <v>-691.0807940279301</v>
      </c>
      <c r="AH455" s="48">
        <v>-1.2850070922310053E-2</v>
      </c>
      <c r="AI455" s="48">
        <v>53780.309712383656</v>
      </c>
      <c r="AJ455" s="48">
        <v>-795.68352231917243</v>
      </c>
      <c r="AK455" s="48">
        <v>-1.8946521084133749E-2</v>
      </c>
      <c r="AL455" s="48">
        <v>41996.286219821959</v>
      </c>
      <c r="AM455" s="48">
        <v>-672.65514777816406</v>
      </c>
      <c r="AN455" s="48">
        <v>-2.2143687274637003E-2</v>
      </c>
      <c r="AO455" s="48">
        <v>30376.835593619118</v>
      </c>
      <c r="AP455" s="48">
        <v>691.0807940279301</v>
      </c>
      <c r="AQ455" s="48">
        <v>1.2850070922310053E-2</v>
      </c>
      <c r="AR455" s="48">
        <v>53780.309712383656</v>
      </c>
      <c r="AS455" s="48">
        <v>-104.60272829124233</v>
      </c>
      <c r="AT455" s="48">
        <v>-6.0964501618236966E-3</v>
      </c>
      <c r="AU455" s="48">
        <v>17157.97316711786</v>
      </c>
      <c r="AV455" s="48">
        <v>-568.05241948692174</v>
      </c>
      <c r="AW455" s="48">
        <v>-1.6047237112813306E-2</v>
      </c>
      <c r="AX455" s="48">
        <v>35398.7677438471</v>
      </c>
      <c r="AY455" s="48">
        <v>795.68352231917243</v>
      </c>
      <c r="AZ455" s="48">
        <v>1.8946521084133749E-2</v>
      </c>
      <c r="BA455" s="48">
        <v>41996.286219821959</v>
      </c>
      <c r="BB455" s="48">
        <v>104.60272829124233</v>
      </c>
      <c r="BC455" s="48">
        <v>6.0964501618236966E-3</v>
      </c>
      <c r="BD455" s="48">
        <v>17157.97316711786</v>
      </c>
      <c r="BF455" s="8">
        <f t="shared" si="57"/>
        <v>317502.93679509033</v>
      </c>
      <c r="BG455" s="8">
        <f t="shared" si="58"/>
        <v>317189.01359919261</v>
      </c>
      <c r="BH455" s="8">
        <f t="shared" si="59"/>
        <v>317494.59226555121</v>
      </c>
      <c r="BI455" s="8">
        <f t="shared" si="60"/>
        <v>317416.30148898781</v>
      </c>
      <c r="BJ455" s="19">
        <f t="shared" si="61"/>
        <v>1</v>
      </c>
      <c r="BK455" s="19">
        <f t="shared" si="62"/>
        <v>0</v>
      </c>
      <c r="BL455" s="19">
        <f t="shared" si="63"/>
        <v>0</v>
      </c>
      <c r="BM455" s="19">
        <f t="shared" si="64"/>
        <v>0</v>
      </c>
    </row>
    <row r="456" spans="2:65" x14ac:dyDescent="0.25">
      <c r="B456" s="6">
        <v>431</v>
      </c>
      <c r="C456" s="48">
        <v>1988.1655140665139</v>
      </c>
      <c r="D456" s="48">
        <v>1581.3641491168798</v>
      </c>
      <c r="E456" s="48">
        <v>15.038583348427039</v>
      </c>
      <c r="F456" s="48">
        <v>10.64666173553027</v>
      </c>
      <c r="G456" s="48">
        <v>3151.4979726950892</v>
      </c>
      <c r="H456" s="48">
        <v>2897.4002024767387</v>
      </c>
      <c r="I456" s="48">
        <v>15.112618291743528</v>
      </c>
      <c r="J456" s="48">
        <v>10.690458328877169</v>
      </c>
      <c r="K456" s="48">
        <v>2572.6856281295281</v>
      </c>
      <c r="L456" s="48">
        <v>2249.5968486870561</v>
      </c>
      <c r="M456" s="48">
        <v>15.079346604085984</v>
      </c>
      <c r="N456" s="48">
        <v>10.67079342133294</v>
      </c>
      <c r="O456" s="48">
        <v>2440.3161593104937</v>
      </c>
      <c r="P456" s="48">
        <v>2111.1288987566886</v>
      </c>
      <c r="Q456" s="48">
        <v>15.076391692527711</v>
      </c>
      <c r="R456" s="48">
        <v>10.669045575609902</v>
      </c>
      <c r="U456" s="48">
        <v>1316.0360533598589</v>
      </c>
      <c r="V456" s="48">
        <v>4.3796593346899115E-2</v>
      </c>
      <c r="W456" s="48">
        <v>30048.822357847537</v>
      </c>
      <c r="X456" s="48">
        <v>668.23269957017624</v>
      </c>
      <c r="Y456" s="48">
        <v>2.4131685802670333E-2</v>
      </c>
      <c r="Z456" s="48">
        <v>27691.090669522633</v>
      </c>
      <c r="AA456" s="48">
        <v>529.76474963980877</v>
      </c>
      <c r="AB456" s="48">
        <v>2.2383840079632122E-2</v>
      </c>
      <c r="AC456" s="48">
        <v>23667.286209834081</v>
      </c>
      <c r="AD456" s="48">
        <v>-1316.0360533598589</v>
      </c>
      <c r="AE456" s="48">
        <v>-4.3796593346899115E-2</v>
      </c>
      <c r="AF456" s="48">
        <v>30048.822357847537</v>
      </c>
      <c r="AG456" s="48">
        <v>-647.80335378968266</v>
      </c>
      <c r="AH456" s="48">
        <v>-1.9664907544228782E-2</v>
      </c>
      <c r="AI456" s="48">
        <v>32942.100151383558</v>
      </c>
      <c r="AJ456" s="48">
        <v>-786.27130372005013</v>
      </c>
      <c r="AK456" s="48">
        <v>-2.1412753267266993E-2</v>
      </c>
      <c r="AL456" s="48">
        <v>36719.766669239987</v>
      </c>
      <c r="AM456" s="48">
        <v>-668.23269957017624</v>
      </c>
      <c r="AN456" s="48">
        <v>-2.4131685802670333E-2</v>
      </c>
      <c r="AO456" s="48">
        <v>27691.090669522633</v>
      </c>
      <c r="AP456" s="48">
        <v>647.80335378968266</v>
      </c>
      <c r="AQ456" s="48">
        <v>1.9664907544228782E-2</v>
      </c>
      <c r="AR456" s="48">
        <v>32942.100151383558</v>
      </c>
      <c r="AS456" s="48">
        <v>-138.46794993036747</v>
      </c>
      <c r="AT456" s="48">
        <v>-1.7478457230382105E-3</v>
      </c>
      <c r="AU456" s="48">
        <v>79222.066401646793</v>
      </c>
      <c r="AV456" s="48">
        <v>-529.76474963980877</v>
      </c>
      <c r="AW456" s="48">
        <v>-2.2383840079632122E-2</v>
      </c>
      <c r="AX456" s="48">
        <v>23667.286209834081</v>
      </c>
      <c r="AY456" s="48">
        <v>786.27130372005013</v>
      </c>
      <c r="AZ456" s="48">
        <v>2.1412753267266993E-2</v>
      </c>
      <c r="BA456" s="48">
        <v>36719.766669239987</v>
      </c>
      <c r="BB456" s="48">
        <v>138.46794993036747</v>
      </c>
      <c r="BC456" s="48">
        <v>1.7478457230382105E-3</v>
      </c>
      <c r="BD456" s="48">
        <v>79222.066401646793</v>
      </c>
      <c r="BF456" s="8">
        <f t="shared" si="57"/>
        <v>317818.48791679123</v>
      </c>
      <c r="BG456" s="8">
        <f t="shared" si="58"/>
        <v>317816.34966383834</v>
      </c>
      <c r="BH456" s="8">
        <f t="shared" si="59"/>
        <v>317874.20579130115</v>
      </c>
      <c r="BI456" s="8">
        <f t="shared" si="60"/>
        <v>317960.23836954037</v>
      </c>
      <c r="BJ456" s="19">
        <f t="shared" si="61"/>
        <v>0</v>
      </c>
      <c r="BK456" s="19">
        <f t="shared" si="62"/>
        <v>0</v>
      </c>
      <c r="BL456" s="19">
        <f t="shared" si="63"/>
        <v>0</v>
      </c>
      <c r="BM456" s="19">
        <f t="shared" si="64"/>
        <v>1</v>
      </c>
    </row>
    <row r="457" spans="2:65" x14ac:dyDescent="0.25">
      <c r="B457" s="6">
        <v>432</v>
      </c>
      <c r="C457" s="48">
        <v>1887.7975137988174</v>
      </c>
      <c r="D457" s="48">
        <v>1514.1664048838463</v>
      </c>
      <c r="E457" s="48">
        <v>15.146440687090365</v>
      </c>
      <c r="F457" s="48">
        <v>10.723184992823619</v>
      </c>
      <c r="G457" s="48">
        <v>3159.7053781005752</v>
      </c>
      <c r="H457" s="48">
        <v>2903.2174485724017</v>
      </c>
      <c r="I457" s="48">
        <v>15.209230162693114</v>
      </c>
      <c r="J457" s="48">
        <v>10.760335762903193</v>
      </c>
      <c r="K457" s="48">
        <v>2533.6647097287478</v>
      </c>
      <c r="L457" s="48">
        <v>2223.7408594516774</v>
      </c>
      <c r="M457" s="48">
        <v>15.180704636321565</v>
      </c>
      <c r="N457" s="48">
        <v>10.743469540501435</v>
      </c>
      <c r="O457" s="48">
        <v>2469.3642624291238</v>
      </c>
      <c r="P457" s="48">
        <v>2131.0967979315192</v>
      </c>
      <c r="Q457" s="48">
        <v>15.16549525210228</v>
      </c>
      <c r="R457" s="48">
        <v>10.734468896258532</v>
      </c>
      <c r="U457" s="48">
        <v>1389.0510436885554</v>
      </c>
      <c r="V457" s="48">
        <v>3.7150770079573903E-2</v>
      </c>
      <c r="W457" s="48">
        <v>37389.562604310006</v>
      </c>
      <c r="X457" s="48">
        <v>709.57445456783103</v>
      </c>
      <c r="Y457" s="48">
        <v>2.0284547677816178E-2</v>
      </c>
      <c r="Z457" s="48">
        <v>34981.034126969666</v>
      </c>
      <c r="AA457" s="48">
        <v>616.93039304767285</v>
      </c>
      <c r="AB457" s="48">
        <v>1.1283903434913256E-2</v>
      </c>
      <c r="AC457" s="48">
        <v>54673.491013654304</v>
      </c>
      <c r="AD457" s="48">
        <v>-1389.0510436885554</v>
      </c>
      <c r="AE457" s="48">
        <v>-3.7150770079573903E-2</v>
      </c>
      <c r="AF457" s="48">
        <v>37389.562604310006</v>
      </c>
      <c r="AG457" s="48">
        <v>-679.47658912072438</v>
      </c>
      <c r="AH457" s="48">
        <v>-1.6866222401757724E-2</v>
      </c>
      <c r="AI457" s="48">
        <v>40286.234400058209</v>
      </c>
      <c r="AJ457" s="48">
        <v>-772.12065064088256</v>
      </c>
      <c r="AK457" s="48">
        <v>-2.5866866644660647E-2</v>
      </c>
      <c r="AL457" s="48">
        <v>29849.794381657786</v>
      </c>
      <c r="AM457" s="48">
        <v>-709.57445456783103</v>
      </c>
      <c r="AN457" s="48">
        <v>-2.0284547677816178E-2</v>
      </c>
      <c r="AO457" s="48">
        <v>34981.034126969666</v>
      </c>
      <c r="AP457" s="48">
        <v>679.47658912072438</v>
      </c>
      <c r="AQ457" s="48">
        <v>1.6866222401757724E-2</v>
      </c>
      <c r="AR457" s="48">
        <v>40286.234400058209</v>
      </c>
      <c r="AS457" s="48">
        <v>-92.644061520158175</v>
      </c>
      <c r="AT457" s="48">
        <v>-9.0006442429029221E-3</v>
      </c>
      <c r="AU457" s="48">
        <v>10293.047810795182</v>
      </c>
      <c r="AV457" s="48">
        <v>-616.93039304767285</v>
      </c>
      <c r="AW457" s="48">
        <v>-1.1283903434913256E-2</v>
      </c>
      <c r="AX457" s="48">
        <v>54673.491013654304</v>
      </c>
      <c r="AY457" s="48">
        <v>772.12065064088256</v>
      </c>
      <c r="AZ457" s="48">
        <v>2.5866866644660647E-2</v>
      </c>
      <c r="BA457" s="48">
        <v>29849.794381657786</v>
      </c>
      <c r="BB457" s="48">
        <v>92.644061520158175</v>
      </c>
      <c r="BC457" s="48">
        <v>9.0006442429029221E-3</v>
      </c>
      <c r="BD457" s="48">
        <v>10293.047810795182</v>
      </c>
      <c r="BF457" s="8">
        <f t="shared" si="57"/>
        <v>320181.38337982469</v>
      </c>
      <c r="BG457" s="8">
        <f t="shared" si="58"/>
        <v>319906.8554385234</v>
      </c>
      <c r="BH457" s="8">
        <f t="shared" si="59"/>
        <v>320080.34535559133</v>
      </c>
      <c r="BI457" s="8">
        <f t="shared" si="60"/>
        <v>319902.9700898244</v>
      </c>
      <c r="BJ457" s="19">
        <f t="shared" si="61"/>
        <v>1</v>
      </c>
      <c r="BK457" s="19">
        <f t="shared" si="62"/>
        <v>0</v>
      </c>
      <c r="BL457" s="19">
        <f t="shared" si="63"/>
        <v>0</v>
      </c>
      <c r="BM457" s="19">
        <f t="shared" si="64"/>
        <v>0</v>
      </c>
    </row>
    <row r="458" spans="2:65" x14ac:dyDescent="0.25">
      <c r="B458" s="6">
        <v>433</v>
      </c>
      <c r="C458" s="48">
        <v>1968.3812146858572</v>
      </c>
      <c r="D458" s="48">
        <v>1565.3884420363916</v>
      </c>
      <c r="E458" s="48">
        <v>15.129506714997786</v>
      </c>
      <c r="F458" s="48">
        <v>10.711198731147045</v>
      </c>
      <c r="G458" s="48">
        <v>3176.319850610143</v>
      </c>
      <c r="H458" s="48">
        <v>2912.3897165158332</v>
      </c>
      <c r="I458" s="48">
        <v>15.198171408755304</v>
      </c>
      <c r="J458" s="48">
        <v>10.751784728561127</v>
      </c>
      <c r="K458" s="48">
        <v>2542.8184010337827</v>
      </c>
      <c r="L458" s="48">
        <v>2227.4964211324873</v>
      </c>
      <c r="M458" s="48">
        <v>15.172929297543426</v>
      </c>
      <c r="N458" s="48">
        <v>10.736878200002341</v>
      </c>
      <c r="O458" s="48">
        <v>2508.5701706122354</v>
      </c>
      <c r="P458" s="48">
        <v>2154.7822305179338</v>
      </c>
      <c r="Q458" s="48">
        <v>15.153934380271643</v>
      </c>
      <c r="R458" s="48">
        <v>10.725650622230386</v>
      </c>
      <c r="U458" s="48">
        <v>1347.0012744794417</v>
      </c>
      <c r="V458" s="48">
        <v>4.0585997414082087E-2</v>
      </c>
      <c r="W458" s="48">
        <v>33188.817826417981</v>
      </c>
      <c r="X458" s="48">
        <v>662.10797909609573</v>
      </c>
      <c r="Y458" s="48">
        <v>2.567946885529615E-2</v>
      </c>
      <c r="Z458" s="48">
        <v>25783.554279376855</v>
      </c>
      <c r="AA458" s="48">
        <v>589.39378848154229</v>
      </c>
      <c r="AB458" s="48">
        <v>1.445189108334155E-2</v>
      </c>
      <c r="AC458" s="48">
        <v>40783.160147181465</v>
      </c>
      <c r="AD458" s="48">
        <v>-1347.0012744794417</v>
      </c>
      <c r="AE458" s="48">
        <v>-4.0585997414082087E-2</v>
      </c>
      <c r="AF458" s="48">
        <v>33188.817826417981</v>
      </c>
      <c r="AG458" s="48">
        <v>-684.89329538334596</v>
      </c>
      <c r="AH458" s="48">
        <v>-1.4906528558785936E-2</v>
      </c>
      <c r="AI458" s="48">
        <v>45945.861417859662</v>
      </c>
      <c r="AJ458" s="48">
        <v>-757.6074859978994</v>
      </c>
      <c r="AK458" s="48">
        <v>-2.6134106330740536E-2</v>
      </c>
      <c r="AL458" s="48">
        <v>28989.224900594938</v>
      </c>
      <c r="AM458" s="48">
        <v>-662.10797909609573</v>
      </c>
      <c r="AN458" s="48">
        <v>-2.567946885529615E-2</v>
      </c>
      <c r="AO458" s="48">
        <v>25783.554279376855</v>
      </c>
      <c r="AP458" s="48">
        <v>684.89329538334596</v>
      </c>
      <c r="AQ458" s="48">
        <v>1.4906528558785936E-2</v>
      </c>
      <c r="AR458" s="48">
        <v>45945.861417859662</v>
      </c>
      <c r="AS458" s="48">
        <v>-72.714190614553445</v>
      </c>
      <c r="AT458" s="48">
        <v>-1.12275777719546E-2</v>
      </c>
      <c r="AU458" s="48">
        <v>6476.3916217250744</v>
      </c>
      <c r="AV458" s="48">
        <v>-589.39378848154229</v>
      </c>
      <c r="AW458" s="48">
        <v>-1.445189108334155E-2</v>
      </c>
      <c r="AX458" s="48">
        <v>40783.160147181465</v>
      </c>
      <c r="AY458" s="48">
        <v>757.6074859978994</v>
      </c>
      <c r="AZ458" s="48">
        <v>2.6134106330740536E-2</v>
      </c>
      <c r="BA458" s="48">
        <v>28989.224900594938</v>
      </c>
      <c r="BB458" s="48">
        <v>72.714190614553445</v>
      </c>
      <c r="BC458" s="48">
        <v>1.12275777719546E-2</v>
      </c>
      <c r="BD458" s="48">
        <v>6476.3916217250744</v>
      </c>
      <c r="BF458" s="8">
        <f t="shared" si="57"/>
        <v>319770.57349237491</v>
      </c>
      <c r="BG458" s="8">
        <f t="shared" si="58"/>
        <v>319641.15214031795</v>
      </c>
      <c r="BH458" s="8">
        <f t="shared" si="59"/>
        <v>319878.84957893775</v>
      </c>
      <c r="BI458" s="8">
        <f t="shared" si="60"/>
        <v>319614.73643639364</v>
      </c>
      <c r="BJ458" s="19">
        <f t="shared" si="61"/>
        <v>0</v>
      </c>
      <c r="BK458" s="19">
        <f t="shared" si="62"/>
        <v>0</v>
      </c>
      <c r="BL458" s="19">
        <f t="shared" si="63"/>
        <v>1</v>
      </c>
      <c r="BM458" s="19">
        <f t="shared" si="64"/>
        <v>0</v>
      </c>
    </row>
    <row r="459" spans="2:65" x14ac:dyDescent="0.25">
      <c r="B459" s="6">
        <v>434</v>
      </c>
      <c r="C459" s="48">
        <v>1980.5866765323638</v>
      </c>
      <c r="D459" s="48">
        <v>1576.5509622768823</v>
      </c>
      <c r="E459" s="48">
        <v>14.948635743004665</v>
      </c>
      <c r="F459" s="48">
        <v>10.582301766880468</v>
      </c>
      <c r="G459" s="48">
        <v>3151.795287455097</v>
      </c>
      <c r="H459" s="48">
        <v>2897.7805813753257</v>
      </c>
      <c r="I459" s="48">
        <v>15.018551957193973</v>
      </c>
      <c r="J459" s="48">
        <v>10.623581028772822</v>
      </c>
      <c r="K459" s="48">
        <v>2515.6725525724219</v>
      </c>
      <c r="L459" s="48">
        <v>2211.4828527876193</v>
      </c>
      <c r="M459" s="48">
        <v>14.995317278781553</v>
      </c>
      <c r="N459" s="48">
        <v>10.609877437751702</v>
      </c>
      <c r="O459" s="48">
        <v>2503.2707304103578</v>
      </c>
      <c r="P459" s="48">
        <v>2153.751721485673</v>
      </c>
      <c r="Q459" s="48">
        <v>14.974198964407668</v>
      </c>
      <c r="R459" s="48">
        <v>10.597409668038877</v>
      </c>
      <c r="U459" s="48">
        <v>1321.2296190984434</v>
      </c>
      <c r="V459" s="48">
        <v>4.1279261892354313E-2</v>
      </c>
      <c r="W459" s="48">
        <v>32007.103773896688</v>
      </c>
      <c r="X459" s="48">
        <v>634.93189051073705</v>
      </c>
      <c r="Y459" s="48">
        <v>2.7575670871234692E-2</v>
      </c>
      <c r="Z459" s="48">
        <v>23025.07501904733</v>
      </c>
      <c r="AA459" s="48">
        <v>577.20075920879071</v>
      </c>
      <c r="AB459" s="48">
        <v>1.5107901158408765E-2</v>
      </c>
      <c r="AC459" s="48">
        <v>38205.224746756561</v>
      </c>
      <c r="AD459" s="48">
        <v>-1321.2296190984434</v>
      </c>
      <c r="AE459" s="48">
        <v>-4.1279261892354313E-2</v>
      </c>
      <c r="AF459" s="48">
        <v>32007.103773896688</v>
      </c>
      <c r="AG459" s="48">
        <v>-686.29772858770639</v>
      </c>
      <c r="AH459" s="48">
        <v>-1.3703591021119621E-2</v>
      </c>
      <c r="AI459" s="48">
        <v>50081.597409759386</v>
      </c>
      <c r="AJ459" s="48">
        <v>-744.02885988965272</v>
      </c>
      <c r="AK459" s="48">
        <v>-2.6171360733945548E-2</v>
      </c>
      <c r="AL459" s="48">
        <v>28429.124012822555</v>
      </c>
      <c r="AM459" s="48">
        <v>-634.93189051073705</v>
      </c>
      <c r="AN459" s="48">
        <v>-2.7575670871234692E-2</v>
      </c>
      <c r="AO459" s="48">
        <v>23025.07501904733</v>
      </c>
      <c r="AP459" s="48">
        <v>686.29772858770639</v>
      </c>
      <c r="AQ459" s="48">
        <v>1.3703591021119621E-2</v>
      </c>
      <c r="AR459" s="48">
        <v>50081.597409759386</v>
      </c>
      <c r="AS459" s="48">
        <v>-57.731131301946334</v>
      </c>
      <c r="AT459" s="48">
        <v>-1.2467769712825927E-2</v>
      </c>
      <c r="AU459" s="48">
        <v>4630.4297105004098</v>
      </c>
      <c r="AV459" s="48">
        <v>-577.20075920879071</v>
      </c>
      <c r="AW459" s="48">
        <v>-1.5107901158408765E-2</v>
      </c>
      <c r="AX459" s="48">
        <v>38205.224746756561</v>
      </c>
      <c r="AY459" s="48">
        <v>744.02885988965272</v>
      </c>
      <c r="AZ459" s="48">
        <v>2.6171360733945548E-2</v>
      </c>
      <c r="BA459" s="48">
        <v>28429.124012822555</v>
      </c>
      <c r="BB459" s="48">
        <v>57.731131301946334</v>
      </c>
      <c r="BC459" s="48">
        <v>1.2467769712825927E-2</v>
      </c>
      <c r="BD459" s="48">
        <v>4630.4297105004098</v>
      </c>
      <c r="BF459" s="8">
        <f t="shared" si="57"/>
        <v>315892.50204413716</v>
      </c>
      <c r="BG459" s="8">
        <f t="shared" si="58"/>
        <v>315809.65028180933</v>
      </c>
      <c r="BH459" s="8">
        <f t="shared" si="59"/>
        <v>316084.84027976351</v>
      </c>
      <c r="BI459" s="8">
        <f t="shared" si="60"/>
        <v>315768.53831968061</v>
      </c>
      <c r="BJ459" s="19">
        <f t="shared" si="61"/>
        <v>0</v>
      </c>
      <c r="BK459" s="19">
        <f t="shared" si="62"/>
        <v>0</v>
      </c>
      <c r="BL459" s="19">
        <f t="shared" si="63"/>
        <v>1</v>
      </c>
      <c r="BM459" s="19">
        <f t="shared" si="64"/>
        <v>0</v>
      </c>
    </row>
    <row r="460" spans="2:65" x14ac:dyDescent="0.25">
      <c r="B460" s="6">
        <v>435</v>
      </c>
      <c r="C460" s="48">
        <v>2065.307761269396</v>
      </c>
      <c r="D460" s="48">
        <v>1629.3194402780136</v>
      </c>
      <c r="E460" s="48">
        <v>15.145064131084013</v>
      </c>
      <c r="F460" s="48">
        <v>10.723552999044495</v>
      </c>
      <c r="G460" s="48">
        <v>3197.6360673224694</v>
      </c>
      <c r="H460" s="48">
        <v>2925.9164138097708</v>
      </c>
      <c r="I460" s="48">
        <v>15.223521094561503</v>
      </c>
      <c r="J460" s="48">
        <v>10.769810186966055</v>
      </c>
      <c r="K460" s="48">
        <v>2584.7050743295467</v>
      </c>
      <c r="L460" s="48">
        <v>2254.6596506897959</v>
      </c>
      <c r="M460" s="48">
        <v>15.195837324499053</v>
      </c>
      <c r="N460" s="48">
        <v>10.753505335682739</v>
      </c>
      <c r="O460" s="48">
        <v>2494.4970582591159</v>
      </c>
      <c r="P460" s="48">
        <v>2144.3662154371073</v>
      </c>
      <c r="Q460" s="48">
        <v>15.186260386485836</v>
      </c>
      <c r="R460" s="48">
        <v>10.747860503105722</v>
      </c>
      <c r="U460" s="48">
        <v>1296.5969735317572</v>
      </c>
      <c r="V460" s="48">
        <v>4.6257187921559861E-2</v>
      </c>
      <c r="W460" s="48">
        <v>28030.172861576622</v>
      </c>
      <c r="X460" s="48">
        <v>625.34021041178221</v>
      </c>
      <c r="Y460" s="48">
        <v>2.9952336638244148E-2</v>
      </c>
      <c r="Z460" s="48">
        <v>20877.843954695905</v>
      </c>
      <c r="AA460" s="48">
        <v>515.04677515909361</v>
      </c>
      <c r="AB460" s="48">
        <v>2.4307504061226837E-2</v>
      </c>
      <c r="AC460" s="48">
        <v>21188.797248033799</v>
      </c>
      <c r="AD460" s="48">
        <v>-1296.5969735317572</v>
      </c>
      <c r="AE460" s="48">
        <v>-4.6257187921559861E-2</v>
      </c>
      <c r="AF460" s="48">
        <v>28030.172861576622</v>
      </c>
      <c r="AG460" s="48">
        <v>-671.25676311997495</v>
      </c>
      <c r="AH460" s="48">
        <v>-1.6304851283315713E-2</v>
      </c>
      <c r="AI460" s="48">
        <v>41169.143554645772</v>
      </c>
      <c r="AJ460" s="48">
        <v>-781.55019837266354</v>
      </c>
      <c r="AK460" s="48">
        <v>-2.1949683860333025E-2</v>
      </c>
      <c r="AL460" s="48">
        <v>35606.44441832092</v>
      </c>
      <c r="AM460" s="48">
        <v>-625.34021041178221</v>
      </c>
      <c r="AN460" s="48">
        <v>-2.9952336638244148E-2</v>
      </c>
      <c r="AO460" s="48">
        <v>20877.843954695905</v>
      </c>
      <c r="AP460" s="48">
        <v>671.25676311997495</v>
      </c>
      <c r="AQ460" s="48">
        <v>1.6304851283315713E-2</v>
      </c>
      <c r="AR460" s="48">
        <v>41169.143554645772</v>
      </c>
      <c r="AS460" s="48">
        <v>-110.2934352526886</v>
      </c>
      <c r="AT460" s="48">
        <v>-5.6448325770173113E-3</v>
      </c>
      <c r="AU460" s="48">
        <v>19538.831975591886</v>
      </c>
      <c r="AV460" s="48">
        <v>-515.04677515909361</v>
      </c>
      <c r="AW460" s="48">
        <v>-2.4307504061226837E-2</v>
      </c>
      <c r="AX460" s="48">
        <v>21188.797248033799</v>
      </c>
      <c r="AY460" s="48">
        <v>781.55019837266354</v>
      </c>
      <c r="AZ460" s="48">
        <v>2.1949683860333025E-2</v>
      </c>
      <c r="BA460" s="48">
        <v>35606.44441832092</v>
      </c>
      <c r="BB460" s="48">
        <v>110.2934352526886</v>
      </c>
      <c r="BC460" s="48">
        <v>5.6448325770173113E-3</v>
      </c>
      <c r="BD460" s="48">
        <v>19538.831975591886</v>
      </c>
      <c r="BF460" s="8">
        <f t="shared" si="57"/>
        <v>320077.27053105686</v>
      </c>
      <c r="BG460" s="8">
        <f t="shared" si="58"/>
        <v>320168.38919517188</v>
      </c>
      <c r="BH460" s="8">
        <f t="shared" si="59"/>
        <v>320350.50041979237</v>
      </c>
      <c r="BI460" s="8">
        <f t="shared" si="60"/>
        <v>320291.44887773454</v>
      </c>
      <c r="BJ460" s="19">
        <f t="shared" si="61"/>
        <v>0</v>
      </c>
      <c r="BK460" s="19">
        <f t="shared" si="62"/>
        <v>0</v>
      </c>
      <c r="BL460" s="19">
        <f t="shared" si="63"/>
        <v>1</v>
      </c>
      <c r="BM460" s="19">
        <f t="shared" si="64"/>
        <v>0</v>
      </c>
    </row>
    <row r="461" spans="2:65" x14ac:dyDescent="0.25">
      <c r="B461" s="6">
        <v>436</v>
      </c>
      <c r="C461" s="48">
        <v>1921.9205228220287</v>
      </c>
      <c r="D461" s="48">
        <v>1537.1158297917882</v>
      </c>
      <c r="E461" s="48">
        <v>15.053721382191528</v>
      </c>
      <c r="F461" s="48">
        <v>10.658398067214874</v>
      </c>
      <c r="G461" s="48">
        <v>3146.3259494684171</v>
      </c>
      <c r="H461" s="48">
        <v>2894.1970932873332</v>
      </c>
      <c r="I461" s="48">
        <v>15.124131525627236</v>
      </c>
      <c r="J461" s="48">
        <v>10.699963387583782</v>
      </c>
      <c r="K461" s="48">
        <v>2542.5671793684469</v>
      </c>
      <c r="L461" s="48">
        <v>2229.6809627400621</v>
      </c>
      <c r="M461" s="48">
        <v>15.092036630329375</v>
      </c>
      <c r="N461" s="48">
        <v>10.681031138101885</v>
      </c>
      <c r="O461" s="48">
        <v>2512.0422912090053</v>
      </c>
      <c r="P461" s="48">
        <v>2159.787313423717</v>
      </c>
      <c r="Q461" s="48">
        <v>15.07110690216753</v>
      </c>
      <c r="R461" s="48">
        <v>10.668672094180362</v>
      </c>
      <c r="U461" s="48">
        <v>1357.081263495545</v>
      </c>
      <c r="V461" s="48">
        <v>4.1565320368908587E-2</v>
      </c>
      <c r="W461" s="48">
        <v>32649.363735222403</v>
      </c>
      <c r="X461" s="48">
        <v>692.56513294827391</v>
      </c>
      <c r="Y461" s="48">
        <v>2.2633070887010831E-2</v>
      </c>
      <c r="Z461" s="48">
        <v>30599.697955514228</v>
      </c>
      <c r="AA461" s="48">
        <v>622.67148363192882</v>
      </c>
      <c r="AB461" s="48">
        <v>1.0274026965488403E-2</v>
      </c>
      <c r="AC461" s="48">
        <v>60606.370386563271</v>
      </c>
      <c r="AD461" s="48">
        <v>-1357.081263495545</v>
      </c>
      <c r="AE461" s="48">
        <v>-4.1565320368908587E-2</v>
      </c>
      <c r="AF461" s="48">
        <v>32649.363735222403</v>
      </c>
      <c r="AG461" s="48">
        <v>-664.51613054727113</v>
      </c>
      <c r="AH461" s="48">
        <v>-1.8932249481897756E-2</v>
      </c>
      <c r="AI461" s="48">
        <v>35099.69225699536</v>
      </c>
      <c r="AJ461" s="48">
        <v>-734.40977986361622</v>
      </c>
      <c r="AK461" s="48">
        <v>-3.1291293403420184E-2</v>
      </c>
      <c r="AL461" s="48">
        <v>23470.099826022026</v>
      </c>
      <c r="AM461" s="48">
        <v>-692.56513294827391</v>
      </c>
      <c r="AN461" s="48">
        <v>-2.2633070887010831E-2</v>
      </c>
      <c r="AO461" s="48">
        <v>30599.697955514228</v>
      </c>
      <c r="AP461" s="48">
        <v>664.51613054727113</v>
      </c>
      <c r="AQ461" s="48">
        <v>1.8932249481897756E-2</v>
      </c>
      <c r="AR461" s="48">
        <v>35099.69225699536</v>
      </c>
      <c r="AS461" s="48">
        <v>-69.89364931634509</v>
      </c>
      <c r="AT461" s="48">
        <v>-1.2359043921522428E-2</v>
      </c>
      <c r="AU461" s="48">
        <v>5655.2634459555638</v>
      </c>
      <c r="AV461" s="48">
        <v>-622.67148363192882</v>
      </c>
      <c r="AW461" s="48">
        <v>-1.0274026965488403E-2</v>
      </c>
      <c r="AX461" s="48">
        <v>60606.370386563271</v>
      </c>
      <c r="AY461" s="48">
        <v>734.40977986361622</v>
      </c>
      <c r="AZ461" s="48">
        <v>3.1291293403420184E-2</v>
      </c>
      <c r="BA461" s="48">
        <v>23470.099826022026</v>
      </c>
      <c r="BB461" s="48">
        <v>69.89364931634509</v>
      </c>
      <c r="BC461" s="48">
        <v>1.2359043921522428E-2</v>
      </c>
      <c r="BD461" s="48">
        <v>5655.2634459555638</v>
      </c>
      <c r="BF461" s="8">
        <f t="shared" si="57"/>
        <v>318214.82618665439</v>
      </c>
      <c r="BG461" s="8">
        <f t="shared" si="58"/>
        <v>318104.70453422616</v>
      </c>
      <c r="BH461" s="8">
        <f t="shared" si="59"/>
        <v>318201.25318031647</v>
      </c>
      <c r="BI461" s="8">
        <f t="shared" si="60"/>
        <v>317900.37551198713</v>
      </c>
      <c r="BJ461" s="19">
        <f t="shared" si="61"/>
        <v>1</v>
      </c>
      <c r="BK461" s="19">
        <f t="shared" si="62"/>
        <v>0</v>
      </c>
      <c r="BL461" s="19">
        <f t="shared" si="63"/>
        <v>0</v>
      </c>
      <c r="BM461" s="19">
        <f t="shared" si="64"/>
        <v>0</v>
      </c>
    </row>
    <row r="462" spans="2:65" x14ac:dyDescent="0.25">
      <c r="B462" s="6">
        <v>437</v>
      </c>
      <c r="C462" s="48">
        <v>2101.6410831905096</v>
      </c>
      <c r="D462" s="48">
        <v>1652.6451527389559</v>
      </c>
      <c r="E462" s="48">
        <v>15.088709013078462</v>
      </c>
      <c r="F462" s="48">
        <v>10.68368680599437</v>
      </c>
      <c r="G462" s="48">
        <v>3198.5460541473635</v>
      </c>
      <c r="H462" s="48">
        <v>2925.8937418878081</v>
      </c>
      <c r="I462" s="48">
        <v>15.170499808972615</v>
      </c>
      <c r="J462" s="48">
        <v>10.731933962055141</v>
      </c>
      <c r="K462" s="48">
        <v>2551.7311456860571</v>
      </c>
      <c r="L462" s="48">
        <v>2231.8425991501372</v>
      </c>
      <c r="M462" s="48">
        <v>15.148753099754472</v>
      </c>
      <c r="N462" s="48">
        <v>10.719122139280207</v>
      </c>
      <c r="O462" s="48">
        <v>2552.8610723918432</v>
      </c>
      <c r="P462" s="48">
        <v>2182.594367665195</v>
      </c>
      <c r="Q462" s="48">
        <v>15.125430785162644</v>
      </c>
      <c r="R462" s="48">
        <v>10.705369070713189</v>
      </c>
      <c r="U462" s="48">
        <v>1273.2485891488523</v>
      </c>
      <c r="V462" s="48">
        <v>4.8247156060771346E-2</v>
      </c>
      <c r="W462" s="48">
        <v>26390.127276001276</v>
      </c>
      <c r="X462" s="48">
        <v>579.19744641118132</v>
      </c>
      <c r="Y462" s="48">
        <v>3.54353332858377E-2</v>
      </c>
      <c r="Z462" s="48">
        <v>16345.195394074843</v>
      </c>
      <c r="AA462" s="48">
        <v>529.94921492623916</v>
      </c>
      <c r="AB462" s="48">
        <v>2.1682264718819511E-2</v>
      </c>
      <c r="AC462" s="48">
        <v>24441.598781250017</v>
      </c>
      <c r="AD462" s="48">
        <v>-1273.2485891488523</v>
      </c>
      <c r="AE462" s="48">
        <v>-4.8247156060771346E-2</v>
      </c>
      <c r="AF462" s="48">
        <v>26390.127276001276</v>
      </c>
      <c r="AG462" s="48">
        <v>-694.05114273767094</v>
      </c>
      <c r="AH462" s="48">
        <v>-1.2811822774933646E-2</v>
      </c>
      <c r="AI462" s="48">
        <v>54172.708671523564</v>
      </c>
      <c r="AJ462" s="48">
        <v>-743.2993742226131</v>
      </c>
      <c r="AK462" s="48">
        <v>-2.6564891341951835E-2</v>
      </c>
      <c r="AL462" s="48">
        <v>27980.516263161939</v>
      </c>
      <c r="AM462" s="48">
        <v>-579.19744641118132</v>
      </c>
      <c r="AN462" s="48">
        <v>-3.54353332858377E-2</v>
      </c>
      <c r="AO462" s="48">
        <v>16345.195394074843</v>
      </c>
      <c r="AP462" s="48">
        <v>694.05114273767094</v>
      </c>
      <c r="AQ462" s="48">
        <v>1.2811822774933646E-2</v>
      </c>
      <c r="AR462" s="48">
        <v>54172.708671523564</v>
      </c>
      <c r="AS462" s="48">
        <v>-49.248231484942153</v>
      </c>
      <c r="AT462" s="48">
        <v>-1.375306856701819E-2</v>
      </c>
      <c r="AU462" s="48">
        <v>3580.8904205601361</v>
      </c>
      <c r="AV462" s="48">
        <v>-529.94921492623916</v>
      </c>
      <c r="AW462" s="48">
        <v>-2.1682264718819511E-2</v>
      </c>
      <c r="AX462" s="48">
        <v>24441.598781250017</v>
      </c>
      <c r="AY462" s="48">
        <v>743.2993742226131</v>
      </c>
      <c r="AZ462" s="48">
        <v>2.6564891341951835E-2</v>
      </c>
      <c r="BA462" s="48">
        <v>27980.516263161939</v>
      </c>
      <c r="BB462" s="48">
        <v>49.248231484942153</v>
      </c>
      <c r="BC462" s="48">
        <v>1.375306856701819E-2</v>
      </c>
      <c r="BD462" s="48">
        <v>3580.8904205601361</v>
      </c>
      <c r="BF462" s="8">
        <f t="shared" si="57"/>
        <v>318857.95902709215</v>
      </c>
      <c r="BG462" s="8">
        <f t="shared" si="58"/>
        <v>319032.1251197664</v>
      </c>
      <c r="BH462" s="8">
        <f t="shared" si="59"/>
        <v>319341.82157925609</v>
      </c>
      <c r="BI462" s="8">
        <f t="shared" si="60"/>
        <v>318978.47775373049</v>
      </c>
      <c r="BJ462" s="19">
        <f t="shared" si="61"/>
        <v>0</v>
      </c>
      <c r="BK462" s="19">
        <f t="shared" si="62"/>
        <v>0</v>
      </c>
      <c r="BL462" s="19">
        <f t="shared" si="63"/>
        <v>1</v>
      </c>
      <c r="BM462" s="19">
        <f t="shared" si="64"/>
        <v>0</v>
      </c>
    </row>
    <row r="463" spans="2:65" x14ac:dyDescent="0.25">
      <c r="B463" s="6">
        <v>438</v>
      </c>
      <c r="C463" s="48">
        <v>1988.1933736482129</v>
      </c>
      <c r="D463" s="48">
        <v>1580.190790053618</v>
      </c>
      <c r="E463" s="48">
        <v>15.019778845189789</v>
      </c>
      <c r="F463" s="48">
        <v>10.633882365395349</v>
      </c>
      <c r="G463" s="48">
        <v>3189.8528466717603</v>
      </c>
      <c r="H463" s="48">
        <v>2922.3795359949195</v>
      </c>
      <c r="I463" s="48">
        <v>15.088199632247489</v>
      </c>
      <c r="J463" s="48">
        <v>10.674235101799944</v>
      </c>
      <c r="K463" s="48">
        <v>2522.7169845842782</v>
      </c>
      <c r="L463" s="48">
        <v>2215.1170724086637</v>
      </c>
      <c r="M463" s="48">
        <v>15.068785524513478</v>
      </c>
      <c r="N463" s="48">
        <v>10.662797081570366</v>
      </c>
      <c r="O463" s="48">
        <v>2490.6980167172883</v>
      </c>
      <c r="P463" s="48">
        <v>2144.0318502961513</v>
      </c>
      <c r="Q463" s="48">
        <v>15.049791202574418</v>
      </c>
      <c r="R463" s="48">
        <v>10.651597300417519</v>
      </c>
      <c r="U463" s="48">
        <v>1342.1887459413015</v>
      </c>
      <c r="V463" s="48">
        <v>4.035273640459458E-2</v>
      </c>
      <c r="W463" s="48">
        <v>33261.405930044421</v>
      </c>
      <c r="X463" s="48">
        <v>634.92628235504571</v>
      </c>
      <c r="Y463" s="48">
        <v>2.8914716175016508E-2</v>
      </c>
      <c r="Z463" s="48">
        <v>21958.586019379567</v>
      </c>
      <c r="AA463" s="48">
        <v>563.84106024253333</v>
      </c>
      <c r="AB463" s="48">
        <v>1.7714935022169698E-2</v>
      </c>
      <c r="AC463" s="48">
        <v>31828.570612136231</v>
      </c>
      <c r="AD463" s="48">
        <v>-1342.1887459413015</v>
      </c>
      <c r="AE463" s="48">
        <v>-4.035273640459458E-2</v>
      </c>
      <c r="AF463" s="48">
        <v>33261.405930044421</v>
      </c>
      <c r="AG463" s="48">
        <v>-707.26246358625576</v>
      </c>
      <c r="AH463" s="48">
        <v>-1.1438020229578072E-2</v>
      </c>
      <c r="AI463" s="48">
        <v>61834.342778771723</v>
      </c>
      <c r="AJ463" s="48">
        <v>-778.34768569876815</v>
      </c>
      <c r="AK463" s="48">
        <v>-2.2637801382424882E-2</v>
      </c>
      <c r="AL463" s="48">
        <v>34382.653710490071</v>
      </c>
      <c r="AM463" s="48">
        <v>-634.92628235504571</v>
      </c>
      <c r="AN463" s="48">
        <v>-2.8914716175016508E-2</v>
      </c>
      <c r="AO463" s="48">
        <v>21958.586019379567</v>
      </c>
      <c r="AP463" s="48">
        <v>707.26246358625576</v>
      </c>
      <c r="AQ463" s="48">
        <v>1.1438020229578072E-2</v>
      </c>
      <c r="AR463" s="48">
        <v>61834.342778771723</v>
      </c>
      <c r="AS463" s="48">
        <v>-71.085222112512383</v>
      </c>
      <c r="AT463" s="48">
        <v>-1.1199781152846811E-2</v>
      </c>
      <c r="AU463" s="48">
        <v>6347.0188517427969</v>
      </c>
      <c r="AV463" s="48">
        <v>-563.84106024253333</v>
      </c>
      <c r="AW463" s="48">
        <v>-1.7714935022169698E-2</v>
      </c>
      <c r="AX463" s="48">
        <v>31828.570612136231</v>
      </c>
      <c r="AY463" s="48">
        <v>778.34768569876815</v>
      </c>
      <c r="AZ463" s="48">
        <v>2.2637801382424882E-2</v>
      </c>
      <c r="BA463" s="48">
        <v>34382.653710490071</v>
      </c>
      <c r="BB463" s="48">
        <v>71.085222112512383</v>
      </c>
      <c r="BC463" s="48">
        <v>1.1199781152846811E-2</v>
      </c>
      <c r="BD463" s="48">
        <v>6347.0188517427969</v>
      </c>
      <c r="BF463" s="8">
        <f t="shared" si="57"/>
        <v>317436.28017180687</v>
      </c>
      <c r="BG463" s="8">
        <f t="shared" si="58"/>
        <v>317304.67351800343</v>
      </c>
      <c r="BH463" s="8">
        <f t="shared" si="59"/>
        <v>317668.79537470231</v>
      </c>
      <c r="BI463" s="8">
        <f t="shared" si="60"/>
        <v>317403.88716222945</v>
      </c>
      <c r="BJ463" s="19">
        <f t="shared" si="61"/>
        <v>0</v>
      </c>
      <c r="BK463" s="19">
        <f t="shared" si="62"/>
        <v>0</v>
      </c>
      <c r="BL463" s="19">
        <f t="shared" si="63"/>
        <v>1</v>
      </c>
      <c r="BM463" s="19">
        <f t="shared" si="64"/>
        <v>0</v>
      </c>
    </row>
    <row r="464" spans="2:65" x14ac:dyDescent="0.25">
      <c r="B464" s="6">
        <v>439</v>
      </c>
      <c r="C464" s="48">
        <v>1972.4157751589976</v>
      </c>
      <c r="D464" s="48">
        <v>1569.8540107840365</v>
      </c>
      <c r="E464" s="48">
        <v>15.048749906797912</v>
      </c>
      <c r="F464" s="48">
        <v>10.653869779200269</v>
      </c>
      <c r="G464" s="48">
        <v>3204.9650564175431</v>
      </c>
      <c r="H464" s="48">
        <v>2932.7024283591518</v>
      </c>
      <c r="I464" s="48">
        <v>15.111800547405698</v>
      </c>
      <c r="J464" s="48">
        <v>10.691065091216375</v>
      </c>
      <c r="K464" s="48">
        <v>2522.4559552693145</v>
      </c>
      <c r="L464" s="48">
        <v>2215.1606109579798</v>
      </c>
      <c r="M464" s="48">
        <v>15.094949787779601</v>
      </c>
      <c r="N464" s="48">
        <v>10.681134175984219</v>
      </c>
      <c r="O464" s="48">
        <v>2506.9842478006658</v>
      </c>
      <c r="P464" s="48">
        <v>2155.2311051748056</v>
      </c>
      <c r="Q464" s="48">
        <v>15.073459258903995</v>
      </c>
      <c r="R464" s="48">
        <v>10.668458487455519</v>
      </c>
      <c r="U464" s="48">
        <v>1362.8484175751153</v>
      </c>
      <c r="V464" s="48">
        <v>3.719531201610593E-2</v>
      </c>
      <c r="W464" s="48">
        <v>36640.327603247119</v>
      </c>
      <c r="X464" s="48">
        <v>645.30660017394325</v>
      </c>
      <c r="Y464" s="48">
        <v>2.7264396783950318E-2</v>
      </c>
      <c r="Z464" s="48">
        <v>23668.471570726797</v>
      </c>
      <c r="AA464" s="48">
        <v>585.37709439076912</v>
      </c>
      <c r="AB464" s="48">
        <v>1.4588708255249827E-2</v>
      </c>
      <c r="AC464" s="48">
        <v>40125.354770880273</v>
      </c>
      <c r="AD464" s="48">
        <v>-1362.8484175751153</v>
      </c>
      <c r="AE464" s="48">
        <v>-3.719531201610593E-2</v>
      </c>
      <c r="AF464" s="48">
        <v>36640.327603247119</v>
      </c>
      <c r="AG464" s="48">
        <v>-717.54181740117201</v>
      </c>
      <c r="AH464" s="48">
        <v>-9.9309152321556127E-3</v>
      </c>
      <c r="AI464" s="48">
        <v>72253.342277841773</v>
      </c>
      <c r="AJ464" s="48">
        <v>-777.47132318434615</v>
      </c>
      <c r="AK464" s="48">
        <v>-2.2606603760856103E-2</v>
      </c>
      <c r="AL464" s="48">
        <v>34391.336770831411</v>
      </c>
      <c r="AM464" s="48">
        <v>-645.30660017394325</v>
      </c>
      <c r="AN464" s="48">
        <v>-2.7264396783950318E-2</v>
      </c>
      <c r="AO464" s="48">
        <v>23668.471570726797</v>
      </c>
      <c r="AP464" s="48">
        <v>717.54181740117201</v>
      </c>
      <c r="AQ464" s="48">
        <v>9.9309152321556127E-3</v>
      </c>
      <c r="AR464" s="48">
        <v>72253.342277841773</v>
      </c>
      <c r="AS464" s="48">
        <v>-59.929505783174136</v>
      </c>
      <c r="AT464" s="48">
        <v>-1.2675688528700491E-2</v>
      </c>
      <c r="AU464" s="48">
        <v>4727.9093082384297</v>
      </c>
      <c r="AV464" s="48">
        <v>-585.37709439076912</v>
      </c>
      <c r="AW464" s="48">
        <v>-1.4588708255249827E-2</v>
      </c>
      <c r="AX464" s="48">
        <v>40125.354770880273</v>
      </c>
      <c r="AY464" s="48">
        <v>777.47132318434615</v>
      </c>
      <c r="AZ464" s="48">
        <v>2.2606603760856103E-2</v>
      </c>
      <c r="BA464" s="48">
        <v>34391.336770831411</v>
      </c>
      <c r="BB464" s="48">
        <v>59.929505783174136</v>
      </c>
      <c r="BC464" s="48">
        <v>1.2675688528700491E-2</v>
      </c>
      <c r="BD464" s="48">
        <v>4727.9093082384297</v>
      </c>
      <c r="BF464" s="8">
        <f t="shared" si="57"/>
        <v>318046.23936522409</v>
      </c>
      <c r="BG464" s="8">
        <f t="shared" si="58"/>
        <v>317799.25030813209</v>
      </c>
      <c r="BH464" s="8">
        <f t="shared" si="59"/>
        <v>318218.8646685686</v>
      </c>
      <c r="BI464" s="8">
        <f t="shared" si="60"/>
        <v>317898.52351849078</v>
      </c>
      <c r="BJ464" s="19">
        <f t="shared" si="61"/>
        <v>0</v>
      </c>
      <c r="BK464" s="19">
        <f t="shared" si="62"/>
        <v>0</v>
      </c>
      <c r="BL464" s="19">
        <f t="shared" si="63"/>
        <v>1</v>
      </c>
      <c r="BM464" s="19">
        <f t="shared" si="64"/>
        <v>0</v>
      </c>
    </row>
    <row r="465" spans="2:65" x14ac:dyDescent="0.25">
      <c r="B465" s="6">
        <v>440</v>
      </c>
      <c r="C465" s="48">
        <v>2028.9998300802799</v>
      </c>
      <c r="D465" s="48">
        <v>1608.6092433114145</v>
      </c>
      <c r="E465" s="48">
        <v>15.096332113606495</v>
      </c>
      <c r="F465" s="48">
        <v>10.689324492460823</v>
      </c>
      <c r="G465" s="48">
        <v>3181.1995270862458</v>
      </c>
      <c r="H465" s="48">
        <v>2917.1451944234514</v>
      </c>
      <c r="I465" s="48">
        <v>15.174645167058394</v>
      </c>
      <c r="J465" s="48">
        <v>10.735520904903527</v>
      </c>
      <c r="K465" s="48">
        <v>2547.1084112620583</v>
      </c>
      <c r="L465" s="48">
        <v>2232.1708484113078</v>
      </c>
      <c r="M465" s="48">
        <v>15.149327079821303</v>
      </c>
      <c r="N465" s="48">
        <v>10.720602315400342</v>
      </c>
      <c r="O465" s="48">
        <v>2439.8249825439393</v>
      </c>
      <c r="P465" s="48">
        <v>2110.56163498766</v>
      </c>
      <c r="Q465" s="48">
        <v>15.14216971602535</v>
      </c>
      <c r="R465" s="48">
        <v>10.716382042619191</v>
      </c>
      <c r="U465" s="48">
        <v>1308.5359511120369</v>
      </c>
      <c r="V465" s="48">
        <v>4.6196412442704116E-2</v>
      </c>
      <c r="W465" s="48">
        <v>28325.488537339796</v>
      </c>
      <c r="X465" s="48">
        <v>623.56160509989331</v>
      </c>
      <c r="Y465" s="48">
        <v>3.1277822939518529E-2</v>
      </c>
      <c r="Z465" s="48">
        <v>19936.221466106042</v>
      </c>
      <c r="AA465" s="48">
        <v>501.9523916762455</v>
      </c>
      <c r="AB465" s="48">
        <v>2.705755015836786E-2</v>
      </c>
      <c r="AC465" s="48">
        <v>18551.287486794547</v>
      </c>
      <c r="AD465" s="48">
        <v>-1308.5359511120369</v>
      </c>
      <c r="AE465" s="48">
        <v>-4.6196412442704116E-2</v>
      </c>
      <c r="AF465" s="48">
        <v>28325.488537339796</v>
      </c>
      <c r="AG465" s="48">
        <v>-684.97434601214354</v>
      </c>
      <c r="AH465" s="48">
        <v>-1.4918589503185586E-2</v>
      </c>
      <c r="AI465" s="48">
        <v>45914.149314576964</v>
      </c>
      <c r="AJ465" s="48">
        <v>-806.58355943579136</v>
      </c>
      <c r="AK465" s="48">
        <v>-1.9138862284336255E-2</v>
      </c>
      <c r="AL465" s="48">
        <v>42143.756899067106</v>
      </c>
      <c r="AM465" s="48">
        <v>-623.56160509989331</v>
      </c>
      <c r="AN465" s="48">
        <v>-3.1277822939518529E-2</v>
      </c>
      <c r="AO465" s="48">
        <v>19936.221466106042</v>
      </c>
      <c r="AP465" s="48">
        <v>684.97434601214354</v>
      </c>
      <c r="AQ465" s="48">
        <v>1.4918589503185586E-2</v>
      </c>
      <c r="AR465" s="48">
        <v>45914.149314576964</v>
      </c>
      <c r="AS465" s="48">
        <v>-121.60921342364782</v>
      </c>
      <c r="AT465" s="48">
        <v>-4.2202727811506691E-3</v>
      </c>
      <c r="AU465" s="48">
        <v>28815.486517080237</v>
      </c>
      <c r="AV465" s="48">
        <v>-501.9523916762455</v>
      </c>
      <c r="AW465" s="48">
        <v>-2.705755015836786E-2</v>
      </c>
      <c r="AX465" s="48">
        <v>18551.287486794547</v>
      </c>
      <c r="AY465" s="48">
        <v>806.58355943579136</v>
      </c>
      <c r="AZ465" s="48">
        <v>1.9138862284336255E-2</v>
      </c>
      <c r="BA465" s="48">
        <v>42143.756899067106</v>
      </c>
      <c r="BB465" s="48">
        <v>121.60921342364782</v>
      </c>
      <c r="BC465" s="48">
        <v>4.2202727811506691E-3</v>
      </c>
      <c r="BD465" s="48">
        <v>28815.486517080237</v>
      </c>
      <c r="BF465" s="8">
        <f t="shared" si="57"/>
        <v>319071.12553051329</v>
      </c>
      <c r="BG465" s="8">
        <f t="shared" si="58"/>
        <v>319148.48195268237</v>
      </c>
      <c r="BH465" s="8">
        <f t="shared" si="59"/>
        <v>319385.8986135989</v>
      </c>
      <c r="BI465" s="8">
        <f t="shared" si="60"/>
        <v>319380.89964358805</v>
      </c>
      <c r="BJ465" s="19">
        <f t="shared" si="61"/>
        <v>0</v>
      </c>
      <c r="BK465" s="19">
        <f t="shared" si="62"/>
        <v>0</v>
      </c>
      <c r="BL465" s="19">
        <f t="shared" si="63"/>
        <v>1</v>
      </c>
      <c r="BM465" s="19">
        <f t="shared" si="64"/>
        <v>0</v>
      </c>
    </row>
    <row r="466" spans="2:65" x14ac:dyDescent="0.25">
      <c r="B466" s="6">
        <v>441</v>
      </c>
      <c r="C466" s="48">
        <v>1989.674949376514</v>
      </c>
      <c r="D466" s="48">
        <v>1579.3566328343711</v>
      </c>
      <c r="E466" s="48">
        <v>15.043362681929723</v>
      </c>
      <c r="F466" s="48">
        <v>10.649566554397307</v>
      </c>
      <c r="G466" s="48">
        <v>3161.9861540782917</v>
      </c>
      <c r="H466" s="48">
        <v>2902.601475286709</v>
      </c>
      <c r="I466" s="48">
        <v>15.114027246149355</v>
      </c>
      <c r="J466" s="48">
        <v>10.69132894484059</v>
      </c>
      <c r="K466" s="48">
        <v>2565.077812088733</v>
      </c>
      <c r="L466" s="48">
        <v>2242.1548770352579</v>
      </c>
      <c r="M466" s="48">
        <v>15.084433660282674</v>
      </c>
      <c r="N466" s="48">
        <v>10.67385481659873</v>
      </c>
      <c r="O466" s="48">
        <v>2479.8783629228687</v>
      </c>
      <c r="P466" s="48">
        <v>2135.2538327872367</v>
      </c>
      <c r="Q466" s="48">
        <v>15.074275192103778</v>
      </c>
      <c r="R466" s="48">
        <v>10.66785140993484</v>
      </c>
      <c r="U466" s="48">
        <v>1323.2448424523379</v>
      </c>
      <c r="V466" s="48">
        <v>4.1762390443283337E-2</v>
      </c>
      <c r="W466" s="48">
        <v>31685.083837559781</v>
      </c>
      <c r="X466" s="48">
        <v>662.79824420088676</v>
      </c>
      <c r="Y466" s="48">
        <v>2.4288262201423549E-2</v>
      </c>
      <c r="Z466" s="48">
        <v>27288.829423211668</v>
      </c>
      <c r="AA466" s="48">
        <v>555.89719995286555</v>
      </c>
      <c r="AB466" s="48">
        <v>1.8284855537533673E-2</v>
      </c>
      <c r="AC466" s="48">
        <v>30402.055887822833</v>
      </c>
      <c r="AD466" s="48">
        <v>-1323.2448424523379</v>
      </c>
      <c r="AE466" s="48">
        <v>-4.1762390443283337E-2</v>
      </c>
      <c r="AF466" s="48">
        <v>31685.083837559781</v>
      </c>
      <c r="AG466" s="48">
        <v>-660.44659825145118</v>
      </c>
      <c r="AH466" s="48">
        <v>-1.7474128241859788E-2</v>
      </c>
      <c r="AI466" s="48">
        <v>37795.682228617959</v>
      </c>
      <c r="AJ466" s="48">
        <v>-767.34764249947239</v>
      </c>
      <c r="AK466" s="48">
        <v>-2.3477534905749664E-2</v>
      </c>
      <c r="AL466" s="48">
        <v>32684.33613579884</v>
      </c>
      <c r="AM466" s="48">
        <v>-662.79824420088676</v>
      </c>
      <c r="AN466" s="48">
        <v>-2.4288262201423549E-2</v>
      </c>
      <c r="AO466" s="48">
        <v>27288.829423211668</v>
      </c>
      <c r="AP466" s="48">
        <v>660.44659825145118</v>
      </c>
      <c r="AQ466" s="48">
        <v>1.7474128241859788E-2</v>
      </c>
      <c r="AR466" s="48">
        <v>37795.682228617959</v>
      </c>
      <c r="AS466" s="48">
        <v>-106.90104424802121</v>
      </c>
      <c r="AT466" s="48">
        <v>-6.0034066638898764E-3</v>
      </c>
      <c r="AU466" s="48">
        <v>17806.730450399846</v>
      </c>
      <c r="AV466" s="48">
        <v>-555.89719995286555</v>
      </c>
      <c r="AW466" s="48">
        <v>-1.8284855537533673E-2</v>
      </c>
      <c r="AX466" s="48">
        <v>30402.055887822833</v>
      </c>
      <c r="AY466" s="48">
        <v>767.34764249947239</v>
      </c>
      <c r="AZ466" s="48">
        <v>2.3477534905749664E-2</v>
      </c>
      <c r="BA466" s="48">
        <v>32684.33613579884</v>
      </c>
      <c r="BB466" s="48">
        <v>106.90104424802121</v>
      </c>
      <c r="BC466" s="48">
        <v>6.0034066638898764E-3</v>
      </c>
      <c r="BD466" s="48">
        <v>17806.730450399846</v>
      </c>
      <c r="BF466" s="8">
        <f t="shared" si="57"/>
        <v>317907.63999908487</v>
      </c>
      <c r="BG466" s="8">
        <f t="shared" si="58"/>
        <v>317837.26686993102</v>
      </c>
      <c r="BH466" s="8">
        <f t="shared" si="59"/>
        <v>317973.48962092667</v>
      </c>
      <c r="BI466" s="8">
        <f t="shared" si="60"/>
        <v>317900.28846525803</v>
      </c>
      <c r="BJ466" s="19">
        <f t="shared" si="61"/>
        <v>0</v>
      </c>
      <c r="BK466" s="19">
        <f t="shared" si="62"/>
        <v>0</v>
      </c>
      <c r="BL466" s="19">
        <f t="shared" si="63"/>
        <v>1</v>
      </c>
      <c r="BM466" s="19">
        <f t="shared" si="64"/>
        <v>0</v>
      </c>
    </row>
    <row r="467" spans="2:65" x14ac:dyDescent="0.25">
      <c r="B467" s="6">
        <v>442</v>
      </c>
      <c r="C467" s="48">
        <v>1982.1346155618148</v>
      </c>
      <c r="D467" s="48">
        <v>1575.5424452606667</v>
      </c>
      <c r="E467" s="48">
        <v>14.980169697117715</v>
      </c>
      <c r="F467" s="48">
        <v>10.605894204398002</v>
      </c>
      <c r="G467" s="48">
        <v>3179.1738306185653</v>
      </c>
      <c r="H467" s="48">
        <v>2914.8701840645931</v>
      </c>
      <c r="I467" s="48">
        <v>15.050030034754998</v>
      </c>
      <c r="J467" s="48">
        <v>10.647141161663571</v>
      </c>
      <c r="K467" s="48">
        <v>2568.5735933383426</v>
      </c>
      <c r="L467" s="48">
        <v>2245.4653851416301</v>
      </c>
      <c r="M467" s="48">
        <v>15.021306610843908</v>
      </c>
      <c r="N467" s="48">
        <v>10.630196897623287</v>
      </c>
      <c r="O467" s="48">
        <v>2486.5988505875357</v>
      </c>
      <c r="P467" s="48">
        <v>2140.8038293142595</v>
      </c>
      <c r="Q467" s="48">
        <v>15.010169855503509</v>
      </c>
      <c r="R467" s="48">
        <v>10.623621732089973</v>
      </c>
      <c r="U467" s="48">
        <v>1339.3277388039264</v>
      </c>
      <c r="V467" s="48">
        <v>4.1246957265569151E-2</v>
      </c>
      <c r="W467" s="48">
        <v>32470.946406559029</v>
      </c>
      <c r="X467" s="48">
        <v>669.92293988096344</v>
      </c>
      <c r="Y467" s="48">
        <v>2.4302693225285665E-2</v>
      </c>
      <c r="Z467" s="48">
        <v>27565.790082226118</v>
      </c>
      <c r="AA467" s="48">
        <v>565.26138405359279</v>
      </c>
      <c r="AB467" s="48">
        <v>1.7727527691970835E-2</v>
      </c>
      <c r="AC467" s="48">
        <v>31886.081007765759</v>
      </c>
      <c r="AD467" s="48">
        <v>-1339.3277388039264</v>
      </c>
      <c r="AE467" s="48">
        <v>-4.1246957265569151E-2</v>
      </c>
      <c r="AF467" s="48">
        <v>32470.946406559029</v>
      </c>
      <c r="AG467" s="48">
        <v>-669.40479892296298</v>
      </c>
      <c r="AH467" s="48">
        <v>-1.6944264040283485E-2</v>
      </c>
      <c r="AI467" s="48">
        <v>39506.27760117007</v>
      </c>
      <c r="AJ467" s="48">
        <v>-774.06635475033363</v>
      </c>
      <c r="AK467" s="48">
        <v>-2.3519429573598316E-2</v>
      </c>
      <c r="AL467" s="48">
        <v>32911.782674323877</v>
      </c>
      <c r="AM467" s="48">
        <v>-669.92293988096344</v>
      </c>
      <c r="AN467" s="48">
        <v>-2.4302693225285665E-2</v>
      </c>
      <c r="AO467" s="48">
        <v>27565.790082226118</v>
      </c>
      <c r="AP467" s="48">
        <v>669.40479892296298</v>
      </c>
      <c r="AQ467" s="48">
        <v>1.6944264040283485E-2</v>
      </c>
      <c r="AR467" s="48">
        <v>39506.27760117007</v>
      </c>
      <c r="AS467" s="48">
        <v>-104.66155582737065</v>
      </c>
      <c r="AT467" s="48">
        <v>-6.5751655333148307E-3</v>
      </c>
      <c r="AU467" s="48">
        <v>15917.706603290053</v>
      </c>
      <c r="AV467" s="48">
        <v>-565.26138405359279</v>
      </c>
      <c r="AW467" s="48">
        <v>-1.7727527691970835E-2</v>
      </c>
      <c r="AX467" s="48">
        <v>31886.081007765759</v>
      </c>
      <c r="AY467" s="48">
        <v>774.06635475033363</v>
      </c>
      <c r="AZ467" s="48">
        <v>2.3519429573598316E-2</v>
      </c>
      <c r="BA467" s="48">
        <v>32911.782674323877</v>
      </c>
      <c r="BB467" s="48">
        <v>104.66155582737065</v>
      </c>
      <c r="BC467" s="48">
        <v>6.5751655333148307E-3</v>
      </c>
      <c r="BD467" s="48">
        <v>15917.706603290053</v>
      </c>
      <c r="BF467" s="8">
        <f t="shared" si="57"/>
        <v>316601.28368667938</v>
      </c>
      <c r="BG467" s="8">
        <f t="shared" si="58"/>
        <v>316499.3646658425</v>
      </c>
      <c r="BH467" s="8">
        <f t="shared" si="59"/>
        <v>316660.44154355704</v>
      </c>
      <c r="BI467" s="8">
        <f t="shared" si="60"/>
        <v>316567.84813338495</v>
      </c>
      <c r="BJ467" s="19">
        <f t="shared" si="61"/>
        <v>0</v>
      </c>
      <c r="BK467" s="19">
        <f t="shared" si="62"/>
        <v>0</v>
      </c>
      <c r="BL467" s="19">
        <f t="shared" si="63"/>
        <v>1</v>
      </c>
      <c r="BM467" s="19">
        <f t="shared" si="64"/>
        <v>0</v>
      </c>
    </row>
    <row r="468" spans="2:65" x14ac:dyDescent="0.25">
      <c r="B468" s="6">
        <v>443</v>
      </c>
      <c r="C468" s="48">
        <v>1965.9209376746271</v>
      </c>
      <c r="D468" s="48">
        <v>1566.0540954652076</v>
      </c>
      <c r="E468" s="48">
        <v>15.150819883209534</v>
      </c>
      <c r="F468" s="48">
        <v>10.725238240061156</v>
      </c>
      <c r="G468" s="48">
        <v>3135.4204203644549</v>
      </c>
      <c r="H468" s="48">
        <v>2886.4340207357454</v>
      </c>
      <c r="I468" s="48">
        <v>15.220154933526238</v>
      </c>
      <c r="J468" s="48">
        <v>10.765928612194882</v>
      </c>
      <c r="K468" s="48">
        <v>2552.3182829350981</v>
      </c>
      <c r="L468" s="48">
        <v>2235.6651971273973</v>
      </c>
      <c r="M468" s="48">
        <v>15.189225504298768</v>
      </c>
      <c r="N468" s="48">
        <v>10.747792408926481</v>
      </c>
      <c r="O468" s="48">
        <v>2458.9513112532081</v>
      </c>
      <c r="P468" s="48">
        <v>2123.4167044251467</v>
      </c>
      <c r="Q468" s="48">
        <v>15.180547439391905</v>
      </c>
      <c r="R468" s="48">
        <v>10.742699435706434</v>
      </c>
      <c r="U468" s="48">
        <v>1320.3799252705378</v>
      </c>
      <c r="V468" s="48">
        <v>4.0690372133726171E-2</v>
      </c>
      <c r="W468" s="48">
        <v>32449.443345742769</v>
      </c>
      <c r="X468" s="48">
        <v>669.61110166218964</v>
      </c>
      <c r="Y468" s="48">
        <v>2.2554168865324797E-2</v>
      </c>
      <c r="Z468" s="48">
        <v>29689.016946736723</v>
      </c>
      <c r="AA468" s="48">
        <v>557.36260895993905</v>
      </c>
      <c r="AB468" s="48">
        <v>1.7461195645278593E-2</v>
      </c>
      <c r="AC468" s="48">
        <v>31920.071241550213</v>
      </c>
      <c r="AD468" s="48">
        <v>-1320.3799252705378</v>
      </c>
      <c r="AE468" s="48">
        <v>-4.0690372133726171E-2</v>
      </c>
      <c r="AF468" s="48">
        <v>32449.443345742769</v>
      </c>
      <c r="AG468" s="48">
        <v>-650.76882360834816</v>
      </c>
      <c r="AH468" s="48">
        <v>-1.8136203268401374E-2</v>
      </c>
      <c r="AI468" s="48">
        <v>35882.307557843698</v>
      </c>
      <c r="AJ468" s="48">
        <v>-763.01731631059874</v>
      </c>
      <c r="AK468" s="48">
        <v>-2.3229176488447578E-2</v>
      </c>
      <c r="AL468" s="48">
        <v>32847.368338264831</v>
      </c>
      <c r="AM468" s="48">
        <v>-669.61110166218964</v>
      </c>
      <c r="AN468" s="48">
        <v>-2.2554168865324797E-2</v>
      </c>
      <c r="AO468" s="48">
        <v>29689.016946736723</v>
      </c>
      <c r="AP468" s="48">
        <v>650.76882360834816</v>
      </c>
      <c r="AQ468" s="48">
        <v>1.8136203268401374E-2</v>
      </c>
      <c r="AR468" s="48">
        <v>35882.307557843698</v>
      </c>
      <c r="AS468" s="48">
        <v>-112.24849270225059</v>
      </c>
      <c r="AT468" s="48">
        <v>-5.0929732200462041E-3</v>
      </c>
      <c r="AU468" s="48">
        <v>22039.874912445004</v>
      </c>
      <c r="AV468" s="48">
        <v>-557.36260895993905</v>
      </c>
      <c r="AW468" s="48">
        <v>-1.7461195645278593E-2</v>
      </c>
      <c r="AX468" s="48">
        <v>31920.071241550213</v>
      </c>
      <c r="AY468" s="48">
        <v>763.01731631059874</v>
      </c>
      <c r="AZ468" s="48">
        <v>2.3229176488447578E-2</v>
      </c>
      <c r="BA468" s="48">
        <v>32847.368338264831</v>
      </c>
      <c r="BB468" s="48">
        <v>112.24849270225059</v>
      </c>
      <c r="BC468" s="48">
        <v>5.0929732200462041E-3</v>
      </c>
      <c r="BD468" s="48">
        <v>22039.874912445004</v>
      </c>
      <c r="BF468" s="8">
        <f t="shared" si="57"/>
        <v>320191.09310636943</v>
      </c>
      <c r="BG468" s="8">
        <f t="shared" si="58"/>
        <v>320091.42434511072</v>
      </c>
      <c r="BH468" s="8">
        <f t="shared" si="59"/>
        <v>320198.10707066703</v>
      </c>
      <c r="BI468" s="8">
        <f t="shared" si="60"/>
        <v>320157.56636676792</v>
      </c>
      <c r="BJ468" s="19">
        <f t="shared" si="61"/>
        <v>0</v>
      </c>
      <c r="BK468" s="19">
        <f t="shared" si="62"/>
        <v>0</v>
      </c>
      <c r="BL468" s="19">
        <f t="shared" si="63"/>
        <v>1</v>
      </c>
      <c r="BM468" s="19">
        <f t="shared" si="64"/>
        <v>0</v>
      </c>
    </row>
    <row r="469" spans="2:65" x14ac:dyDescent="0.25">
      <c r="B469" s="6">
        <v>444</v>
      </c>
      <c r="C469" s="48">
        <v>1989.5046866123005</v>
      </c>
      <c r="D469" s="48">
        <v>1580.5252485821065</v>
      </c>
      <c r="E469" s="48">
        <v>15.052068142907963</v>
      </c>
      <c r="F469" s="48">
        <v>10.655918500334394</v>
      </c>
      <c r="G469" s="48">
        <v>3198.0566793609546</v>
      </c>
      <c r="H469" s="48">
        <v>2927.534337033213</v>
      </c>
      <c r="I469" s="48">
        <v>15.117397882450078</v>
      </c>
      <c r="J469" s="48">
        <v>10.69448930673604</v>
      </c>
      <c r="K469" s="48">
        <v>2564.6070396176274</v>
      </c>
      <c r="L469" s="48">
        <v>2242.8228593507984</v>
      </c>
      <c r="M469" s="48">
        <v>15.093340042538021</v>
      </c>
      <c r="N469" s="48">
        <v>10.680298271659565</v>
      </c>
      <c r="O469" s="48">
        <v>2489.7895286303556</v>
      </c>
      <c r="P469" s="48">
        <v>2142.96688072182</v>
      </c>
      <c r="Q469" s="48">
        <v>15.081534357395363</v>
      </c>
      <c r="R469" s="48">
        <v>10.673329017022189</v>
      </c>
      <c r="U469" s="48">
        <v>1347.0090884511064</v>
      </c>
      <c r="V469" s="48">
        <v>3.8570806401645896E-2</v>
      </c>
      <c r="W469" s="48">
        <v>34923.021168508072</v>
      </c>
      <c r="X469" s="48">
        <v>662.29761076869181</v>
      </c>
      <c r="Y469" s="48">
        <v>2.4379771325170552E-2</v>
      </c>
      <c r="Z469" s="48">
        <v>27165.866403550386</v>
      </c>
      <c r="AA469" s="48">
        <v>562.44163213971342</v>
      </c>
      <c r="AB469" s="48">
        <v>1.7410516687794697E-2</v>
      </c>
      <c r="AC469" s="48">
        <v>32304.706530277883</v>
      </c>
      <c r="AD469" s="48">
        <v>-1347.0090884511064</v>
      </c>
      <c r="AE469" s="48">
        <v>-3.8570806401645896E-2</v>
      </c>
      <c r="AF469" s="48">
        <v>34923.021168508072</v>
      </c>
      <c r="AG469" s="48">
        <v>-684.71147768241462</v>
      </c>
      <c r="AH469" s="48">
        <v>-1.4191035076475345E-2</v>
      </c>
      <c r="AI469" s="48">
        <v>48249.579681292547</v>
      </c>
      <c r="AJ469" s="48">
        <v>-784.56745631139302</v>
      </c>
      <c r="AK469" s="48">
        <v>-2.1160289713851199E-2</v>
      </c>
      <c r="AL469" s="48">
        <v>37077.349456034492</v>
      </c>
      <c r="AM469" s="48">
        <v>-662.29761076869181</v>
      </c>
      <c r="AN469" s="48">
        <v>-2.4379771325170552E-2</v>
      </c>
      <c r="AO469" s="48">
        <v>27165.866403550386</v>
      </c>
      <c r="AP469" s="48">
        <v>684.71147768241462</v>
      </c>
      <c r="AQ469" s="48">
        <v>1.4191035076475345E-2</v>
      </c>
      <c r="AR469" s="48">
        <v>48249.579681292547</v>
      </c>
      <c r="AS469" s="48">
        <v>-99.855978628978391</v>
      </c>
      <c r="AT469" s="48">
        <v>-6.9692546373758546E-3</v>
      </c>
      <c r="AU469" s="48">
        <v>14328.071483204885</v>
      </c>
      <c r="AV469" s="48">
        <v>-562.44163213971342</v>
      </c>
      <c r="AW469" s="48">
        <v>-1.7410516687794697E-2</v>
      </c>
      <c r="AX469" s="48">
        <v>32304.706530277883</v>
      </c>
      <c r="AY469" s="48">
        <v>784.56745631139302</v>
      </c>
      <c r="AZ469" s="48">
        <v>2.1160289713851199E-2</v>
      </c>
      <c r="BA469" s="48">
        <v>37077.349456034492</v>
      </c>
      <c r="BB469" s="48">
        <v>99.855978628978391</v>
      </c>
      <c r="BC469" s="48">
        <v>6.9692546373758546E-3</v>
      </c>
      <c r="BD469" s="48">
        <v>14328.071483204885</v>
      </c>
      <c r="BF469" s="8">
        <f t="shared" si="57"/>
        <v>318097.02976144972</v>
      </c>
      <c r="BG469" s="8">
        <f t="shared" si="58"/>
        <v>317907.144865048</v>
      </c>
      <c r="BH469" s="8">
        <f t="shared" si="59"/>
        <v>318166.12529043609</v>
      </c>
      <c r="BI469" s="8">
        <f t="shared" si="60"/>
        <v>318056.90362994384</v>
      </c>
      <c r="BJ469" s="19">
        <f t="shared" si="61"/>
        <v>0</v>
      </c>
      <c r="BK469" s="19">
        <f t="shared" si="62"/>
        <v>0</v>
      </c>
      <c r="BL469" s="19">
        <f t="shared" si="63"/>
        <v>1</v>
      </c>
      <c r="BM469" s="19">
        <f t="shared" si="64"/>
        <v>0</v>
      </c>
    </row>
    <row r="470" spans="2:65" x14ac:dyDescent="0.25">
      <c r="B470" s="6">
        <v>445</v>
      </c>
      <c r="C470" s="48">
        <v>1965.9358013747778</v>
      </c>
      <c r="D470" s="48">
        <v>1567.5352099898096</v>
      </c>
      <c r="E470" s="48">
        <v>15.062770735749213</v>
      </c>
      <c r="F470" s="48">
        <v>10.66454561275269</v>
      </c>
      <c r="G470" s="48">
        <v>3173.8283206917818</v>
      </c>
      <c r="H470" s="48">
        <v>2913.1246884826219</v>
      </c>
      <c r="I470" s="48">
        <v>15.133350486721373</v>
      </c>
      <c r="J470" s="48">
        <v>10.706297192918024</v>
      </c>
      <c r="K470" s="48">
        <v>2572.5243405659648</v>
      </c>
      <c r="L470" s="48">
        <v>2250.4151974238694</v>
      </c>
      <c r="M470" s="48">
        <v>15.102030857690128</v>
      </c>
      <c r="N470" s="48">
        <v>10.687785159834387</v>
      </c>
      <c r="O470" s="48">
        <v>2454.9192401995924</v>
      </c>
      <c r="P470" s="48">
        <v>2121.9142556667721</v>
      </c>
      <c r="Q470" s="48">
        <v>15.096447685161287</v>
      </c>
      <c r="R470" s="48">
        <v>10.684482598547369</v>
      </c>
      <c r="U470" s="48">
        <v>1345.5894784928123</v>
      </c>
      <c r="V470" s="48">
        <v>4.175158016533409E-2</v>
      </c>
      <c r="W470" s="48">
        <v>32228.468315794224</v>
      </c>
      <c r="X470" s="48">
        <v>682.87998743405979</v>
      </c>
      <c r="Y470" s="48">
        <v>2.3239547081697509E-2</v>
      </c>
      <c r="Z470" s="48">
        <v>29384.393122354239</v>
      </c>
      <c r="AA470" s="48">
        <v>554.37904567696251</v>
      </c>
      <c r="AB470" s="48">
        <v>1.9936985794679174E-2</v>
      </c>
      <c r="AC470" s="48">
        <v>27806.562706430599</v>
      </c>
      <c r="AD470" s="48">
        <v>-1345.5894784928123</v>
      </c>
      <c r="AE470" s="48">
        <v>-4.175158016533409E-2</v>
      </c>
      <c r="AF470" s="48">
        <v>32228.468315794224</v>
      </c>
      <c r="AG470" s="48">
        <v>-662.70949105875252</v>
      </c>
      <c r="AH470" s="48">
        <v>-1.8512033083636581E-2</v>
      </c>
      <c r="AI470" s="48">
        <v>35798.84975705581</v>
      </c>
      <c r="AJ470" s="48">
        <v>-791.2104328158498</v>
      </c>
      <c r="AK470" s="48">
        <v>-2.1814594370654916E-2</v>
      </c>
      <c r="AL470" s="48">
        <v>36269.775150171452</v>
      </c>
      <c r="AM470" s="48">
        <v>-682.87998743405979</v>
      </c>
      <c r="AN470" s="48">
        <v>-2.3239547081697509E-2</v>
      </c>
      <c r="AO470" s="48">
        <v>29384.393122354239</v>
      </c>
      <c r="AP470" s="48">
        <v>662.70949105875252</v>
      </c>
      <c r="AQ470" s="48">
        <v>1.8512033083636581E-2</v>
      </c>
      <c r="AR470" s="48">
        <v>35798.84975705581</v>
      </c>
      <c r="AS470" s="48">
        <v>-128.50094175709728</v>
      </c>
      <c r="AT470" s="48">
        <v>-3.3025612870183352E-3</v>
      </c>
      <c r="AU470" s="48">
        <v>38909.479821678739</v>
      </c>
      <c r="AV470" s="48">
        <v>-554.37904567696251</v>
      </c>
      <c r="AW470" s="48">
        <v>-1.9936985794679174E-2</v>
      </c>
      <c r="AX470" s="48">
        <v>27806.562706430599</v>
      </c>
      <c r="AY470" s="48">
        <v>791.2104328158498</v>
      </c>
      <c r="AZ470" s="48">
        <v>2.1814594370654916E-2</v>
      </c>
      <c r="BA470" s="48">
        <v>36269.775150171452</v>
      </c>
      <c r="BB470" s="48">
        <v>128.50094175709728</v>
      </c>
      <c r="BC470" s="48">
        <v>3.3025612870183352E-3</v>
      </c>
      <c r="BD470" s="48">
        <v>38909.479821678739</v>
      </c>
      <c r="BF470" s="8">
        <f t="shared" si="57"/>
        <v>318368.83317259088</v>
      </c>
      <c r="BG470" s="8">
        <f t="shared" si="58"/>
        <v>318275.79109905811</v>
      </c>
      <c r="BH470" s="8">
        <f t="shared" si="59"/>
        <v>318383.13959760772</v>
      </c>
      <c r="BI470" s="8">
        <f t="shared" si="60"/>
        <v>318412.56370075431</v>
      </c>
      <c r="BJ470" s="19">
        <f t="shared" si="61"/>
        <v>0</v>
      </c>
      <c r="BK470" s="19">
        <f t="shared" si="62"/>
        <v>0</v>
      </c>
      <c r="BL470" s="19">
        <f t="shared" si="63"/>
        <v>0</v>
      </c>
      <c r="BM470" s="19">
        <f t="shared" si="64"/>
        <v>1</v>
      </c>
    </row>
    <row r="471" spans="2:65" x14ac:dyDescent="0.25">
      <c r="B471" s="6">
        <v>446</v>
      </c>
      <c r="C471" s="48">
        <v>1934.2037222439963</v>
      </c>
      <c r="D471" s="48">
        <v>1543.9600574258609</v>
      </c>
      <c r="E471" s="48">
        <v>15.030115370831791</v>
      </c>
      <c r="F471" s="48">
        <v>10.63802394466415</v>
      </c>
      <c r="G471" s="48">
        <v>3205.7834310400767</v>
      </c>
      <c r="H471" s="48">
        <v>2933.1562936800615</v>
      </c>
      <c r="I471" s="48">
        <v>15.080991951733152</v>
      </c>
      <c r="J471" s="48">
        <v>10.667931133358078</v>
      </c>
      <c r="K471" s="48">
        <v>2493.766221487142</v>
      </c>
      <c r="L471" s="48">
        <v>2195.7935535398738</v>
      </c>
      <c r="M471" s="48">
        <v>15.070091482390232</v>
      </c>
      <c r="N471" s="48">
        <v>10.661529334106412</v>
      </c>
      <c r="O471" s="48">
        <v>2443.5297151838654</v>
      </c>
      <c r="P471" s="48">
        <v>2112.4506026514423</v>
      </c>
      <c r="Q471" s="48">
        <v>15.055801572756272</v>
      </c>
      <c r="R471" s="48">
        <v>10.653132068440412</v>
      </c>
      <c r="U471" s="48">
        <v>1389.1962362542006</v>
      </c>
      <c r="V471" s="48">
        <v>2.9907188693927722E-2</v>
      </c>
      <c r="W471" s="48">
        <v>46450.244804730151</v>
      </c>
      <c r="X471" s="48">
        <v>651.83349611401286</v>
      </c>
      <c r="Y471" s="48">
        <v>2.3505389442261659E-2</v>
      </c>
      <c r="Z471" s="48">
        <v>27731.235754045614</v>
      </c>
      <c r="AA471" s="48">
        <v>568.4905452255814</v>
      </c>
      <c r="AB471" s="48">
        <v>1.5108123776261806E-2</v>
      </c>
      <c r="AC471" s="48">
        <v>37628.136600178339</v>
      </c>
      <c r="AD471" s="48">
        <v>-1389.1962362542006</v>
      </c>
      <c r="AE471" s="48">
        <v>-2.9907188693927722E-2</v>
      </c>
      <c r="AF471" s="48">
        <v>46450.244804730151</v>
      </c>
      <c r="AG471" s="48">
        <v>-737.36274014018773</v>
      </c>
      <c r="AH471" s="48">
        <v>-6.4017992516660627E-3</v>
      </c>
      <c r="AI471" s="48">
        <v>115180.54708577276</v>
      </c>
      <c r="AJ471" s="48">
        <v>-820.70569102861919</v>
      </c>
      <c r="AK471" s="48">
        <v>-1.4799064917665916E-2</v>
      </c>
      <c r="AL471" s="48">
        <v>55456.591047784896</v>
      </c>
      <c r="AM471" s="48">
        <v>-651.83349611401286</v>
      </c>
      <c r="AN471" s="48">
        <v>-2.3505389442261659E-2</v>
      </c>
      <c r="AO471" s="48">
        <v>27731.235754045614</v>
      </c>
      <c r="AP471" s="48">
        <v>737.36274014018773</v>
      </c>
      <c r="AQ471" s="48">
        <v>6.4017992516660627E-3</v>
      </c>
      <c r="AR471" s="48">
        <v>115180.54708577276</v>
      </c>
      <c r="AS471" s="48">
        <v>-83.34295088843146</v>
      </c>
      <c r="AT471" s="48">
        <v>-8.3972656659998535E-3</v>
      </c>
      <c r="AU471" s="48">
        <v>9925.010616953954</v>
      </c>
      <c r="AV471" s="48">
        <v>-568.4905452255814</v>
      </c>
      <c r="AW471" s="48">
        <v>-1.5108123776261806E-2</v>
      </c>
      <c r="AX471" s="48">
        <v>37628.136600178339</v>
      </c>
      <c r="AY471" s="48">
        <v>820.70569102861919</v>
      </c>
      <c r="AZ471" s="48">
        <v>1.4799064917665916E-2</v>
      </c>
      <c r="BA471" s="48">
        <v>55456.591047784896</v>
      </c>
      <c r="BB471" s="48">
        <v>83.34295088843146</v>
      </c>
      <c r="BC471" s="48">
        <v>8.3972656659998535E-3</v>
      </c>
      <c r="BD471" s="48">
        <v>9925.010616953954</v>
      </c>
      <c r="BF471" s="8">
        <f t="shared" si="57"/>
        <v>317596.75828249869</v>
      </c>
      <c r="BG471" s="8">
        <f t="shared" si="58"/>
        <v>317104.77770706225</v>
      </c>
      <c r="BH471" s="8">
        <f t="shared" si="59"/>
        <v>317650.08646965242</v>
      </c>
      <c r="BI471" s="8">
        <f t="shared" si="60"/>
        <v>317481.51145056088</v>
      </c>
      <c r="BJ471" s="19">
        <f t="shared" si="61"/>
        <v>0</v>
      </c>
      <c r="BK471" s="19">
        <f t="shared" si="62"/>
        <v>0</v>
      </c>
      <c r="BL471" s="19">
        <f t="shared" si="63"/>
        <v>1</v>
      </c>
      <c r="BM471" s="19">
        <f t="shared" si="64"/>
        <v>0</v>
      </c>
    </row>
    <row r="472" spans="2:65" x14ac:dyDescent="0.25">
      <c r="B472" s="6">
        <v>447</v>
      </c>
      <c r="C472" s="48">
        <v>1879.8834235724382</v>
      </c>
      <c r="D472" s="48">
        <v>1511.1284636271203</v>
      </c>
      <c r="E472" s="48">
        <v>15.119147473498339</v>
      </c>
      <c r="F472" s="48">
        <v>10.702758154350889</v>
      </c>
      <c r="G472" s="48">
        <v>3117.2431874169743</v>
      </c>
      <c r="H472" s="48">
        <v>2876.1576355573384</v>
      </c>
      <c r="I472" s="48">
        <v>15.182898917772748</v>
      </c>
      <c r="J472" s="48">
        <v>10.740222298926691</v>
      </c>
      <c r="K472" s="48">
        <v>2538.7732502900617</v>
      </c>
      <c r="L472" s="48">
        <v>2229.0726560959397</v>
      </c>
      <c r="M472" s="48">
        <v>15.148776021874061</v>
      </c>
      <c r="N472" s="48">
        <v>10.720182321617898</v>
      </c>
      <c r="O472" s="48">
        <v>2417.0892025539488</v>
      </c>
      <c r="P472" s="48">
        <v>2097.8632440522942</v>
      </c>
      <c r="Q472" s="48">
        <v>15.144013511435626</v>
      </c>
      <c r="R472" s="48">
        <v>10.717383043196012</v>
      </c>
      <c r="U472" s="48">
        <v>1365.0291719302181</v>
      </c>
      <c r="V472" s="48">
        <v>3.7464144575801939E-2</v>
      </c>
      <c r="W472" s="48">
        <v>36435.615636927942</v>
      </c>
      <c r="X472" s="48">
        <v>717.94419246881944</v>
      </c>
      <c r="Y472" s="48">
        <v>1.7424167267009238E-2</v>
      </c>
      <c r="Z472" s="48">
        <v>41203.931382601484</v>
      </c>
      <c r="AA472" s="48">
        <v>586.73478042517399</v>
      </c>
      <c r="AB472" s="48">
        <v>1.4624888845123252E-2</v>
      </c>
      <c r="AC472" s="48">
        <v>40118.922382157034</v>
      </c>
      <c r="AD472" s="48">
        <v>-1365.0291719302181</v>
      </c>
      <c r="AE472" s="48">
        <v>-3.7464144575801939E-2</v>
      </c>
      <c r="AF472" s="48">
        <v>36435.615636927942</v>
      </c>
      <c r="AG472" s="48">
        <v>-647.08497946139869</v>
      </c>
      <c r="AH472" s="48">
        <v>-2.00399773087927E-2</v>
      </c>
      <c r="AI472" s="48">
        <v>32289.706195300179</v>
      </c>
      <c r="AJ472" s="48">
        <v>-778.29439150504413</v>
      </c>
      <c r="AK472" s="48">
        <v>-2.2839255730678687E-2</v>
      </c>
      <c r="AL472" s="48">
        <v>34077.047023016828</v>
      </c>
      <c r="AM472" s="48">
        <v>-717.94419246881944</v>
      </c>
      <c r="AN472" s="48">
        <v>-1.7424167267009238E-2</v>
      </c>
      <c r="AO472" s="48">
        <v>41203.931382601484</v>
      </c>
      <c r="AP472" s="48">
        <v>647.08497946139869</v>
      </c>
      <c r="AQ472" s="48">
        <v>2.00399773087927E-2</v>
      </c>
      <c r="AR472" s="48">
        <v>32289.706195300179</v>
      </c>
      <c r="AS472" s="48">
        <v>-131.20941204364544</v>
      </c>
      <c r="AT472" s="48">
        <v>-2.7992784218859867E-3</v>
      </c>
      <c r="AU472" s="48">
        <v>46872.583669345891</v>
      </c>
      <c r="AV472" s="48">
        <v>-586.73478042517399</v>
      </c>
      <c r="AW472" s="48">
        <v>-1.4624888845123252E-2</v>
      </c>
      <c r="AX472" s="48">
        <v>40118.922382157034</v>
      </c>
      <c r="AY472" s="48">
        <v>778.29439150504413</v>
      </c>
      <c r="AZ472" s="48">
        <v>2.2839255730678687E-2</v>
      </c>
      <c r="BA472" s="48">
        <v>34077.047023016828</v>
      </c>
      <c r="BB472" s="48">
        <v>131.20941204364544</v>
      </c>
      <c r="BC472" s="48">
        <v>2.7992784218859867E-3</v>
      </c>
      <c r="BD472" s="48">
        <v>46872.583669345891</v>
      </c>
      <c r="BF472" s="8">
        <f t="shared" si="57"/>
        <v>319571.6161668995</v>
      </c>
      <c r="BG472" s="8">
        <f t="shared" si="58"/>
        <v>319330.51133224339</v>
      </c>
      <c r="BH472" s="8">
        <f t="shared" si="59"/>
        <v>319376.39699244098</v>
      </c>
      <c r="BI472" s="8">
        <f t="shared" si="60"/>
        <v>319423.62805182807</v>
      </c>
      <c r="BJ472" s="19">
        <f t="shared" si="61"/>
        <v>1</v>
      </c>
      <c r="BK472" s="19">
        <f t="shared" si="62"/>
        <v>0</v>
      </c>
      <c r="BL472" s="19">
        <f t="shared" si="63"/>
        <v>0</v>
      </c>
      <c r="BM472" s="19">
        <f t="shared" si="64"/>
        <v>0</v>
      </c>
    </row>
    <row r="473" spans="2:65" x14ac:dyDescent="0.25">
      <c r="B473" s="6">
        <v>448</v>
      </c>
      <c r="C473" s="48">
        <v>1903.5887984005221</v>
      </c>
      <c r="D473" s="48">
        <v>1526.1987193029515</v>
      </c>
      <c r="E473" s="48">
        <v>15.046048464286471</v>
      </c>
      <c r="F473" s="48">
        <v>10.650532465783867</v>
      </c>
      <c r="G473" s="48">
        <v>3175.1772628990393</v>
      </c>
      <c r="H473" s="48">
        <v>2914.5381047146634</v>
      </c>
      <c r="I473" s="48">
        <v>15.102462667772814</v>
      </c>
      <c r="J473" s="48">
        <v>10.683804895135317</v>
      </c>
      <c r="K473" s="48">
        <v>2537.835334770009</v>
      </c>
      <c r="L473" s="48">
        <v>2227.6667130172741</v>
      </c>
      <c r="M473" s="48">
        <v>15.078636639857677</v>
      </c>
      <c r="N473" s="48">
        <v>10.669762645876052</v>
      </c>
      <c r="O473" s="48">
        <v>2436.3645302697041</v>
      </c>
      <c r="P473" s="48">
        <v>2110.0606566545266</v>
      </c>
      <c r="Q473" s="48">
        <v>15.070841181142551</v>
      </c>
      <c r="R473" s="48">
        <v>10.665165086451635</v>
      </c>
      <c r="U473" s="48">
        <v>1388.3393854117119</v>
      </c>
      <c r="V473" s="48">
        <v>3.3272429351450583E-2</v>
      </c>
      <c r="W473" s="48">
        <v>41726.42071749366</v>
      </c>
      <c r="X473" s="48">
        <v>701.46799371432257</v>
      </c>
      <c r="Y473" s="48">
        <v>1.9230180092185023E-2</v>
      </c>
      <c r="Z473" s="48">
        <v>36477.453167450731</v>
      </c>
      <c r="AA473" s="48">
        <v>583.86193735157508</v>
      </c>
      <c r="AB473" s="48">
        <v>1.4632620667768492E-2</v>
      </c>
      <c r="AC473" s="48">
        <v>39901.392280171458</v>
      </c>
      <c r="AD473" s="48">
        <v>-1388.3393854117119</v>
      </c>
      <c r="AE473" s="48">
        <v>-3.3272429351450583E-2</v>
      </c>
      <c r="AF473" s="48">
        <v>41726.42071749366</v>
      </c>
      <c r="AG473" s="48">
        <v>-686.8713916973893</v>
      </c>
      <c r="AH473" s="48">
        <v>-1.404224925926556E-2</v>
      </c>
      <c r="AI473" s="48">
        <v>48914.627494179244</v>
      </c>
      <c r="AJ473" s="48">
        <v>-804.47744806013679</v>
      </c>
      <c r="AK473" s="48">
        <v>-1.8639808683682091E-2</v>
      </c>
      <c r="AL473" s="48">
        <v>43159.104350915528</v>
      </c>
      <c r="AM473" s="48">
        <v>-701.46799371432257</v>
      </c>
      <c r="AN473" s="48">
        <v>-1.9230180092185023E-2</v>
      </c>
      <c r="AO473" s="48">
        <v>36477.453167450731</v>
      </c>
      <c r="AP473" s="48">
        <v>686.8713916973893</v>
      </c>
      <c r="AQ473" s="48">
        <v>1.404224925926556E-2</v>
      </c>
      <c r="AR473" s="48">
        <v>48914.627494179244</v>
      </c>
      <c r="AS473" s="48">
        <v>-117.60605636274749</v>
      </c>
      <c r="AT473" s="48">
        <v>-4.5975594244165308E-3</v>
      </c>
      <c r="AU473" s="48">
        <v>25580.105770502945</v>
      </c>
      <c r="AV473" s="48">
        <v>-583.86193735157508</v>
      </c>
      <c r="AW473" s="48">
        <v>-1.4632620667768492E-2</v>
      </c>
      <c r="AX473" s="48">
        <v>39901.392280171458</v>
      </c>
      <c r="AY473" s="48">
        <v>804.47744806013679</v>
      </c>
      <c r="AZ473" s="48">
        <v>1.8639808683682091E-2</v>
      </c>
      <c r="BA473" s="48">
        <v>43159.104350915528</v>
      </c>
      <c r="BB473" s="48">
        <v>117.60605636274749</v>
      </c>
      <c r="BC473" s="48">
        <v>4.5975594244165308E-3</v>
      </c>
      <c r="BD473" s="48">
        <v>25580.105770502945</v>
      </c>
      <c r="BF473" s="8">
        <f t="shared" si="57"/>
        <v>317989.77525421308</v>
      </c>
      <c r="BG473" s="8">
        <f t="shared" si="58"/>
        <v>317599.60874934489</v>
      </c>
      <c r="BH473" s="8">
        <f t="shared" si="59"/>
        <v>317865.2126632643</v>
      </c>
      <c r="BI473" s="8">
        <f t="shared" si="60"/>
        <v>317844.89193689451</v>
      </c>
      <c r="BJ473" s="19">
        <f t="shared" si="61"/>
        <v>1</v>
      </c>
      <c r="BK473" s="19">
        <f t="shared" si="62"/>
        <v>0</v>
      </c>
      <c r="BL473" s="19">
        <f t="shared" si="63"/>
        <v>0</v>
      </c>
      <c r="BM473" s="19">
        <f t="shared" si="64"/>
        <v>0</v>
      </c>
    </row>
    <row r="474" spans="2:65" x14ac:dyDescent="0.25">
      <c r="B474" s="6">
        <v>449</v>
      </c>
      <c r="C474" s="48">
        <v>1975.6097275051154</v>
      </c>
      <c r="D474" s="48">
        <v>1572.8156066374365</v>
      </c>
      <c r="E474" s="48">
        <v>15.051567200494473</v>
      </c>
      <c r="F474" s="48">
        <v>10.656152562590368</v>
      </c>
      <c r="G474" s="48">
        <v>3204.260395598144</v>
      </c>
      <c r="H474" s="48">
        <v>2932.7618929771534</v>
      </c>
      <c r="I474" s="48">
        <v>15.115743589518356</v>
      </c>
      <c r="J474" s="48">
        <v>10.693993753146847</v>
      </c>
      <c r="K474" s="48">
        <v>2551.0534572069041</v>
      </c>
      <c r="L474" s="48">
        <v>2234.9899083810283</v>
      </c>
      <c r="M474" s="48">
        <v>15.094080960694255</v>
      </c>
      <c r="N474" s="48">
        <v>10.681232040919307</v>
      </c>
      <c r="O474" s="48">
        <v>2467.105339950077</v>
      </c>
      <c r="P474" s="48">
        <v>2129.0897839828031</v>
      </c>
      <c r="Q474" s="48">
        <v>15.083365312544711</v>
      </c>
      <c r="R474" s="48">
        <v>10.674915007258988</v>
      </c>
      <c r="U474" s="48">
        <v>1359.9462863397168</v>
      </c>
      <c r="V474" s="48">
        <v>3.7841190556479276E-2</v>
      </c>
      <c r="W474" s="48">
        <v>35938.253166478746</v>
      </c>
      <c r="X474" s="48">
        <v>662.17430174359174</v>
      </c>
      <c r="Y474" s="48">
        <v>2.5079478328938976E-2</v>
      </c>
      <c r="Z474" s="48">
        <v>26403.033311084266</v>
      </c>
      <c r="AA474" s="48">
        <v>556.27417734536652</v>
      </c>
      <c r="AB474" s="48">
        <v>1.8762444668620759E-2</v>
      </c>
      <c r="AC474" s="48">
        <v>29648.278098626826</v>
      </c>
      <c r="AD474" s="48">
        <v>-1359.9462863397168</v>
      </c>
      <c r="AE474" s="48">
        <v>-3.7841190556479276E-2</v>
      </c>
      <c r="AF474" s="48">
        <v>35938.253166478746</v>
      </c>
      <c r="AG474" s="48">
        <v>-697.77198459612509</v>
      </c>
      <c r="AH474" s="48">
        <v>-1.2761712227540301E-2</v>
      </c>
      <c r="AI474" s="48">
        <v>54676.987864551935</v>
      </c>
      <c r="AJ474" s="48">
        <v>-803.67210899435031</v>
      </c>
      <c r="AK474" s="48">
        <v>-1.9078745887858517E-2</v>
      </c>
      <c r="AL474" s="48">
        <v>42123.948487924332</v>
      </c>
      <c r="AM474" s="48">
        <v>-662.17430174359174</v>
      </c>
      <c r="AN474" s="48">
        <v>-2.5079478328938976E-2</v>
      </c>
      <c r="AO474" s="48">
        <v>26403.033311084266</v>
      </c>
      <c r="AP474" s="48">
        <v>697.77198459612509</v>
      </c>
      <c r="AQ474" s="48">
        <v>1.2761712227540301E-2</v>
      </c>
      <c r="AR474" s="48">
        <v>54676.987864551935</v>
      </c>
      <c r="AS474" s="48">
        <v>-105.90012439822522</v>
      </c>
      <c r="AT474" s="48">
        <v>-6.3170336603182164E-3</v>
      </c>
      <c r="AU474" s="48">
        <v>16764.217209013663</v>
      </c>
      <c r="AV474" s="48">
        <v>-556.27417734536652</v>
      </c>
      <c r="AW474" s="48">
        <v>-1.8762444668620759E-2</v>
      </c>
      <c r="AX474" s="48">
        <v>29648.278098626826</v>
      </c>
      <c r="AY474" s="48">
        <v>803.67210899435031</v>
      </c>
      <c r="AZ474" s="48">
        <v>1.9078745887858517E-2</v>
      </c>
      <c r="BA474" s="48">
        <v>42123.948487924332</v>
      </c>
      <c r="BB474" s="48">
        <v>105.90012439822522</v>
      </c>
      <c r="BC474" s="48">
        <v>6.3170336603182164E-3</v>
      </c>
      <c r="BD474" s="48">
        <v>16764.217209013663</v>
      </c>
      <c r="BF474" s="8">
        <f t="shared" ref="BF474:BF537" si="65">IF($B474&lt;&gt;"",$F474*rngWTPthreshold-$D474,"")</f>
        <v>318111.7612710736</v>
      </c>
      <c r="BG474" s="8">
        <f t="shared" ref="BG474:BG537" si="66">IF($B474&lt;&gt;"",$J474*rngWTPthreshold-$H474,"")</f>
        <v>317887.05070142826</v>
      </c>
      <c r="BH474" s="8">
        <f t="shared" ref="BH474:BH537" si="67">IF($B474&lt;&gt;"",$N474*rngWTPthreshold-$L474,"")</f>
        <v>318201.9713191982</v>
      </c>
      <c r="BI474" s="8">
        <f t="shared" ref="BI474:BI537" si="68">IF($B474&lt;&gt;"",$R474*rngWTPthreshold-$P474,"")</f>
        <v>318118.36043378687</v>
      </c>
      <c r="BJ474" s="19">
        <f t="shared" si="61"/>
        <v>0</v>
      </c>
      <c r="BK474" s="19">
        <f t="shared" si="62"/>
        <v>0</v>
      </c>
      <c r="BL474" s="19">
        <f t="shared" si="63"/>
        <v>1</v>
      </c>
      <c r="BM474" s="19">
        <f t="shared" si="64"/>
        <v>0</v>
      </c>
    </row>
    <row r="475" spans="2:65" x14ac:dyDescent="0.25">
      <c r="B475" s="6">
        <v>450</v>
      </c>
      <c r="C475" s="48">
        <v>1964.0811084029958</v>
      </c>
      <c r="D475" s="48">
        <v>1562.4812824866435</v>
      </c>
      <c r="E475" s="48">
        <v>15.033697909395256</v>
      </c>
      <c r="F475" s="48">
        <v>10.643085649988082</v>
      </c>
      <c r="G475" s="48">
        <v>3184.8910768110677</v>
      </c>
      <c r="H475" s="48">
        <v>2918.1153679832692</v>
      </c>
      <c r="I475" s="48">
        <v>15.098347665505084</v>
      </c>
      <c r="J475" s="48">
        <v>10.681189765633839</v>
      </c>
      <c r="K475" s="48">
        <v>2549.7181650168573</v>
      </c>
      <c r="L475" s="48">
        <v>2232.1090216336138</v>
      </c>
      <c r="M475" s="48">
        <v>15.074096183075095</v>
      </c>
      <c r="N475" s="48">
        <v>10.666908227074165</v>
      </c>
      <c r="O475" s="48">
        <v>2473.0494072020433</v>
      </c>
      <c r="P475" s="48">
        <v>2130.9407984423983</v>
      </c>
      <c r="Q475" s="48">
        <v>15.062355076341641</v>
      </c>
      <c r="R475" s="48">
        <v>10.659988762393725</v>
      </c>
      <c r="U475" s="48">
        <v>1355.6340854966256</v>
      </c>
      <c r="V475" s="48">
        <v>3.8104115645756664E-2</v>
      </c>
      <c r="W475" s="48">
        <v>35577.104008910159</v>
      </c>
      <c r="X475" s="48">
        <v>669.62773914697027</v>
      </c>
      <c r="Y475" s="48">
        <v>2.382257708608293E-2</v>
      </c>
      <c r="Z475" s="48">
        <v>28108.954657897386</v>
      </c>
      <c r="AA475" s="48">
        <v>568.4595159557548</v>
      </c>
      <c r="AB475" s="48">
        <v>1.6903112405643128E-2</v>
      </c>
      <c r="AC475" s="48">
        <v>33630.464160314863</v>
      </c>
      <c r="AD475" s="48">
        <v>-1355.6340854966256</v>
      </c>
      <c r="AE475" s="48">
        <v>-3.8104115645756664E-2</v>
      </c>
      <c r="AF475" s="48">
        <v>35577.104008910159</v>
      </c>
      <c r="AG475" s="48">
        <v>-686.00634634965536</v>
      </c>
      <c r="AH475" s="48">
        <v>-1.4281538559673734E-2</v>
      </c>
      <c r="AI475" s="48">
        <v>48034.484763896988</v>
      </c>
      <c r="AJ475" s="48">
        <v>-787.17456954087083</v>
      </c>
      <c r="AK475" s="48">
        <v>-2.1201003240113536E-2</v>
      </c>
      <c r="AL475" s="48">
        <v>37129.118873558335</v>
      </c>
      <c r="AM475" s="48">
        <v>-669.62773914697027</v>
      </c>
      <c r="AN475" s="48">
        <v>-2.382257708608293E-2</v>
      </c>
      <c r="AO475" s="48">
        <v>28108.954657897386</v>
      </c>
      <c r="AP475" s="48">
        <v>686.00634634965536</v>
      </c>
      <c r="AQ475" s="48">
        <v>1.4281538559673734E-2</v>
      </c>
      <c r="AR475" s="48">
        <v>48034.484763896988</v>
      </c>
      <c r="AS475" s="48">
        <v>-101.16822319121547</v>
      </c>
      <c r="AT475" s="48">
        <v>-6.9194646804398019E-3</v>
      </c>
      <c r="AU475" s="48">
        <v>14620.816474026024</v>
      </c>
      <c r="AV475" s="48">
        <v>-568.4595159557548</v>
      </c>
      <c r="AW475" s="48">
        <v>-1.6903112405643128E-2</v>
      </c>
      <c r="AX475" s="48">
        <v>33630.464160314863</v>
      </c>
      <c r="AY475" s="48">
        <v>787.17456954087083</v>
      </c>
      <c r="AZ475" s="48">
        <v>2.1201003240113536E-2</v>
      </c>
      <c r="BA475" s="48">
        <v>37129.118873558335</v>
      </c>
      <c r="BB475" s="48">
        <v>101.16822319121547</v>
      </c>
      <c r="BC475" s="48">
        <v>6.9194646804398019E-3</v>
      </c>
      <c r="BD475" s="48">
        <v>14620.816474026024</v>
      </c>
      <c r="BF475" s="8">
        <f t="shared" si="65"/>
        <v>317730.08821715583</v>
      </c>
      <c r="BG475" s="8">
        <f t="shared" si="66"/>
        <v>317517.57760103187</v>
      </c>
      <c r="BH475" s="8">
        <f t="shared" si="67"/>
        <v>317775.13779059134</v>
      </c>
      <c r="BI475" s="8">
        <f t="shared" si="68"/>
        <v>317668.72207336937</v>
      </c>
      <c r="BJ475" s="19">
        <f t="shared" ref="BJ475:BJ538" si="69">IF($B475&lt;&gt;"",IF(BF475=MAX($BF475:$BI475),1,0),"")</f>
        <v>0</v>
      </c>
      <c r="BK475" s="19">
        <f t="shared" ref="BK475:BK538" si="70">IF($B475&lt;&gt;"",IF(BG475=MAX($BF475:$BI475),1,0),"")</f>
        <v>0</v>
      </c>
      <c r="BL475" s="19">
        <f t="shared" ref="BL475:BL538" si="71">IF($B475&lt;&gt;"",IF(BH475=MAX($BF475:$BI475),1,0),"")</f>
        <v>1</v>
      </c>
      <c r="BM475" s="19">
        <f t="shared" ref="BM475:BM538" si="72">IF($B475&lt;&gt;"",IF(BI475=MAX($BF475:$BI475),1,0),"")</f>
        <v>0</v>
      </c>
    </row>
    <row r="476" spans="2:65" x14ac:dyDescent="0.25">
      <c r="B476" s="6">
        <v>451</v>
      </c>
      <c r="C476" s="48">
        <v>1919.5679561460188</v>
      </c>
      <c r="D476" s="48">
        <v>1532.9308347447381</v>
      </c>
      <c r="E476" s="48">
        <v>14.952669043024475</v>
      </c>
      <c r="F476" s="48">
        <v>10.583105249339532</v>
      </c>
      <c r="G476" s="48">
        <v>3175.6350590222924</v>
      </c>
      <c r="H476" s="48">
        <v>2912.1728671841238</v>
      </c>
      <c r="I476" s="48">
        <v>15.005785603850224</v>
      </c>
      <c r="J476" s="48">
        <v>10.614318839054667</v>
      </c>
      <c r="K476" s="48">
        <v>2628.7258806993159</v>
      </c>
      <c r="L476" s="48">
        <v>2285.3976649022065</v>
      </c>
      <c r="M476" s="48">
        <v>14.971435847138588</v>
      </c>
      <c r="N476" s="48">
        <v>10.594142042989768</v>
      </c>
      <c r="O476" s="48">
        <v>2524.5788639277539</v>
      </c>
      <c r="P476" s="48">
        <v>2165.8447153517895</v>
      </c>
      <c r="Q476" s="48">
        <v>14.964771539463101</v>
      </c>
      <c r="R476" s="48">
        <v>10.590223834835843</v>
      </c>
      <c r="U476" s="48">
        <v>1379.2420324393856</v>
      </c>
      <c r="V476" s="48">
        <v>3.121358971513466E-2</v>
      </c>
      <c r="W476" s="48">
        <v>44187.228864952594</v>
      </c>
      <c r="X476" s="48">
        <v>752.46683015746839</v>
      </c>
      <c r="Y476" s="48">
        <v>1.1036793650236021E-2</v>
      </c>
      <c r="Z476" s="48">
        <v>68178.028329937733</v>
      </c>
      <c r="AA476" s="48">
        <v>632.9138806070514</v>
      </c>
      <c r="AB476" s="48">
        <v>7.1185854963111694E-3</v>
      </c>
      <c r="AC476" s="48">
        <v>88910.062390207371</v>
      </c>
      <c r="AD476" s="48">
        <v>-1379.2420324393856</v>
      </c>
      <c r="AE476" s="48">
        <v>-3.121358971513466E-2</v>
      </c>
      <c r="AF476" s="48">
        <v>44187.228864952594</v>
      </c>
      <c r="AG476" s="48">
        <v>-626.77520228191725</v>
      </c>
      <c r="AH476" s="48">
        <v>-2.0176796064898639E-2</v>
      </c>
      <c r="AI476" s="48">
        <v>31064.159060035876</v>
      </c>
      <c r="AJ476" s="48">
        <v>-746.32815183233424</v>
      </c>
      <c r="AK476" s="48">
        <v>-2.409500421882349E-2</v>
      </c>
      <c r="AL476" s="48">
        <v>30974.393905658173</v>
      </c>
      <c r="AM476" s="48">
        <v>-752.46683015746839</v>
      </c>
      <c r="AN476" s="48">
        <v>-1.1036793650236021E-2</v>
      </c>
      <c r="AO476" s="48">
        <v>68178.028329937733</v>
      </c>
      <c r="AP476" s="48">
        <v>626.77520228191725</v>
      </c>
      <c r="AQ476" s="48">
        <v>2.0176796064898639E-2</v>
      </c>
      <c r="AR476" s="48">
        <v>31064.159060035876</v>
      </c>
      <c r="AS476" s="48">
        <v>-119.552949550417</v>
      </c>
      <c r="AT476" s="48">
        <v>-3.9182081539248514E-3</v>
      </c>
      <c r="AU476" s="48">
        <v>30512.148628617739</v>
      </c>
      <c r="AV476" s="48">
        <v>-632.9138806070514</v>
      </c>
      <c r="AW476" s="48">
        <v>-7.1185854963111694E-3</v>
      </c>
      <c r="AX476" s="48">
        <v>88910.062390207371</v>
      </c>
      <c r="AY476" s="48">
        <v>746.32815183233424</v>
      </c>
      <c r="AZ476" s="48">
        <v>2.409500421882349E-2</v>
      </c>
      <c r="BA476" s="48">
        <v>30974.393905658173</v>
      </c>
      <c r="BB476" s="48">
        <v>119.552949550417</v>
      </c>
      <c r="BC476" s="48">
        <v>3.9182081539248514E-3</v>
      </c>
      <c r="BD476" s="48">
        <v>30512.148628617739</v>
      </c>
      <c r="BF476" s="8">
        <f t="shared" si="65"/>
        <v>315960.2266454412</v>
      </c>
      <c r="BG476" s="8">
        <f t="shared" si="66"/>
        <v>315517.39230445592</v>
      </c>
      <c r="BH476" s="8">
        <f t="shared" si="67"/>
        <v>315538.86362479086</v>
      </c>
      <c r="BI476" s="8">
        <f t="shared" si="68"/>
        <v>315540.87032972352</v>
      </c>
      <c r="BJ476" s="19">
        <f t="shared" si="69"/>
        <v>1</v>
      </c>
      <c r="BK476" s="19">
        <f t="shared" si="70"/>
        <v>0</v>
      </c>
      <c r="BL476" s="19">
        <f t="shared" si="71"/>
        <v>0</v>
      </c>
      <c r="BM476" s="19">
        <f t="shared" si="72"/>
        <v>0</v>
      </c>
    </row>
    <row r="477" spans="2:65" x14ac:dyDescent="0.25">
      <c r="B477" s="6">
        <v>452</v>
      </c>
      <c r="C477" s="48">
        <v>1975.8560393184018</v>
      </c>
      <c r="D477" s="48">
        <v>1573.177273020618</v>
      </c>
      <c r="E477" s="48">
        <v>14.916954189423958</v>
      </c>
      <c r="F477" s="48">
        <v>10.5605240130926</v>
      </c>
      <c r="G477" s="48">
        <v>3182.7132571078841</v>
      </c>
      <c r="H477" s="48">
        <v>2918.4175897088949</v>
      </c>
      <c r="I477" s="48">
        <v>14.98303661666499</v>
      </c>
      <c r="J477" s="48">
        <v>10.599488140433989</v>
      </c>
      <c r="K477" s="48">
        <v>2537.8454427276411</v>
      </c>
      <c r="L477" s="48">
        <v>2226.2535803498249</v>
      </c>
      <c r="M477" s="48">
        <v>14.960583276518076</v>
      </c>
      <c r="N477" s="48">
        <v>10.586261618496268</v>
      </c>
      <c r="O477" s="48">
        <v>2512.4074397231684</v>
      </c>
      <c r="P477" s="48">
        <v>2159.7468814642725</v>
      </c>
      <c r="Q477" s="48">
        <v>14.940976045711754</v>
      </c>
      <c r="R477" s="48">
        <v>10.574701058571062</v>
      </c>
      <c r="U477" s="48">
        <v>1345.2403166882768</v>
      </c>
      <c r="V477" s="48">
        <v>3.8964127341388988E-2</v>
      </c>
      <c r="W477" s="48">
        <v>34525.098044716578</v>
      </c>
      <c r="X477" s="48">
        <v>653.07630732920688</v>
      </c>
      <c r="Y477" s="48">
        <v>2.5737605403667985E-2</v>
      </c>
      <c r="Z477" s="48">
        <v>25374.400496331098</v>
      </c>
      <c r="AA477" s="48">
        <v>586.56960844365449</v>
      </c>
      <c r="AB477" s="48">
        <v>1.4177045478461991E-2</v>
      </c>
      <c r="AC477" s="48">
        <v>41374.601593454783</v>
      </c>
      <c r="AD477" s="48">
        <v>-1345.2403166882768</v>
      </c>
      <c r="AE477" s="48">
        <v>-3.8964127341388988E-2</v>
      </c>
      <c r="AF477" s="48">
        <v>34525.098044716578</v>
      </c>
      <c r="AG477" s="48">
        <v>-692.16400935906995</v>
      </c>
      <c r="AH477" s="48">
        <v>-1.3226521937721003E-2</v>
      </c>
      <c r="AI477" s="48">
        <v>52331.520910653955</v>
      </c>
      <c r="AJ477" s="48">
        <v>-758.67070824462235</v>
      </c>
      <c r="AK477" s="48">
        <v>-2.4787081862926996E-2</v>
      </c>
      <c r="AL477" s="48">
        <v>30607.504039405885</v>
      </c>
      <c r="AM477" s="48">
        <v>-653.07630732920688</v>
      </c>
      <c r="AN477" s="48">
        <v>-2.5737605403667985E-2</v>
      </c>
      <c r="AO477" s="48">
        <v>25374.400496331098</v>
      </c>
      <c r="AP477" s="48">
        <v>692.16400935906995</v>
      </c>
      <c r="AQ477" s="48">
        <v>1.3226521937721003E-2</v>
      </c>
      <c r="AR477" s="48">
        <v>52331.520910653955</v>
      </c>
      <c r="AS477" s="48">
        <v>-66.506698885552396</v>
      </c>
      <c r="AT477" s="48">
        <v>-1.1560559925205993E-2</v>
      </c>
      <c r="AU477" s="48">
        <v>5752.8959942973815</v>
      </c>
      <c r="AV477" s="48">
        <v>-586.56960844365449</v>
      </c>
      <c r="AW477" s="48">
        <v>-1.4177045478461991E-2</v>
      </c>
      <c r="AX477" s="48">
        <v>41374.601593454783</v>
      </c>
      <c r="AY477" s="48">
        <v>758.67070824462235</v>
      </c>
      <c r="AZ477" s="48">
        <v>2.4787081862926996E-2</v>
      </c>
      <c r="BA477" s="48">
        <v>30607.504039405885</v>
      </c>
      <c r="BB477" s="48">
        <v>66.506698885552396</v>
      </c>
      <c r="BC477" s="48">
        <v>1.1560559925205993E-2</v>
      </c>
      <c r="BD477" s="48">
        <v>5752.8959942973815</v>
      </c>
      <c r="BF477" s="8">
        <f t="shared" si="65"/>
        <v>315242.54311975738</v>
      </c>
      <c r="BG477" s="8">
        <f t="shared" si="66"/>
        <v>315066.22662331082</v>
      </c>
      <c r="BH477" s="8">
        <f t="shared" si="67"/>
        <v>315361.59497453819</v>
      </c>
      <c r="BI477" s="8">
        <f t="shared" si="68"/>
        <v>315081.2848756676</v>
      </c>
      <c r="BJ477" s="19">
        <f t="shared" si="69"/>
        <v>0</v>
      </c>
      <c r="BK477" s="19">
        <f t="shared" si="70"/>
        <v>0</v>
      </c>
      <c r="BL477" s="19">
        <f t="shared" si="71"/>
        <v>1</v>
      </c>
      <c r="BM477" s="19">
        <f t="shared" si="72"/>
        <v>0</v>
      </c>
    </row>
    <row r="478" spans="2:65" x14ac:dyDescent="0.25">
      <c r="B478" s="6">
        <v>453</v>
      </c>
      <c r="C478" s="48">
        <v>1966.3162042055949</v>
      </c>
      <c r="D478" s="48">
        <v>1563.1467997100533</v>
      </c>
      <c r="E478" s="48">
        <v>15.058575779533593</v>
      </c>
      <c r="F478" s="48">
        <v>10.658895276220338</v>
      </c>
      <c r="G478" s="48">
        <v>3156.4586338349955</v>
      </c>
      <c r="H478" s="48">
        <v>2898.5919684432852</v>
      </c>
      <c r="I478" s="48">
        <v>15.122362998693825</v>
      </c>
      <c r="J478" s="48">
        <v>10.696472826313697</v>
      </c>
      <c r="K478" s="48">
        <v>2579.3013637606632</v>
      </c>
      <c r="L478" s="48">
        <v>2251.275353668656</v>
      </c>
      <c r="M478" s="48">
        <v>15.091699753499663</v>
      </c>
      <c r="N478" s="48">
        <v>10.678422275223721</v>
      </c>
      <c r="O478" s="48">
        <v>2479.7666318928332</v>
      </c>
      <c r="P478" s="48">
        <v>2134.7460132385095</v>
      </c>
      <c r="Q478" s="48">
        <v>15.084234281590001</v>
      </c>
      <c r="R478" s="48">
        <v>10.674023829302909</v>
      </c>
      <c r="U478" s="48">
        <v>1335.4451687332319</v>
      </c>
      <c r="V478" s="48">
        <v>3.757755009335817E-2</v>
      </c>
      <c r="W478" s="48">
        <v>35538.377712635178</v>
      </c>
      <c r="X478" s="48">
        <v>688.12855395860265</v>
      </c>
      <c r="Y478" s="48">
        <v>1.9526999003382173E-2</v>
      </c>
      <c r="Z478" s="48">
        <v>35239.851952643381</v>
      </c>
      <c r="AA478" s="48">
        <v>571.59921352845618</v>
      </c>
      <c r="AB478" s="48">
        <v>1.5128553082570662E-2</v>
      </c>
      <c r="AC478" s="48">
        <v>37782.807807772806</v>
      </c>
      <c r="AD478" s="48">
        <v>-1335.4451687332319</v>
      </c>
      <c r="AE478" s="48">
        <v>-3.757755009335817E-2</v>
      </c>
      <c r="AF478" s="48">
        <v>35538.377712635178</v>
      </c>
      <c r="AG478" s="48">
        <v>-647.31661477462922</v>
      </c>
      <c r="AH478" s="48">
        <v>-1.8050551089975997E-2</v>
      </c>
      <c r="AI478" s="48">
        <v>35861.321438219311</v>
      </c>
      <c r="AJ478" s="48">
        <v>-763.84595520477569</v>
      </c>
      <c r="AK478" s="48">
        <v>-2.2448997010787508E-2</v>
      </c>
      <c r="AL478" s="48">
        <v>34025.838875461639</v>
      </c>
      <c r="AM478" s="48">
        <v>-688.12855395860265</v>
      </c>
      <c r="AN478" s="48">
        <v>-1.9526999003382173E-2</v>
      </c>
      <c r="AO478" s="48">
        <v>35239.851952643381</v>
      </c>
      <c r="AP478" s="48">
        <v>647.31661477462922</v>
      </c>
      <c r="AQ478" s="48">
        <v>1.8050551089975997E-2</v>
      </c>
      <c r="AR478" s="48">
        <v>35861.321438219311</v>
      </c>
      <c r="AS478" s="48">
        <v>-116.52934043014648</v>
      </c>
      <c r="AT478" s="48">
        <v>-4.3984459208115112E-3</v>
      </c>
      <c r="AU478" s="48">
        <v>26493.298434972428</v>
      </c>
      <c r="AV478" s="48">
        <v>-571.59921352845618</v>
      </c>
      <c r="AW478" s="48">
        <v>-1.5128553082570662E-2</v>
      </c>
      <c r="AX478" s="48">
        <v>37782.807807772806</v>
      </c>
      <c r="AY478" s="48">
        <v>763.84595520477569</v>
      </c>
      <c r="AZ478" s="48">
        <v>2.2448997010787508E-2</v>
      </c>
      <c r="BA478" s="48">
        <v>34025.838875461639</v>
      </c>
      <c r="BB478" s="48">
        <v>116.52934043014648</v>
      </c>
      <c r="BC478" s="48">
        <v>4.3984459208115112E-3</v>
      </c>
      <c r="BD478" s="48">
        <v>26493.298434972428</v>
      </c>
      <c r="BF478" s="8">
        <f t="shared" si="65"/>
        <v>318203.71148690011</v>
      </c>
      <c r="BG478" s="8">
        <f t="shared" si="66"/>
        <v>317995.59282096761</v>
      </c>
      <c r="BH478" s="8">
        <f t="shared" si="67"/>
        <v>318101.39290304296</v>
      </c>
      <c r="BI478" s="8">
        <f t="shared" si="68"/>
        <v>318085.96886584879</v>
      </c>
      <c r="BJ478" s="19">
        <f t="shared" si="69"/>
        <v>1</v>
      </c>
      <c r="BK478" s="19">
        <f t="shared" si="70"/>
        <v>0</v>
      </c>
      <c r="BL478" s="19">
        <f t="shared" si="71"/>
        <v>0</v>
      </c>
      <c r="BM478" s="19">
        <f t="shared" si="72"/>
        <v>0</v>
      </c>
    </row>
    <row r="479" spans="2:65" x14ac:dyDescent="0.25">
      <c r="B479" s="6">
        <v>454</v>
      </c>
      <c r="C479" s="48">
        <v>2007.1482654511383</v>
      </c>
      <c r="D479" s="48">
        <v>1592.209967409826</v>
      </c>
      <c r="E479" s="48">
        <v>15.106504133230892</v>
      </c>
      <c r="F479" s="48">
        <v>10.695187504885304</v>
      </c>
      <c r="G479" s="48">
        <v>3205.1460100994063</v>
      </c>
      <c r="H479" s="48">
        <v>2932.1685136836209</v>
      </c>
      <c r="I479" s="48">
        <v>15.174901922362725</v>
      </c>
      <c r="J479" s="48">
        <v>10.735566721499106</v>
      </c>
      <c r="K479" s="48">
        <v>2600.0713313729907</v>
      </c>
      <c r="L479" s="48">
        <v>2266.4793282537262</v>
      </c>
      <c r="M479" s="48">
        <v>15.145842368678109</v>
      </c>
      <c r="N479" s="48">
        <v>10.718425435207807</v>
      </c>
      <c r="O479" s="48">
        <v>2525.9844695930574</v>
      </c>
      <c r="P479" s="48">
        <v>2167.1212656468433</v>
      </c>
      <c r="Q479" s="48">
        <v>15.133663741360406</v>
      </c>
      <c r="R479" s="48">
        <v>10.711235415388396</v>
      </c>
      <c r="U479" s="48">
        <v>1339.9585462737948</v>
      </c>
      <c r="V479" s="48">
        <v>4.0379216613802171E-2</v>
      </c>
      <c r="W479" s="48">
        <v>33184.362120977319</v>
      </c>
      <c r="X479" s="48">
        <v>674.26936084390013</v>
      </c>
      <c r="Y479" s="48">
        <v>2.3237930322503431E-2</v>
      </c>
      <c r="Z479" s="48">
        <v>29015.895627802231</v>
      </c>
      <c r="AA479" s="48">
        <v>574.91129823701726</v>
      </c>
      <c r="AB479" s="48">
        <v>1.6047910503091956E-2</v>
      </c>
      <c r="AC479" s="48">
        <v>35824.682479768875</v>
      </c>
      <c r="AD479" s="48">
        <v>-1339.9585462737948</v>
      </c>
      <c r="AE479" s="48">
        <v>-4.0379216613802171E-2</v>
      </c>
      <c r="AF479" s="48">
        <v>33184.362120977319</v>
      </c>
      <c r="AG479" s="48">
        <v>-665.68918542989468</v>
      </c>
      <c r="AH479" s="48">
        <v>-1.7141286291298741E-2</v>
      </c>
      <c r="AI479" s="48">
        <v>38835.427757122976</v>
      </c>
      <c r="AJ479" s="48">
        <v>-765.04724803677755</v>
      </c>
      <c r="AK479" s="48">
        <v>-2.4331306110710216E-2</v>
      </c>
      <c r="AL479" s="48">
        <v>31442.917390284161</v>
      </c>
      <c r="AM479" s="48">
        <v>-674.26936084390013</v>
      </c>
      <c r="AN479" s="48">
        <v>-2.3237930322503431E-2</v>
      </c>
      <c r="AO479" s="48">
        <v>29015.895627802231</v>
      </c>
      <c r="AP479" s="48">
        <v>665.68918542989468</v>
      </c>
      <c r="AQ479" s="48">
        <v>1.7141286291298741E-2</v>
      </c>
      <c r="AR479" s="48">
        <v>38835.427757122976</v>
      </c>
      <c r="AS479" s="48">
        <v>-99.358062606882868</v>
      </c>
      <c r="AT479" s="48">
        <v>-7.1900198194114751E-3</v>
      </c>
      <c r="AU479" s="48">
        <v>13818.88577534069</v>
      </c>
      <c r="AV479" s="48">
        <v>-574.91129823701726</v>
      </c>
      <c r="AW479" s="48">
        <v>-1.6047910503091956E-2</v>
      </c>
      <c r="AX479" s="48">
        <v>35824.682479768875</v>
      </c>
      <c r="AY479" s="48">
        <v>765.04724803677755</v>
      </c>
      <c r="AZ479" s="48">
        <v>2.4331306110710216E-2</v>
      </c>
      <c r="BA479" s="48">
        <v>31442.917390284161</v>
      </c>
      <c r="BB479" s="48">
        <v>99.358062606882868</v>
      </c>
      <c r="BC479" s="48">
        <v>7.1900198194114751E-3</v>
      </c>
      <c r="BD479" s="48">
        <v>13818.88577534069</v>
      </c>
      <c r="BF479" s="8">
        <f t="shared" si="65"/>
        <v>319263.41517914931</v>
      </c>
      <c r="BG479" s="8">
        <f t="shared" si="66"/>
        <v>319134.83313128958</v>
      </c>
      <c r="BH479" s="8">
        <f t="shared" si="67"/>
        <v>319286.28372798051</v>
      </c>
      <c r="BI479" s="8">
        <f t="shared" si="68"/>
        <v>319169.94119600503</v>
      </c>
      <c r="BJ479" s="19">
        <f t="shared" si="69"/>
        <v>0</v>
      </c>
      <c r="BK479" s="19">
        <f t="shared" si="70"/>
        <v>0</v>
      </c>
      <c r="BL479" s="19">
        <f t="shared" si="71"/>
        <v>1</v>
      </c>
      <c r="BM479" s="19">
        <f t="shared" si="72"/>
        <v>0</v>
      </c>
    </row>
    <row r="480" spans="2:65" x14ac:dyDescent="0.25">
      <c r="B480" s="6">
        <v>455</v>
      </c>
      <c r="C480" s="48">
        <v>2108.406352496615</v>
      </c>
      <c r="D480" s="48">
        <v>1655.6211812406241</v>
      </c>
      <c r="E480" s="48">
        <v>14.979462741510558</v>
      </c>
      <c r="F480" s="48">
        <v>10.606398423154262</v>
      </c>
      <c r="G480" s="48">
        <v>3191.2941817041283</v>
      </c>
      <c r="H480" s="48">
        <v>2920.1623650106681</v>
      </c>
      <c r="I480" s="48">
        <v>15.063136752667875</v>
      </c>
      <c r="J480" s="48">
        <v>10.655820729297442</v>
      </c>
      <c r="K480" s="48">
        <v>2555.0693481123367</v>
      </c>
      <c r="L480" s="48">
        <v>2232.9989023978796</v>
      </c>
      <c r="M480" s="48">
        <v>15.039842360120865</v>
      </c>
      <c r="N480" s="48">
        <v>10.642079232657462</v>
      </c>
      <c r="O480" s="48">
        <v>2577.8641653616214</v>
      </c>
      <c r="P480" s="48">
        <v>2198.0467969723595</v>
      </c>
      <c r="Q480" s="48">
        <v>15.013276830997532</v>
      </c>
      <c r="R480" s="48">
        <v>10.626391762978836</v>
      </c>
      <c r="U480" s="48">
        <v>1264.541183770044</v>
      </c>
      <c r="V480" s="48">
        <v>4.9422306143179995E-2</v>
      </c>
      <c r="W480" s="48">
        <v>25586.446332685828</v>
      </c>
      <c r="X480" s="48">
        <v>577.37772115725556</v>
      </c>
      <c r="Y480" s="48">
        <v>3.568080950319974E-2</v>
      </c>
      <c r="Z480" s="48">
        <v>16181.74388968048</v>
      </c>
      <c r="AA480" s="48">
        <v>542.42561573173543</v>
      </c>
      <c r="AB480" s="48">
        <v>1.9993339824573297E-2</v>
      </c>
      <c r="AC480" s="48">
        <v>27130.315419590584</v>
      </c>
      <c r="AD480" s="48">
        <v>-1264.541183770044</v>
      </c>
      <c r="AE480" s="48">
        <v>-4.9422306143179995E-2</v>
      </c>
      <c r="AF480" s="48">
        <v>25586.446332685828</v>
      </c>
      <c r="AG480" s="48">
        <v>-687.16346261278841</v>
      </c>
      <c r="AH480" s="48">
        <v>-1.3741496639980255E-2</v>
      </c>
      <c r="AI480" s="48">
        <v>50006.449851577141</v>
      </c>
      <c r="AJ480" s="48">
        <v>-722.11556803830854</v>
      </c>
      <c r="AK480" s="48">
        <v>-2.9428966318606697E-2</v>
      </c>
      <c r="AL480" s="48">
        <v>24537.578391998948</v>
      </c>
      <c r="AM480" s="48">
        <v>-577.37772115725556</v>
      </c>
      <c r="AN480" s="48">
        <v>-3.568080950319974E-2</v>
      </c>
      <c r="AO480" s="48">
        <v>16181.74388968048</v>
      </c>
      <c r="AP480" s="48">
        <v>687.16346261278841</v>
      </c>
      <c r="AQ480" s="48">
        <v>1.3741496639980255E-2</v>
      </c>
      <c r="AR480" s="48">
        <v>50006.449851577141</v>
      </c>
      <c r="AS480" s="48">
        <v>-34.952105425520131</v>
      </c>
      <c r="AT480" s="48">
        <v>-1.5687469678626442E-2</v>
      </c>
      <c r="AU480" s="48">
        <v>2228.026963018835</v>
      </c>
      <c r="AV480" s="48">
        <v>-542.42561573173543</v>
      </c>
      <c r="AW480" s="48">
        <v>-1.9993339824573297E-2</v>
      </c>
      <c r="AX480" s="48">
        <v>27130.315419590584</v>
      </c>
      <c r="AY480" s="48">
        <v>722.11556803830854</v>
      </c>
      <c r="AZ480" s="48">
        <v>2.9428966318606697E-2</v>
      </c>
      <c r="BA480" s="48">
        <v>24537.578391998948</v>
      </c>
      <c r="BB480" s="48">
        <v>34.952105425520131</v>
      </c>
      <c r="BC480" s="48">
        <v>1.5687469678626442E-2</v>
      </c>
      <c r="BD480" s="48">
        <v>2228.026963018835</v>
      </c>
      <c r="BF480" s="8">
        <f t="shared" si="65"/>
        <v>316536.33151338727</v>
      </c>
      <c r="BG480" s="8">
        <f t="shared" si="66"/>
        <v>316754.45951391262</v>
      </c>
      <c r="BH480" s="8">
        <f t="shared" si="67"/>
        <v>317029.37807732599</v>
      </c>
      <c r="BI480" s="8">
        <f t="shared" si="68"/>
        <v>316593.70609239273</v>
      </c>
      <c r="BJ480" s="19">
        <f t="shared" si="69"/>
        <v>0</v>
      </c>
      <c r="BK480" s="19">
        <f t="shared" si="70"/>
        <v>0</v>
      </c>
      <c r="BL480" s="19">
        <f t="shared" si="71"/>
        <v>1</v>
      </c>
      <c r="BM480" s="19">
        <f t="shared" si="72"/>
        <v>0</v>
      </c>
    </row>
    <row r="481" spans="2:65" x14ac:dyDescent="0.25">
      <c r="B481" s="6">
        <v>456</v>
      </c>
      <c r="C481" s="48">
        <v>1955.8721397297595</v>
      </c>
      <c r="D481" s="48">
        <v>1556.686541110256</v>
      </c>
      <c r="E481" s="48">
        <v>15.040569124260093</v>
      </c>
      <c r="F481" s="48">
        <v>10.646586266969798</v>
      </c>
      <c r="G481" s="48">
        <v>3238.5862336369601</v>
      </c>
      <c r="H481" s="48">
        <v>2953.8558522492899</v>
      </c>
      <c r="I481" s="48">
        <v>15.092477368776013</v>
      </c>
      <c r="J481" s="48">
        <v>10.677181841517505</v>
      </c>
      <c r="K481" s="48">
        <v>2577.9590544962725</v>
      </c>
      <c r="L481" s="48">
        <v>2250.8146827371261</v>
      </c>
      <c r="M481" s="48">
        <v>15.073324939744197</v>
      </c>
      <c r="N481" s="48">
        <v>10.665901255677291</v>
      </c>
      <c r="O481" s="48">
        <v>2481.4989071174482</v>
      </c>
      <c r="P481" s="48">
        <v>2136.3721905575376</v>
      </c>
      <c r="Q481" s="48">
        <v>15.065175482746263</v>
      </c>
      <c r="R481" s="48">
        <v>10.661098421441517</v>
      </c>
      <c r="U481" s="48">
        <v>1397.1693111390339</v>
      </c>
      <c r="V481" s="48">
        <v>3.0595574547707116E-2</v>
      </c>
      <c r="W481" s="48">
        <v>45665.732113003905</v>
      </c>
      <c r="X481" s="48">
        <v>694.12814162687005</v>
      </c>
      <c r="Y481" s="48">
        <v>1.9314988707492375E-2</v>
      </c>
      <c r="Z481" s="48">
        <v>35937.279184513034</v>
      </c>
      <c r="AA481" s="48">
        <v>579.68564944728155</v>
      </c>
      <c r="AB481" s="48">
        <v>1.451215447171883E-2</v>
      </c>
      <c r="AC481" s="48">
        <v>39944.837313919743</v>
      </c>
      <c r="AD481" s="48">
        <v>-1397.1693111390339</v>
      </c>
      <c r="AE481" s="48">
        <v>-3.0595574547707116E-2</v>
      </c>
      <c r="AF481" s="48">
        <v>45665.732113003905</v>
      </c>
      <c r="AG481" s="48">
        <v>-703.04116951216383</v>
      </c>
      <c r="AH481" s="48">
        <v>-1.1280585840214741E-2</v>
      </c>
      <c r="AI481" s="48">
        <v>62323.107990176912</v>
      </c>
      <c r="AJ481" s="48">
        <v>-817.48366169175233</v>
      </c>
      <c r="AK481" s="48">
        <v>-1.6083420075988286E-2</v>
      </c>
      <c r="AL481" s="48">
        <v>50827.725560200539</v>
      </c>
      <c r="AM481" s="48">
        <v>-694.12814162687005</v>
      </c>
      <c r="AN481" s="48">
        <v>-1.9314988707492375E-2</v>
      </c>
      <c r="AO481" s="48">
        <v>35937.279184513034</v>
      </c>
      <c r="AP481" s="48">
        <v>703.04116951216383</v>
      </c>
      <c r="AQ481" s="48">
        <v>1.1280585840214741E-2</v>
      </c>
      <c r="AR481" s="48">
        <v>62323.107990176912</v>
      </c>
      <c r="AS481" s="48">
        <v>-114.4424921795885</v>
      </c>
      <c r="AT481" s="48">
        <v>-4.8028342357735454E-3</v>
      </c>
      <c r="AU481" s="48">
        <v>23828.116183392776</v>
      </c>
      <c r="AV481" s="48">
        <v>-579.68564944728155</v>
      </c>
      <c r="AW481" s="48">
        <v>-1.451215447171883E-2</v>
      </c>
      <c r="AX481" s="48">
        <v>39944.837313919743</v>
      </c>
      <c r="AY481" s="48">
        <v>817.48366169175233</v>
      </c>
      <c r="AZ481" s="48">
        <v>1.6083420075988286E-2</v>
      </c>
      <c r="BA481" s="48">
        <v>50827.725560200539</v>
      </c>
      <c r="BB481" s="48">
        <v>114.4424921795885</v>
      </c>
      <c r="BC481" s="48">
        <v>4.8028342357735454E-3</v>
      </c>
      <c r="BD481" s="48">
        <v>23828.116183392776</v>
      </c>
      <c r="BF481" s="8">
        <f t="shared" si="65"/>
        <v>317840.90146798367</v>
      </c>
      <c r="BG481" s="8">
        <f t="shared" si="66"/>
        <v>317361.59939327586</v>
      </c>
      <c r="BH481" s="8">
        <f t="shared" si="67"/>
        <v>317726.22298758163</v>
      </c>
      <c r="BI481" s="8">
        <f t="shared" si="68"/>
        <v>317696.58045268798</v>
      </c>
      <c r="BJ481" s="19">
        <f t="shared" si="69"/>
        <v>1</v>
      </c>
      <c r="BK481" s="19">
        <f t="shared" si="70"/>
        <v>0</v>
      </c>
      <c r="BL481" s="19">
        <f t="shared" si="71"/>
        <v>0</v>
      </c>
      <c r="BM481" s="19">
        <f t="shared" si="72"/>
        <v>0</v>
      </c>
    </row>
    <row r="482" spans="2:65" x14ac:dyDescent="0.25">
      <c r="B482" s="6">
        <v>457</v>
      </c>
      <c r="C482" s="48">
        <v>2010.1449670666623</v>
      </c>
      <c r="D482" s="48">
        <v>1595.2860139678419</v>
      </c>
      <c r="E482" s="48">
        <v>15.15246712812384</v>
      </c>
      <c r="F482" s="48">
        <v>10.729850731404168</v>
      </c>
      <c r="G482" s="48">
        <v>3133.1213324244254</v>
      </c>
      <c r="H482" s="48">
        <v>2884.5423377725597</v>
      </c>
      <c r="I482" s="48">
        <v>15.240112881542068</v>
      </c>
      <c r="J482" s="48">
        <v>10.781585161387397</v>
      </c>
      <c r="K482" s="48">
        <v>2514.5523766931119</v>
      </c>
      <c r="L482" s="48">
        <v>2209.8554916233225</v>
      </c>
      <c r="M482" s="48">
        <v>15.210737557959231</v>
      </c>
      <c r="N482" s="48">
        <v>10.764265809546458</v>
      </c>
      <c r="O482" s="48">
        <v>2456.6238297710665</v>
      </c>
      <c r="P482" s="48">
        <v>2121.3764660919055</v>
      </c>
      <c r="Q482" s="48">
        <v>15.194659390838337</v>
      </c>
      <c r="R482" s="48">
        <v>10.754777842549515</v>
      </c>
      <c r="U482" s="48">
        <v>1289.2563238047178</v>
      </c>
      <c r="V482" s="48">
        <v>5.1734429983229191E-2</v>
      </c>
      <c r="W482" s="48">
        <v>24920.663554670602</v>
      </c>
      <c r="X482" s="48">
        <v>614.56947765548057</v>
      </c>
      <c r="Y482" s="48">
        <v>3.4415078142290056E-2</v>
      </c>
      <c r="Z482" s="48">
        <v>17857.564498750424</v>
      </c>
      <c r="AA482" s="48">
        <v>526.09045212406363</v>
      </c>
      <c r="AB482" s="48">
        <v>2.492711114534707E-2</v>
      </c>
      <c r="AC482" s="48">
        <v>21105.151297175664</v>
      </c>
      <c r="AD482" s="48">
        <v>-1289.2563238047178</v>
      </c>
      <c r="AE482" s="48">
        <v>-5.1734429983229191E-2</v>
      </c>
      <c r="AF482" s="48">
        <v>24920.663554670602</v>
      </c>
      <c r="AG482" s="48">
        <v>-674.68684614923723</v>
      </c>
      <c r="AH482" s="48">
        <v>-1.7319351840939134E-2</v>
      </c>
      <c r="AI482" s="48">
        <v>38955.663719148317</v>
      </c>
      <c r="AJ482" s="48">
        <v>-763.16587168065416</v>
      </c>
      <c r="AK482" s="48">
        <v>-2.6807318837882121E-2</v>
      </c>
      <c r="AL482" s="48">
        <v>28468.5639879138</v>
      </c>
      <c r="AM482" s="48">
        <v>-614.56947765548057</v>
      </c>
      <c r="AN482" s="48">
        <v>-3.4415078142290056E-2</v>
      </c>
      <c r="AO482" s="48">
        <v>17857.564498750424</v>
      </c>
      <c r="AP482" s="48">
        <v>674.68684614923723</v>
      </c>
      <c r="AQ482" s="48">
        <v>1.7319351840939134E-2</v>
      </c>
      <c r="AR482" s="48">
        <v>38955.663719148317</v>
      </c>
      <c r="AS482" s="48">
        <v>-88.479025531416937</v>
      </c>
      <c r="AT482" s="48">
        <v>-9.487966996942987E-3</v>
      </c>
      <c r="AU482" s="48">
        <v>9325.3934757493134</v>
      </c>
      <c r="AV482" s="48">
        <v>-526.09045212406363</v>
      </c>
      <c r="AW482" s="48">
        <v>-2.492711114534707E-2</v>
      </c>
      <c r="AX482" s="48">
        <v>21105.151297175664</v>
      </c>
      <c r="AY482" s="48">
        <v>763.16587168065416</v>
      </c>
      <c r="AZ482" s="48">
        <v>2.6807318837882121E-2</v>
      </c>
      <c r="BA482" s="48">
        <v>28468.5639879138</v>
      </c>
      <c r="BB482" s="48">
        <v>88.479025531416937</v>
      </c>
      <c r="BC482" s="48">
        <v>9.487966996942987E-3</v>
      </c>
      <c r="BD482" s="48">
        <v>9325.3934757493134</v>
      </c>
      <c r="BF482" s="8">
        <f t="shared" si="65"/>
        <v>320300.23592815723</v>
      </c>
      <c r="BG482" s="8">
        <f t="shared" si="66"/>
        <v>320563.01250384934</v>
      </c>
      <c r="BH482" s="8">
        <f t="shared" si="67"/>
        <v>320718.11879477039</v>
      </c>
      <c r="BI482" s="8">
        <f t="shared" si="68"/>
        <v>320521.95881039358</v>
      </c>
      <c r="BJ482" s="19">
        <f t="shared" si="69"/>
        <v>0</v>
      </c>
      <c r="BK482" s="19">
        <f t="shared" si="70"/>
        <v>0</v>
      </c>
      <c r="BL482" s="19">
        <f t="shared" si="71"/>
        <v>1</v>
      </c>
      <c r="BM482" s="19">
        <f t="shared" si="72"/>
        <v>0</v>
      </c>
    </row>
    <row r="483" spans="2:65" x14ac:dyDescent="0.25">
      <c r="B483" s="6">
        <v>458</v>
      </c>
      <c r="C483" s="48">
        <v>1982.6303964914603</v>
      </c>
      <c r="D483" s="48">
        <v>1577.5630740506731</v>
      </c>
      <c r="E483" s="48">
        <v>15.038618047805926</v>
      </c>
      <c r="F483" s="48">
        <v>10.64643482216297</v>
      </c>
      <c r="G483" s="48">
        <v>3155.5949339030349</v>
      </c>
      <c r="H483" s="48">
        <v>2900.1177252086563</v>
      </c>
      <c r="I483" s="48">
        <v>15.109334183789111</v>
      </c>
      <c r="J483" s="48">
        <v>10.688111508518309</v>
      </c>
      <c r="K483" s="48">
        <v>2583.7932179495806</v>
      </c>
      <c r="L483" s="48">
        <v>2257.021544838432</v>
      </c>
      <c r="M483" s="48">
        <v>15.075798408086104</v>
      </c>
      <c r="N483" s="48">
        <v>10.668363086273855</v>
      </c>
      <c r="O483" s="48">
        <v>2504.6850169305767</v>
      </c>
      <c r="P483" s="48">
        <v>2154.3962064489706</v>
      </c>
      <c r="Q483" s="48">
        <v>15.064670072135552</v>
      </c>
      <c r="R483" s="48">
        <v>10.661803540727051</v>
      </c>
      <c r="U483" s="48">
        <v>1322.5546511579832</v>
      </c>
      <c r="V483" s="48">
        <v>4.1676686355339498E-2</v>
      </c>
      <c r="W483" s="48">
        <v>31733.680549402445</v>
      </c>
      <c r="X483" s="48">
        <v>679.45847078775887</v>
      </c>
      <c r="Y483" s="48">
        <v>2.192826411088511E-2</v>
      </c>
      <c r="Z483" s="48">
        <v>30985.511089793843</v>
      </c>
      <c r="AA483" s="48">
        <v>576.83313239829749</v>
      </c>
      <c r="AB483" s="48">
        <v>1.5368718564081618E-2</v>
      </c>
      <c r="AC483" s="48">
        <v>37532.936138632911</v>
      </c>
      <c r="AD483" s="48">
        <v>-1322.5546511579832</v>
      </c>
      <c r="AE483" s="48">
        <v>-4.1676686355339498E-2</v>
      </c>
      <c r="AF483" s="48">
        <v>31733.680549402445</v>
      </c>
      <c r="AG483" s="48">
        <v>-643.09618037022437</v>
      </c>
      <c r="AH483" s="48">
        <v>-1.9748422244454389E-2</v>
      </c>
      <c r="AI483" s="48">
        <v>32564.433371421055</v>
      </c>
      <c r="AJ483" s="48">
        <v>-745.72151875968575</v>
      </c>
      <c r="AK483" s="48">
        <v>-2.630796779125788E-2</v>
      </c>
      <c r="AL483" s="48">
        <v>28345.842775719397</v>
      </c>
      <c r="AM483" s="48">
        <v>-679.45847078775887</v>
      </c>
      <c r="AN483" s="48">
        <v>-2.192826411088511E-2</v>
      </c>
      <c r="AO483" s="48">
        <v>30985.511089793843</v>
      </c>
      <c r="AP483" s="48">
        <v>643.09618037022437</v>
      </c>
      <c r="AQ483" s="48">
        <v>1.9748422244454389E-2</v>
      </c>
      <c r="AR483" s="48">
        <v>32564.433371421055</v>
      </c>
      <c r="AS483" s="48">
        <v>-102.62533838946138</v>
      </c>
      <c r="AT483" s="48">
        <v>-6.5595455468034913E-3</v>
      </c>
      <c r="AU483" s="48">
        <v>15645.190304299565</v>
      </c>
      <c r="AV483" s="48">
        <v>-576.83313239829749</v>
      </c>
      <c r="AW483" s="48">
        <v>-1.5368718564081618E-2</v>
      </c>
      <c r="AX483" s="48">
        <v>37532.936138632911</v>
      </c>
      <c r="AY483" s="48">
        <v>745.72151875968575</v>
      </c>
      <c r="AZ483" s="48">
        <v>2.630796779125788E-2</v>
      </c>
      <c r="BA483" s="48">
        <v>28345.842775719397</v>
      </c>
      <c r="BB483" s="48">
        <v>102.62533838946138</v>
      </c>
      <c r="BC483" s="48">
        <v>6.5595455468034913E-3</v>
      </c>
      <c r="BD483" s="48">
        <v>15645.190304299565</v>
      </c>
      <c r="BF483" s="8">
        <f t="shared" si="65"/>
        <v>317815.48159083846</v>
      </c>
      <c r="BG483" s="8">
        <f t="shared" si="66"/>
        <v>317743.22753034066</v>
      </c>
      <c r="BH483" s="8">
        <f t="shared" si="67"/>
        <v>317793.87104337721</v>
      </c>
      <c r="BI483" s="8">
        <f t="shared" si="68"/>
        <v>317699.71001536259</v>
      </c>
      <c r="BJ483" s="19">
        <f t="shared" si="69"/>
        <v>1</v>
      </c>
      <c r="BK483" s="19">
        <f t="shared" si="70"/>
        <v>0</v>
      </c>
      <c r="BL483" s="19">
        <f t="shared" si="71"/>
        <v>0</v>
      </c>
      <c r="BM483" s="19">
        <f t="shared" si="72"/>
        <v>0</v>
      </c>
    </row>
    <row r="484" spans="2:65" x14ac:dyDescent="0.25">
      <c r="B484" s="6">
        <v>459</v>
      </c>
      <c r="C484" s="48">
        <v>2003.4907220098366</v>
      </c>
      <c r="D484" s="48">
        <v>1590.20139104957</v>
      </c>
      <c r="E484" s="48">
        <v>14.970232110045711</v>
      </c>
      <c r="F484" s="48">
        <v>10.598819714314855</v>
      </c>
      <c r="G484" s="48">
        <v>3192.2839983878425</v>
      </c>
      <c r="H484" s="48">
        <v>2923.8288857784701</v>
      </c>
      <c r="I484" s="48">
        <v>15.039355904885733</v>
      </c>
      <c r="J484" s="48">
        <v>10.639549716164224</v>
      </c>
      <c r="K484" s="48">
        <v>2541.6860704450996</v>
      </c>
      <c r="L484" s="48">
        <v>2227.6356316822457</v>
      </c>
      <c r="M484" s="48">
        <v>15.017729433256216</v>
      </c>
      <c r="N484" s="48">
        <v>10.626819630336794</v>
      </c>
      <c r="O484" s="48">
        <v>2411.7519532004685</v>
      </c>
      <c r="P484" s="48">
        <v>2090.7744354502602</v>
      </c>
      <c r="Q484" s="48">
        <v>15.014433187728356</v>
      </c>
      <c r="R484" s="48">
        <v>10.62487831877829</v>
      </c>
      <c r="U484" s="48">
        <v>1333.6274947289</v>
      </c>
      <c r="V484" s="48">
        <v>4.0730001849368591E-2</v>
      </c>
      <c r="W484" s="48">
        <v>32743.123844212994</v>
      </c>
      <c r="X484" s="48">
        <v>637.43424063267571</v>
      </c>
      <c r="Y484" s="48">
        <v>2.7999916021938631E-2</v>
      </c>
      <c r="Z484" s="48">
        <v>22765.576872917409</v>
      </c>
      <c r="AA484" s="48">
        <v>500.57304440069015</v>
      </c>
      <c r="AB484" s="48">
        <v>2.6058604463434776E-2</v>
      </c>
      <c r="AC484" s="48">
        <v>19209.510820239444</v>
      </c>
      <c r="AD484" s="48">
        <v>-1333.6274947289</v>
      </c>
      <c r="AE484" s="48">
        <v>-4.0730001849368591E-2</v>
      </c>
      <c r="AF484" s="48">
        <v>32743.123844212994</v>
      </c>
      <c r="AG484" s="48">
        <v>-696.19325409622434</v>
      </c>
      <c r="AH484" s="48">
        <v>-1.273008582742996E-2</v>
      </c>
      <c r="AI484" s="48">
        <v>54688.810706689226</v>
      </c>
      <c r="AJ484" s="48">
        <v>-833.0544503282099</v>
      </c>
      <c r="AK484" s="48">
        <v>-1.4671397385933815E-2</v>
      </c>
      <c r="AL484" s="48">
        <v>56780.852458328191</v>
      </c>
      <c r="AM484" s="48">
        <v>-637.43424063267571</v>
      </c>
      <c r="AN484" s="48">
        <v>-2.7999916021938631E-2</v>
      </c>
      <c r="AO484" s="48">
        <v>22765.576872917409</v>
      </c>
      <c r="AP484" s="48">
        <v>696.19325409622434</v>
      </c>
      <c r="AQ484" s="48">
        <v>1.273008582742996E-2</v>
      </c>
      <c r="AR484" s="48">
        <v>54688.810706689226</v>
      </c>
      <c r="AS484" s="48">
        <v>-136.86119623198556</v>
      </c>
      <c r="AT484" s="48">
        <v>-1.9413115585038554E-3</v>
      </c>
      <c r="AU484" s="48">
        <v>70499.346502352651</v>
      </c>
      <c r="AV484" s="48">
        <v>-500.57304440069015</v>
      </c>
      <c r="AW484" s="48">
        <v>-2.6058604463434776E-2</v>
      </c>
      <c r="AX484" s="48">
        <v>19209.510820239444</v>
      </c>
      <c r="AY484" s="48">
        <v>833.0544503282099</v>
      </c>
      <c r="AZ484" s="48">
        <v>1.4671397385933815E-2</v>
      </c>
      <c r="BA484" s="48">
        <v>56780.852458328191</v>
      </c>
      <c r="BB484" s="48">
        <v>136.86119623198556</v>
      </c>
      <c r="BC484" s="48">
        <v>1.9413115585038554E-3</v>
      </c>
      <c r="BD484" s="48">
        <v>70499.346502352651</v>
      </c>
      <c r="BF484" s="8">
        <f t="shared" si="65"/>
        <v>316374.39003839612</v>
      </c>
      <c r="BG484" s="8">
        <f t="shared" si="66"/>
        <v>316262.66259914823</v>
      </c>
      <c r="BH484" s="8">
        <f t="shared" si="67"/>
        <v>316576.9532784216</v>
      </c>
      <c r="BI484" s="8">
        <f t="shared" si="68"/>
        <v>316655.57512789842</v>
      </c>
      <c r="BJ484" s="19">
        <f t="shared" si="69"/>
        <v>0</v>
      </c>
      <c r="BK484" s="19">
        <f t="shared" si="70"/>
        <v>0</v>
      </c>
      <c r="BL484" s="19">
        <f t="shared" si="71"/>
        <v>0</v>
      </c>
      <c r="BM484" s="19">
        <f t="shared" si="72"/>
        <v>1</v>
      </c>
    </row>
    <row r="485" spans="2:65" x14ac:dyDescent="0.25">
      <c r="B485" s="6">
        <v>460</v>
      </c>
      <c r="C485" s="48">
        <v>1978.8532173933982</v>
      </c>
      <c r="D485" s="48">
        <v>1575.5115185740412</v>
      </c>
      <c r="E485" s="48">
        <v>15.167706030088063</v>
      </c>
      <c r="F485" s="48">
        <v>10.738256525601686</v>
      </c>
      <c r="G485" s="48">
        <v>3191.5584811951658</v>
      </c>
      <c r="H485" s="48">
        <v>2924.5663548577099</v>
      </c>
      <c r="I485" s="48">
        <v>15.233210021792221</v>
      </c>
      <c r="J485" s="48">
        <v>10.776731826886824</v>
      </c>
      <c r="K485" s="48">
        <v>2548.0945519971647</v>
      </c>
      <c r="L485" s="48">
        <v>2233.3924724271201</v>
      </c>
      <c r="M485" s="48">
        <v>15.210421381651347</v>
      </c>
      <c r="N485" s="48">
        <v>10.763358451998208</v>
      </c>
      <c r="O485" s="48">
        <v>2526.8630530571095</v>
      </c>
      <c r="P485" s="48">
        <v>2169.7607156233626</v>
      </c>
      <c r="Q485" s="48">
        <v>15.190050805936545</v>
      </c>
      <c r="R485" s="48">
        <v>10.751393242291407</v>
      </c>
      <c r="U485" s="48">
        <v>1349.0548362836687</v>
      </c>
      <c r="V485" s="48">
        <v>3.847530128513732E-2</v>
      </c>
      <c r="W485" s="48">
        <v>35062.879073666852</v>
      </c>
      <c r="X485" s="48">
        <v>657.88095385307884</v>
      </c>
      <c r="Y485" s="48">
        <v>2.5101926396521534E-2</v>
      </c>
      <c r="Z485" s="48">
        <v>26208.385104031051</v>
      </c>
      <c r="AA485" s="48">
        <v>594.24919704932131</v>
      </c>
      <c r="AB485" s="48">
        <v>1.3136716689720274E-2</v>
      </c>
      <c r="AC485" s="48">
        <v>45235.747339693517</v>
      </c>
      <c r="AD485" s="48">
        <v>-1349.0548362836687</v>
      </c>
      <c r="AE485" s="48">
        <v>-3.847530128513732E-2</v>
      </c>
      <c r="AF485" s="48">
        <v>35062.879073666852</v>
      </c>
      <c r="AG485" s="48">
        <v>-691.17388243058986</v>
      </c>
      <c r="AH485" s="48">
        <v>-1.3373374888615785E-2</v>
      </c>
      <c r="AI485" s="48">
        <v>51682.831610363239</v>
      </c>
      <c r="AJ485" s="48">
        <v>-754.80563923434738</v>
      </c>
      <c r="AK485" s="48">
        <v>-2.5338584595417046E-2</v>
      </c>
      <c r="AL485" s="48">
        <v>29788.784625754826</v>
      </c>
      <c r="AM485" s="48">
        <v>-657.88095385307884</v>
      </c>
      <c r="AN485" s="48">
        <v>-2.5101926396521534E-2</v>
      </c>
      <c r="AO485" s="48">
        <v>26208.385104031051</v>
      </c>
      <c r="AP485" s="48">
        <v>691.17388243058986</v>
      </c>
      <c r="AQ485" s="48">
        <v>1.3373374888615785E-2</v>
      </c>
      <c r="AR485" s="48">
        <v>51682.831610363239</v>
      </c>
      <c r="AS485" s="48">
        <v>-63.631756803757526</v>
      </c>
      <c r="AT485" s="48">
        <v>-1.1965209706801261E-2</v>
      </c>
      <c r="AU485" s="48">
        <v>5318.064485538267</v>
      </c>
      <c r="AV485" s="48">
        <v>-594.24919704932131</v>
      </c>
      <c r="AW485" s="48">
        <v>-1.3136716689720274E-2</v>
      </c>
      <c r="AX485" s="48">
        <v>45235.747339693517</v>
      </c>
      <c r="AY485" s="48">
        <v>754.80563923434738</v>
      </c>
      <c r="AZ485" s="48">
        <v>2.5338584595417046E-2</v>
      </c>
      <c r="BA485" s="48">
        <v>29788.784625754826</v>
      </c>
      <c r="BB485" s="48">
        <v>63.631756803757526</v>
      </c>
      <c r="BC485" s="48">
        <v>1.1965209706801261E-2</v>
      </c>
      <c r="BD485" s="48">
        <v>5318.064485538267</v>
      </c>
      <c r="BF485" s="8">
        <f t="shared" si="65"/>
        <v>320572.18424947659</v>
      </c>
      <c r="BG485" s="8">
        <f t="shared" si="66"/>
        <v>320377.38845174701</v>
      </c>
      <c r="BH485" s="8">
        <f t="shared" si="67"/>
        <v>320667.36108751915</v>
      </c>
      <c r="BI485" s="8">
        <f t="shared" si="68"/>
        <v>320372.03655311884</v>
      </c>
      <c r="BJ485" s="19">
        <f t="shared" si="69"/>
        <v>0</v>
      </c>
      <c r="BK485" s="19">
        <f t="shared" si="70"/>
        <v>0</v>
      </c>
      <c r="BL485" s="19">
        <f t="shared" si="71"/>
        <v>1</v>
      </c>
      <c r="BM485" s="19">
        <f t="shared" si="72"/>
        <v>0</v>
      </c>
    </row>
    <row r="486" spans="2:65" x14ac:dyDescent="0.25">
      <c r="B486" s="6">
        <v>461</v>
      </c>
      <c r="C486" s="48">
        <v>2010.1334653308188</v>
      </c>
      <c r="D486" s="48">
        <v>1594.6632503676387</v>
      </c>
      <c r="E486" s="48">
        <v>15.11096790009203</v>
      </c>
      <c r="F486" s="48">
        <v>10.699478384491291</v>
      </c>
      <c r="G486" s="48">
        <v>3185.7352283004943</v>
      </c>
      <c r="H486" s="48">
        <v>2919.4382160556174</v>
      </c>
      <c r="I486" s="48">
        <v>15.188119578595245</v>
      </c>
      <c r="J486" s="48">
        <v>10.745248555542817</v>
      </c>
      <c r="K486" s="48">
        <v>2648.6540334006577</v>
      </c>
      <c r="L486" s="48">
        <v>2299.4577072590346</v>
      </c>
      <c r="M486" s="48">
        <v>15.145417807807842</v>
      </c>
      <c r="N486" s="48">
        <v>10.719933632204208</v>
      </c>
      <c r="O486" s="48">
        <v>2469.0527928856131</v>
      </c>
      <c r="P486" s="48">
        <v>2129.2437746675187</v>
      </c>
      <c r="Q486" s="48">
        <v>15.150274744609851</v>
      </c>
      <c r="R486" s="48">
        <v>10.722815193867298</v>
      </c>
      <c r="U486" s="48">
        <v>1324.7749656879787</v>
      </c>
      <c r="V486" s="48">
        <v>4.5770171051525921E-2</v>
      </c>
      <c r="W486" s="48">
        <v>28944.068489423142</v>
      </c>
      <c r="X486" s="48">
        <v>704.79445689139584</v>
      </c>
      <c r="Y486" s="48">
        <v>2.0455247712916957E-2</v>
      </c>
      <c r="Z486" s="48">
        <v>34455.434946717192</v>
      </c>
      <c r="AA486" s="48">
        <v>534.58052429987993</v>
      </c>
      <c r="AB486" s="48">
        <v>2.3336809376006684E-2</v>
      </c>
      <c r="AC486" s="48">
        <v>22907.181341143369</v>
      </c>
      <c r="AD486" s="48">
        <v>-1324.7749656879787</v>
      </c>
      <c r="AE486" s="48">
        <v>-4.5770171051525921E-2</v>
      </c>
      <c r="AF486" s="48">
        <v>28944.068489423142</v>
      </c>
      <c r="AG486" s="48">
        <v>-619.98050879658285</v>
      </c>
      <c r="AH486" s="48">
        <v>-2.5314923338608963E-2</v>
      </c>
      <c r="AI486" s="48">
        <v>24490.712474369688</v>
      </c>
      <c r="AJ486" s="48">
        <v>-790.19444138809877</v>
      </c>
      <c r="AK486" s="48">
        <v>-2.2433361675519237E-2</v>
      </c>
      <c r="AL486" s="48">
        <v>35224.076213705011</v>
      </c>
      <c r="AM486" s="48">
        <v>-704.79445689139584</v>
      </c>
      <c r="AN486" s="48">
        <v>-2.0455247712916957E-2</v>
      </c>
      <c r="AO486" s="48">
        <v>34455.434946717192</v>
      </c>
      <c r="AP486" s="48">
        <v>619.98050879658285</v>
      </c>
      <c r="AQ486" s="48">
        <v>2.5314923338608963E-2</v>
      </c>
      <c r="AR486" s="48">
        <v>24490.712474369688</v>
      </c>
      <c r="AS486" s="48">
        <v>-170.21393259151591</v>
      </c>
      <c r="AT486" s="48">
        <v>2.8815616630897267E-3</v>
      </c>
      <c r="AU486" s="48">
        <v>-59070.029550922627</v>
      </c>
      <c r="AV486" s="48">
        <v>-534.58052429987993</v>
      </c>
      <c r="AW486" s="48">
        <v>-2.3336809376006684E-2</v>
      </c>
      <c r="AX486" s="48">
        <v>22907.181341143369</v>
      </c>
      <c r="AY486" s="48">
        <v>790.19444138809877</v>
      </c>
      <c r="AZ486" s="48">
        <v>2.2433361675519237E-2</v>
      </c>
      <c r="BA486" s="48">
        <v>35224.076213705011</v>
      </c>
      <c r="BB486" s="48">
        <v>170.21393259151591</v>
      </c>
      <c r="BC486" s="48">
        <v>-2.8815616630897267E-3</v>
      </c>
      <c r="BD486" s="48">
        <v>-59070.029550922627</v>
      </c>
      <c r="BF486" s="8">
        <f t="shared" si="65"/>
        <v>319389.68828437111</v>
      </c>
      <c r="BG486" s="8">
        <f t="shared" si="66"/>
        <v>319438.0184502289</v>
      </c>
      <c r="BH486" s="8">
        <f t="shared" si="67"/>
        <v>319298.5512588672</v>
      </c>
      <c r="BI486" s="8">
        <f t="shared" si="68"/>
        <v>319555.21204135142</v>
      </c>
      <c r="BJ486" s="19">
        <f t="shared" si="69"/>
        <v>0</v>
      </c>
      <c r="BK486" s="19">
        <f t="shared" si="70"/>
        <v>0</v>
      </c>
      <c r="BL486" s="19">
        <f t="shared" si="71"/>
        <v>0</v>
      </c>
      <c r="BM486" s="19">
        <f t="shared" si="72"/>
        <v>1</v>
      </c>
    </row>
    <row r="487" spans="2:65" x14ac:dyDescent="0.25">
      <c r="B487" s="6">
        <v>462</v>
      </c>
      <c r="C487" s="48">
        <v>1954.0752052449432</v>
      </c>
      <c r="D487" s="48">
        <v>1555.460968401029</v>
      </c>
      <c r="E487" s="48">
        <v>14.978098635437071</v>
      </c>
      <c r="F487" s="48">
        <v>10.603228768230528</v>
      </c>
      <c r="G487" s="48">
        <v>3175.0436387325385</v>
      </c>
      <c r="H487" s="48">
        <v>2911.3436381775759</v>
      </c>
      <c r="I487" s="48">
        <v>15.04147233872459</v>
      </c>
      <c r="J487" s="48">
        <v>10.640566178444816</v>
      </c>
      <c r="K487" s="48">
        <v>2552.525361154554</v>
      </c>
      <c r="L487" s="48">
        <v>2233.7617226466432</v>
      </c>
      <c r="M487" s="48">
        <v>15.015730645506054</v>
      </c>
      <c r="N487" s="48">
        <v>10.625412226389576</v>
      </c>
      <c r="O487" s="48">
        <v>2507.4529484918339</v>
      </c>
      <c r="P487" s="48">
        <v>2153.7617381259674</v>
      </c>
      <c r="Q487" s="48">
        <v>14.999314706422702</v>
      </c>
      <c r="R487" s="48">
        <v>10.615739670705198</v>
      </c>
      <c r="U487" s="48">
        <v>1355.8826697765469</v>
      </c>
      <c r="V487" s="48">
        <v>3.7337410214288269E-2</v>
      </c>
      <c r="W487" s="48">
        <v>36314.320195075503</v>
      </c>
      <c r="X487" s="48">
        <v>678.30075424561414</v>
      </c>
      <c r="Y487" s="48">
        <v>2.2183458159048541E-2</v>
      </c>
      <c r="Z487" s="48">
        <v>30576.87171145307</v>
      </c>
      <c r="AA487" s="48">
        <v>598.30076972493839</v>
      </c>
      <c r="AB487" s="48">
        <v>1.2510902474669905E-2</v>
      </c>
      <c r="AC487" s="48">
        <v>47822.351020342707</v>
      </c>
      <c r="AD487" s="48">
        <v>-1355.8826697765469</v>
      </c>
      <c r="AE487" s="48">
        <v>-3.7337410214288269E-2</v>
      </c>
      <c r="AF487" s="48">
        <v>36314.320195075503</v>
      </c>
      <c r="AG487" s="48">
        <v>-677.58191553093275</v>
      </c>
      <c r="AH487" s="48">
        <v>-1.5153952055239728E-2</v>
      </c>
      <c r="AI487" s="48">
        <v>44713.214946238906</v>
      </c>
      <c r="AJ487" s="48">
        <v>-757.5819000516085</v>
      </c>
      <c r="AK487" s="48">
        <v>-2.4826507739618364E-2</v>
      </c>
      <c r="AL487" s="48">
        <v>30515.04093919148</v>
      </c>
      <c r="AM487" s="48">
        <v>-678.30075424561414</v>
      </c>
      <c r="AN487" s="48">
        <v>-2.2183458159048541E-2</v>
      </c>
      <c r="AO487" s="48">
        <v>30576.87171145307</v>
      </c>
      <c r="AP487" s="48">
        <v>677.58191553093275</v>
      </c>
      <c r="AQ487" s="48">
        <v>1.5153952055239728E-2</v>
      </c>
      <c r="AR487" s="48">
        <v>44713.214946238906</v>
      </c>
      <c r="AS487" s="48">
        <v>-79.999984520675753</v>
      </c>
      <c r="AT487" s="48">
        <v>-9.6725556843786364E-3</v>
      </c>
      <c r="AU487" s="48">
        <v>8270.8218108144119</v>
      </c>
      <c r="AV487" s="48">
        <v>-598.30076972493839</v>
      </c>
      <c r="AW487" s="48">
        <v>-1.2510902474669905E-2</v>
      </c>
      <c r="AX487" s="48">
        <v>47822.351020342707</v>
      </c>
      <c r="AY487" s="48">
        <v>757.5819000516085</v>
      </c>
      <c r="AZ487" s="48">
        <v>2.4826507739618364E-2</v>
      </c>
      <c r="BA487" s="48">
        <v>30515.04093919148</v>
      </c>
      <c r="BB487" s="48">
        <v>79.999984520675753</v>
      </c>
      <c r="BC487" s="48">
        <v>9.6725556843786364E-3</v>
      </c>
      <c r="BD487" s="48">
        <v>8270.8218108144119</v>
      </c>
      <c r="BF487" s="8">
        <f t="shared" si="65"/>
        <v>316541.4020785148</v>
      </c>
      <c r="BG487" s="8">
        <f t="shared" si="66"/>
        <v>316305.64171516692</v>
      </c>
      <c r="BH487" s="8">
        <f t="shared" si="67"/>
        <v>316528.60506904061</v>
      </c>
      <c r="BI487" s="8">
        <f t="shared" si="68"/>
        <v>316318.42838302994</v>
      </c>
      <c r="BJ487" s="19">
        <f t="shared" si="69"/>
        <v>1</v>
      </c>
      <c r="BK487" s="19">
        <f t="shared" si="70"/>
        <v>0</v>
      </c>
      <c r="BL487" s="19">
        <f t="shared" si="71"/>
        <v>0</v>
      </c>
      <c r="BM487" s="19">
        <f t="shared" si="72"/>
        <v>0</v>
      </c>
    </row>
    <row r="488" spans="2:65" x14ac:dyDescent="0.25">
      <c r="B488" s="6">
        <v>463</v>
      </c>
      <c r="C488" s="48">
        <v>1877.8587581077534</v>
      </c>
      <c r="D488" s="48">
        <v>1507.6826878358845</v>
      </c>
      <c r="E488" s="48">
        <v>14.898026583231664</v>
      </c>
      <c r="F488" s="48">
        <v>10.544257066205574</v>
      </c>
      <c r="G488" s="48">
        <v>3164.6097337007341</v>
      </c>
      <c r="H488" s="48">
        <v>2906.6620947165593</v>
      </c>
      <c r="I488" s="48">
        <v>14.948815750269766</v>
      </c>
      <c r="J488" s="48">
        <v>10.574207494975617</v>
      </c>
      <c r="K488" s="48">
        <v>2548.8802234371683</v>
      </c>
      <c r="L488" s="48">
        <v>2234.1627683250431</v>
      </c>
      <c r="M488" s="48">
        <v>14.923216489258207</v>
      </c>
      <c r="N488" s="48">
        <v>10.559120371579578</v>
      </c>
      <c r="O488" s="48">
        <v>2460.0448184022762</v>
      </c>
      <c r="P488" s="48">
        <v>2125.0180852468488</v>
      </c>
      <c r="Q488" s="48">
        <v>14.914012941241872</v>
      </c>
      <c r="R488" s="48">
        <v>10.553691834391834</v>
      </c>
      <c r="U488" s="48">
        <v>1398.9794068806748</v>
      </c>
      <c r="V488" s="48">
        <v>2.9950428770042947E-2</v>
      </c>
      <c r="W488" s="48">
        <v>46709.829018540251</v>
      </c>
      <c r="X488" s="48">
        <v>726.48008048915858</v>
      </c>
      <c r="Y488" s="48">
        <v>1.4863305374003488E-2</v>
      </c>
      <c r="Z488" s="48">
        <v>48877.424113199013</v>
      </c>
      <c r="AA488" s="48">
        <v>617.33539741096433</v>
      </c>
      <c r="AB488" s="48">
        <v>9.4347681862601007E-3</v>
      </c>
      <c r="AC488" s="48">
        <v>65431.962420655218</v>
      </c>
      <c r="AD488" s="48">
        <v>-1398.9794068806748</v>
      </c>
      <c r="AE488" s="48">
        <v>-2.9950428770042947E-2</v>
      </c>
      <c r="AF488" s="48">
        <v>46709.829018540251</v>
      </c>
      <c r="AG488" s="48">
        <v>-672.49932639151621</v>
      </c>
      <c r="AH488" s="48">
        <v>-1.5087123396039459E-2</v>
      </c>
      <c r="AI488" s="48">
        <v>44574.390275621059</v>
      </c>
      <c r="AJ488" s="48">
        <v>-781.64400946971045</v>
      </c>
      <c r="AK488" s="48">
        <v>-2.0515660583782847E-2</v>
      </c>
      <c r="AL488" s="48">
        <v>38099.870402787899</v>
      </c>
      <c r="AM488" s="48">
        <v>-726.48008048915858</v>
      </c>
      <c r="AN488" s="48">
        <v>-1.4863305374003488E-2</v>
      </c>
      <c r="AO488" s="48">
        <v>48877.424113199013</v>
      </c>
      <c r="AP488" s="48">
        <v>672.49932639151621</v>
      </c>
      <c r="AQ488" s="48">
        <v>1.5087123396039459E-2</v>
      </c>
      <c r="AR488" s="48">
        <v>44574.390275621059</v>
      </c>
      <c r="AS488" s="48">
        <v>-109.14468307819425</v>
      </c>
      <c r="AT488" s="48">
        <v>-5.4285371877433874E-3</v>
      </c>
      <c r="AU488" s="48">
        <v>20105.726331694354</v>
      </c>
      <c r="AV488" s="48">
        <v>-617.33539741096433</v>
      </c>
      <c r="AW488" s="48">
        <v>-9.4347681862601007E-3</v>
      </c>
      <c r="AX488" s="48">
        <v>65431.962420655218</v>
      </c>
      <c r="AY488" s="48">
        <v>781.64400946971045</v>
      </c>
      <c r="AZ488" s="48">
        <v>2.0515660583782847E-2</v>
      </c>
      <c r="BA488" s="48">
        <v>38099.870402787899</v>
      </c>
      <c r="BB488" s="48">
        <v>109.14468307819425</v>
      </c>
      <c r="BC488" s="48">
        <v>5.4285371877433874E-3</v>
      </c>
      <c r="BD488" s="48">
        <v>20105.726331694354</v>
      </c>
      <c r="BF488" s="8">
        <f t="shared" si="65"/>
        <v>314820.02929833136</v>
      </c>
      <c r="BG488" s="8">
        <f t="shared" si="66"/>
        <v>314319.56275455194</v>
      </c>
      <c r="BH488" s="8">
        <f t="shared" si="67"/>
        <v>314539.44837906229</v>
      </c>
      <c r="BI488" s="8">
        <f t="shared" si="68"/>
        <v>314485.73694650817</v>
      </c>
      <c r="BJ488" s="19">
        <f t="shared" si="69"/>
        <v>1</v>
      </c>
      <c r="BK488" s="19">
        <f t="shared" si="70"/>
        <v>0</v>
      </c>
      <c r="BL488" s="19">
        <f t="shared" si="71"/>
        <v>0</v>
      </c>
      <c r="BM488" s="19">
        <f t="shared" si="72"/>
        <v>0</v>
      </c>
    </row>
    <row r="489" spans="2:65" x14ac:dyDescent="0.25">
      <c r="B489" s="6">
        <v>464</v>
      </c>
      <c r="C489" s="48">
        <v>1960.5369701275863</v>
      </c>
      <c r="D489" s="48">
        <v>1560.3236248048381</v>
      </c>
      <c r="E489" s="48">
        <v>14.974678015907115</v>
      </c>
      <c r="F489" s="48">
        <v>10.601176342185394</v>
      </c>
      <c r="G489" s="48">
        <v>3194.9959206267586</v>
      </c>
      <c r="H489" s="48">
        <v>2925.0284673191527</v>
      </c>
      <c r="I489" s="48">
        <v>15.037677741943707</v>
      </c>
      <c r="J489" s="48">
        <v>10.638420424747881</v>
      </c>
      <c r="K489" s="48">
        <v>2533.9102303966774</v>
      </c>
      <c r="L489" s="48">
        <v>2221.6929943297778</v>
      </c>
      <c r="M489" s="48">
        <v>15.017349024443915</v>
      </c>
      <c r="N489" s="48">
        <v>10.62641332713403</v>
      </c>
      <c r="O489" s="48">
        <v>2584.6381350712836</v>
      </c>
      <c r="P489" s="48">
        <v>2206.0416140621228</v>
      </c>
      <c r="Q489" s="48">
        <v>14.985202646591283</v>
      </c>
      <c r="R489" s="48">
        <v>10.607405187927917</v>
      </c>
      <c r="U489" s="48">
        <v>1364.7048425143146</v>
      </c>
      <c r="V489" s="48">
        <v>3.724408256248779E-2</v>
      </c>
      <c r="W489" s="48">
        <v>36642.192493925038</v>
      </c>
      <c r="X489" s="48">
        <v>661.36936952493966</v>
      </c>
      <c r="Y489" s="48">
        <v>2.5236984948636021E-2</v>
      </c>
      <c r="Z489" s="48">
        <v>26206.35431970191</v>
      </c>
      <c r="AA489" s="48">
        <v>645.71798925728467</v>
      </c>
      <c r="AB489" s="48">
        <v>6.228845742523248E-3</v>
      </c>
      <c r="AC489" s="48">
        <v>103665.75380878036</v>
      </c>
      <c r="AD489" s="48">
        <v>-1364.7048425143146</v>
      </c>
      <c r="AE489" s="48">
        <v>-3.724408256248779E-2</v>
      </c>
      <c r="AF489" s="48">
        <v>36642.192493925038</v>
      </c>
      <c r="AG489" s="48">
        <v>-703.33547298937492</v>
      </c>
      <c r="AH489" s="48">
        <v>-1.2007097613851769E-2</v>
      </c>
      <c r="AI489" s="48">
        <v>58576.643216257755</v>
      </c>
      <c r="AJ489" s="48">
        <v>-718.98685325702991</v>
      </c>
      <c r="AK489" s="48">
        <v>-3.1015236819964542E-2</v>
      </c>
      <c r="AL489" s="48">
        <v>23181.730238932669</v>
      </c>
      <c r="AM489" s="48">
        <v>-661.36936952493966</v>
      </c>
      <c r="AN489" s="48">
        <v>-2.5236984948636021E-2</v>
      </c>
      <c r="AO489" s="48">
        <v>26206.35431970191</v>
      </c>
      <c r="AP489" s="48">
        <v>703.33547298937492</v>
      </c>
      <c r="AQ489" s="48">
        <v>1.2007097613851769E-2</v>
      </c>
      <c r="AR489" s="48">
        <v>58576.643216257755</v>
      </c>
      <c r="AS489" s="48">
        <v>-15.651380267654986</v>
      </c>
      <c r="AT489" s="48">
        <v>-1.9008139206112773E-2</v>
      </c>
      <c r="AU489" s="48">
        <v>823.40412693430312</v>
      </c>
      <c r="AV489" s="48">
        <v>-645.71798925728467</v>
      </c>
      <c r="AW489" s="48">
        <v>-6.228845742523248E-3</v>
      </c>
      <c r="AX489" s="48">
        <v>103665.75380878036</v>
      </c>
      <c r="AY489" s="48">
        <v>718.98685325702991</v>
      </c>
      <c r="AZ489" s="48">
        <v>3.1015236819964542E-2</v>
      </c>
      <c r="BA489" s="48">
        <v>23181.730238932669</v>
      </c>
      <c r="BB489" s="48">
        <v>15.651380267654986</v>
      </c>
      <c r="BC489" s="48">
        <v>1.9008139206112773E-2</v>
      </c>
      <c r="BD489" s="48">
        <v>823.40412693430312</v>
      </c>
      <c r="BF489" s="8">
        <f t="shared" si="65"/>
        <v>316474.96664075693</v>
      </c>
      <c r="BG489" s="8">
        <f t="shared" si="66"/>
        <v>316227.58427511732</v>
      </c>
      <c r="BH489" s="8">
        <f t="shared" si="67"/>
        <v>316570.70681969111</v>
      </c>
      <c r="BI489" s="8">
        <f t="shared" si="68"/>
        <v>316016.11402377539</v>
      </c>
      <c r="BJ489" s="19">
        <f t="shared" si="69"/>
        <v>0</v>
      </c>
      <c r="BK489" s="19">
        <f t="shared" si="70"/>
        <v>0</v>
      </c>
      <c r="BL489" s="19">
        <f t="shared" si="71"/>
        <v>1</v>
      </c>
      <c r="BM489" s="19">
        <f t="shared" si="72"/>
        <v>0</v>
      </c>
    </row>
    <row r="490" spans="2:65" x14ac:dyDescent="0.25">
      <c r="B490" s="6">
        <v>465</v>
      </c>
      <c r="C490" s="48">
        <v>1907.2950136672027</v>
      </c>
      <c r="D490" s="48">
        <v>1524.4791433178882</v>
      </c>
      <c r="E490" s="48">
        <v>15.058854383781682</v>
      </c>
      <c r="F490" s="48">
        <v>10.65913117244445</v>
      </c>
      <c r="G490" s="48">
        <v>3194.9297109383365</v>
      </c>
      <c r="H490" s="48">
        <v>2924.9356251268468</v>
      </c>
      <c r="I490" s="48">
        <v>15.111811179540313</v>
      </c>
      <c r="J490" s="48">
        <v>10.690411738490379</v>
      </c>
      <c r="K490" s="48">
        <v>2520.4974746188345</v>
      </c>
      <c r="L490" s="48">
        <v>2212.6503771516532</v>
      </c>
      <c r="M490" s="48">
        <v>15.0941233373613</v>
      </c>
      <c r="N490" s="48">
        <v>10.679971851381852</v>
      </c>
      <c r="O490" s="48">
        <v>2519.1309944783693</v>
      </c>
      <c r="P490" s="48">
        <v>2161.9944578882501</v>
      </c>
      <c r="Q490" s="48">
        <v>15.070971287368621</v>
      </c>
      <c r="R490" s="48">
        <v>10.66629475022361</v>
      </c>
      <c r="U490" s="48">
        <v>1400.4564818089586</v>
      </c>
      <c r="V490" s="48">
        <v>3.1280566045928992E-2</v>
      </c>
      <c r="W490" s="48">
        <v>44770.816479237626</v>
      </c>
      <c r="X490" s="48">
        <v>688.17123383376497</v>
      </c>
      <c r="Y490" s="48">
        <v>2.0840678937402046E-2</v>
      </c>
      <c r="Z490" s="48">
        <v>33020.576532117091</v>
      </c>
      <c r="AA490" s="48">
        <v>637.51531457036185</v>
      </c>
      <c r="AB490" s="48">
        <v>7.1635777791598798E-3</v>
      </c>
      <c r="AC490" s="48">
        <v>88993.982368001525</v>
      </c>
      <c r="AD490" s="48">
        <v>-1400.4564818089586</v>
      </c>
      <c r="AE490" s="48">
        <v>-3.1280566045928992E-2</v>
      </c>
      <c r="AF490" s="48">
        <v>44770.816479237626</v>
      </c>
      <c r="AG490" s="48">
        <v>-712.28524797519367</v>
      </c>
      <c r="AH490" s="48">
        <v>-1.0439887108526946E-2</v>
      </c>
      <c r="AI490" s="48">
        <v>68227.29408572083</v>
      </c>
      <c r="AJ490" s="48">
        <v>-762.94116723859679</v>
      </c>
      <c r="AK490" s="48">
        <v>-2.4116988266769113E-2</v>
      </c>
      <c r="AL490" s="48">
        <v>31635.010093273391</v>
      </c>
      <c r="AM490" s="48">
        <v>-688.17123383376497</v>
      </c>
      <c r="AN490" s="48">
        <v>-2.0840678937402046E-2</v>
      </c>
      <c r="AO490" s="48">
        <v>33020.576532117091</v>
      </c>
      <c r="AP490" s="48">
        <v>712.28524797519367</v>
      </c>
      <c r="AQ490" s="48">
        <v>1.0439887108526946E-2</v>
      </c>
      <c r="AR490" s="48">
        <v>68227.29408572083</v>
      </c>
      <c r="AS490" s="48">
        <v>-50.655919263403121</v>
      </c>
      <c r="AT490" s="48">
        <v>-1.3677101158242166E-2</v>
      </c>
      <c r="AU490" s="48">
        <v>3703.7029029266619</v>
      </c>
      <c r="AV490" s="48">
        <v>-637.51531457036185</v>
      </c>
      <c r="AW490" s="48">
        <v>-7.1635777791598798E-3</v>
      </c>
      <c r="AX490" s="48">
        <v>88993.982368001525</v>
      </c>
      <c r="AY490" s="48">
        <v>762.94116723859679</v>
      </c>
      <c r="AZ490" s="48">
        <v>2.4116988266769113E-2</v>
      </c>
      <c r="BA490" s="48">
        <v>31635.010093273391</v>
      </c>
      <c r="BB490" s="48">
        <v>50.655919263403121</v>
      </c>
      <c r="BC490" s="48">
        <v>1.3677101158242166E-2</v>
      </c>
      <c r="BD490" s="48">
        <v>3703.7029029266619</v>
      </c>
      <c r="BF490" s="8">
        <f t="shared" si="65"/>
        <v>318249.4560300156</v>
      </c>
      <c r="BG490" s="8">
        <f t="shared" si="66"/>
        <v>317787.41652958456</v>
      </c>
      <c r="BH490" s="8">
        <f t="shared" si="67"/>
        <v>318186.50516430388</v>
      </c>
      <c r="BI490" s="8">
        <f t="shared" si="68"/>
        <v>317826.84804882004</v>
      </c>
      <c r="BJ490" s="19">
        <f t="shared" si="69"/>
        <v>1</v>
      </c>
      <c r="BK490" s="19">
        <f t="shared" si="70"/>
        <v>0</v>
      </c>
      <c r="BL490" s="19">
        <f t="shared" si="71"/>
        <v>0</v>
      </c>
      <c r="BM490" s="19">
        <f t="shared" si="72"/>
        <v>0</v>
      </c>
    </row>
    <row r="491" spans="2:65" x14ac:dyDescent="0.25">
      <c r="B491" s="6">
        <v>466</v>
      </c>
      <c r="C491" s="48">
        <v>1948.23571372126</v>
      </c>
      <c r="D491" s="48">
        <v>1556.1020613562623</v>
      </c>
      <c r="E491" s="48">
        <v>15.147885324954343</v>
      </c>
      <c r="F491" s="48">
        <v>10.72351117925775</v>
      </c>
      <c r="G491" s="48">
        <v>3120.794329636853</v>
      </c>
      <c r="H491" s="48">
        <v>2877.7882376460439</v>
      </c>
      <c r="I491" s="48">
        <v>15.221520300540861</v>
      </c>
      <c r="J491" s="48">
        <v>10.767051574563721</v>
      </c>
      <c r="K491" s="48">
        <v>2502.3342882991114</v>
      </c>
      <c r="L491" s="48">
        <v>2203.5322492234541</v>
      </c>
      <c r="M491" s="48">
        <v>15.194138888511123</v>
      </c>
      <c r="N491" s="48">
        <v>10.750877351052397</v>
      </c>
      <c r="O491" s="48">
        <v>2495.8539010910067</v>
      </c>
      <c r="P491" s="48">
        <v>2149.9535947060604</v>
      </c>
      <c r="Q491" s="48">
        <v>15.170869789270737</v>
      </c>
      <c r="R491" s="48">
        <v>10.737117049420858</v>
      </c>
      <c r="U491" s="48">
        <v>1321.6861762897815</v>
      </c>
      <c r="V491" s="48">
        <v>4.3540395305971202E-2</v>
      </c>
      <c r="W491" s="48">
        <v>30355.40139224513</v>
      </c>
      <c r="X491" s="48">
        <v>647.43018786719176</v>
      </c>
      <c r="Y491" s="48">
        <v>2.7366171794646732E-2</v>
      </c>
      <c r="Z491" s="48">
        <v>23658.047341274076</v>
      </c>
      <c r="AA491" s="48">
        <v>593.85153334979805</v>
      </c>
      <c r="AB491" s="48">
        <v>1.360587016310788E-2</v>
      </c>
      <c r="AC491" s="48">
        <v>43646.714707010644</v>
      </c>
      <c r="AD491" s="48">
        <v>-1321.6861762897815</v>
      </c>
      <c r="AE491" s="48">
        <v>-4.3540395305971202E-2</v>
      </c>
      <c r="AF491" s="48">
        <v>30355.40139224513</v>
      </c>
      <c r="AG491" s="48">
        <v>-674.25598842258978</v>
      </c>
      <c r="AH491" s="48">
        <v>-1.617422351132447E-2</v>
      </c>
      <c r="AI491" s="48">
        <v>41687.070043919317</v>
      </c>
      <c r="AJ491" s="48">
        <v>-727.8346429399835</v>
      </c>
      <c r="AK491" s="48">
        <v>-2.9934525142863322E-2</v>
      </c>
      <c r="AL491" s="48">
        <v>24314.220434978448</v>
      </c>
      <c r="AM491" s="48">
        <v>-647.43018786719176</v>
      </c>
      <c r="AN491" s="48">
        <v>-2.7366171794646732E-2</v>
      </c>
      <c r="AO491" s="48">
        <v>23658.047341274076</v>
      </c>
      <c r="AP491" s="48">
        <v>674.25598842258978</v>
      </c>
      <c r="AQ491" s="48">
        <v>1.617422351132447E-2</v>
      </c>
      <c r="AR491" s="48">
        <v>41687.070043919317</v>
      </c>
      <c r="AS491" s="48">
        <v>-53.578654517393716</v>
      </c>
      <c r="AT491" s="48">
        <v>-1.3760301631538852E-2</v>
      </c>
      <c r="AU491" s="48">
        <v>3893.7122130077805</v>
      </c>
      <c r="AV491" s="48">
        <v>-593.85153334979805</v>
      </c>
      <c r="AW491" s="48">
        <v>-1.360587016310788E-2</v>
      </c>
      <c r="AX491" s="48">
        <v>43646.714707010644</v>
      </c>
      <c r="AY491" s="48">
        <v>727.8346429399835</v>
      </c>
      <c r="AZ491" s="48">
        <v>2.9934525142863322E-2</v>
      </c>
      <c r="BA491" s="48">
        <v>24314.220434978448</v>
      </c>
      <c r="BB491" s="48">
        <v>53.578654517393716</v>
      </c>
      <c r="BC491" s="48">
        <v>1.3760301631538852E-2</v>
      </c>
      <c r="BD491" s="48">
        <v>3893.7122130077805</v>
      </c>
      <c r="BF491" s="8">
        <f t="shared" si="65"/>
        <v>320149.23331637628</v>
      </c>
      <c r="BG491" s="8">
        <f t="shared" si="66"/>
        <v>320133.75899926561</v>
      </c>
      <c r="BH491" s="8">
        <f t="shared" si="67"/>
        <v>320322.78828234848</v>
      </c>
      <c r="BI491" s="8">
        <f t="shared" si="68"/>
        <v>319963.55788791965</v>
      </c>
      <c r="BJ491" s="19">
        <f t="shared" si="69"/>
        <v>0</v>
      </c>
      <c r="BK491" s="19">
        <f t="shared" si="70"/>
        <v>0</v>
      </c>
      <c r="BL491" s="19">
        <f t="shared" si="71"/>
        <v>1</v>
      </c>
      <c r="BM491" s="19">
        <f t="shared" si="72"/>
        <v>0</v>
      </c>
    </row>
    <row r="492" spans="2:65" x14ac:dyDescent="0.25">
      <c r="B492" s="6">
        <v>467</v>
      </c>
      <c r="C492" s="48">
        <v>1985.7655665246541</v>
      </c>
      <c r="D492" s="48">
        <v>1579.1453789479299</v>
      </c>
      <c r="E492" s="48">
        <v>14.937309724183391</v>
      </c>
      <c r="F492" s="48">
        <v>10.575318827240025</v>
      </c>
      <c r="G492" s="48">
        <v>3140.3095329048265</v>
      </c>
      <c r="H492" s="48">
        <v>2889.5419088450276</v>
      </c>
      <c r="I492" s="48">
        <v>15.011744385374861</v>
      </c>
      <c r="J492" s="48">
        <v>10.61913369544871</v>
      </c>
      <c r="K492" s="48">
        <v>2543.0218989775981</v>
      </c>
      <c r="L492" s="48">
        <v>2229.199559520765</v>
      </c>
      <c r="M492" s="48">
        <v>14.981806060501858</v>
      </c>
      <c r="N492" s="48">
        <v>10.601527644207733</v>
      </c>
      <c r="O492" s="48">
        <v>2467.4523478821334</v>
      </c>
      <c r="P492" s="48">
        <v>2128.8987788766758</v>
      </c>
      <c r="Q492" s="48">
        <v>14.96999901039891</v>
      </c>
      <c r="R492" s="48">
        <v>10.594578035440113</v>
      </c>
      <c r="U492" s="48">
        <v>1310.3965298970977</v>
      </c>
      <c r="V492" s="48">
        <v>4.3814868208684743E-2</v>
      </c>
      <c r="W492" s="48">
        <v>29907.576662238094</v>
      </c>
      <c r="X492" s="48">
        <v>650.05418057283509</v>
      </c>
      <c r="Y492" s="48">
        <v>2.6208816967708159E-2</v>
      </c>
      <c r="Z492" s="48">
        <v>24802.881464423433</v>
      </c>
      <c r="AA492" s="48">
        <v>549.75339992874592</v>
      </c>
      <c r="AB492" s="48">
        <v>1.9259208200088196E-2</v>
      </c>
      <c r="AC492" s="48">
        <v>28544.963750183062</v>
      </c>
      <c r="AD492" s="48">
        <v>-1310.3965298970977</v>
      </c>
      <c r="AE492" s="48">
        <v>-4.3814868208684743E-2</v>
      </c>
      <c r="AF492" s="48">
        <v>29907.576662238094</v>
      </c>
      <c r="AG492" s="48">
        <v>-660.34234932426261</v>
      </c>
      <c r="AH492" s="48">
        <v>-1.7606051240976583E-2</v>
      </c>
      <c r="AI492" s="48">
        <v>37506.55614288865</v>
      </c>
      <c r="AJ492" s="48">
        <v>-760.64312996835179</v>
      </c>
      <c r="AK492" s="48">
        <v>-2.4555660008596547E-2</v>
      </c>
      <c r="AL492" s="48">
        <v>30976.285292354703</v>
      </c>
      <c r="AM492" s="48">
        <v>-650.05418057283509</v>
      </c>
      <c r="AN492" s="48">
        <v>-2.6208816967708159E-2</v>
      </c>
      <c r="AO492" s="48">
        <v>24802.881464423433</v>
      </c>
      <c r="AP492" s="48">
        <v>660.34234932426261</v>
      </c>
      <c r="AQ492" s="48">
        <v>1.7606051240976583E-2</v>
      </c>
      <c r="AR492" s="48">
        <v>37506.55614288865</v>
      </c>
      <c r="AS492" s="48">
        <v>-100.30078064408917</v>
      </c>
      <c r="AT492" s="48">
        <v>-6.9496087676199636E-3</v>
      </c>
      <c r="AU492" s="48">
        <v>14432.579444100022</v>
      </c>
      <c r="AV492" s="48">
        <v>-549.75339992874592</v>
      </c>
      <c r="AW492" s="48">
        <v>-1.9259208200088196E-2</v>
      </c>
      <c r="AX492" s="48">
        <v>28544.963750183062</v>
      </c>
      <c r="AY492" s="48">
        <v>760.64312996835179</v>
      </c>
      <c r="AZ492" s="48">
        <v>2.4555660008596547E-2</v>
      </c>
      <c r="BA492" s="48">
        <v>30976.285292354703</v>
      </c>
      <c r="BB492" s="48">
        <v>100.30078064408917</v>
      </c>
      <c r="BC492" s="48">
        <v>6.9496087676199636E-3</v>
      </c>
      <c r="BD492" s="48">
        <v>14432.579444100022</v>
      </c>
      <c r="BF492" s="8">
        <f t="shared" si="65"/>
        <v>315680.41943825281</v>
      </c>
      <c r="BG492" s="8">
        <f t="shared" si="66"/>
        <v>315684.46895461628</v>
      </c>
      <c r="BH492" s="8">
        <f t="shared" si="67"/>
        <v>315816.62976671127</v>
      </c>
      <c r="BI492" s="8">
        <f t="shared" si="68"/>
        <v>315708.44228432671</v>
      </c>
      <c r="BJ492" s="19">
        <f t="shared" si="69"/>
        <v>0</v>
      </c>
      <c r="BK492" s="19">
        <f t="shared" si="70"/>
        <v>0</v>
      </c>
      <c r="BL492" s="19">
        <f t="shared" si="71"/>
        <v>1</v>
      </c>
      <c r="BM492" s="19">
        <f t="shared" si="72"/>
        <v>0</v>
      </c>
    </row>
    <row r="493" spans="2:65" x14ac:dyDescent="0.25">
      <c r="B493" s="6">
        <v>468</v>
      </c>
      <c r="C493" s="48">
        <v>1985.6414131571473</v>
      </c>
      <c r="D493" s="48">
        <v>1578.8689132685183</v>
      </c>
      <c r="E493" s="48">
        <v>14.915406749296741</v>
      </c>
      <c r="F493" s="48">
        <v>10.559785117095796</v>
      </c>
      <c r="G493" s="48">
        <v>3165.7577527946851</v>
      </c>
      <c r="H493" s="48">
        <v>2906.4798101464753</v>
      </c>
      <c r="I493" s="48">
        <v>14.985830910724172</v>
      </c>
      <c r="J493" s="48">
        <v>10.601262222726099</v>
      </c>
      <c r="K493" s="48">
        <v>2559.4493191070619</v>
      </c>
      <c r="L493" s="48">
        <v>2240.0849283089769</v>
      </c>
      <c r="M493" s="48">
        <v>14.957299916169521</v>
      </c>
      <c r="N493" s="48">
        <v>10.584473681583244</v>
      </c>
      <c r="O493" s="48">
        <v>2522.6936329614423</v>
      </c>
      <c r="P493" s="48">
        <v>2165.8868009360312</v>
      </c>
      <c r="Q493" s="48">
        <v>14.939411808011171</v>
      </c>
      <c r="R493" s="48">
        <v>10.573937292741977</v>
      </c>
      <c r="U493" s="48">
        <v>1327.610896877957</v>
      </c>
      <c r="V493" s="48">
        <v>4.1477105630303157E-2</v>
      </c>
      <c r="W493" s="48">
        <v>32008.282080030312</v>
      </c>
      <c r="X493" s="48">
        <v>661.21601504045861</v>
      </c>
      <c r="Y493" s="48">
        <v>2.4688564487448161E-2</v>
      </c>
      <c r="Z493" s="48">
        <v>26782.278709506398</v>
      </c>
      <c r="AA493" s="48">
        <v>587.01788766751292</v>
      </c>
      <c r="AB493" s="48">
        <v>1.415217564618132E-2</v>
      </c>
      <c r="AC493" s="48">
        <v>41478.985446729377</v>
      </c>
      <c r="AD493" s="48">
        <v>-1327.610896877957</v>
      </c>
      <c r="AE493" s="48">
        <v>-4.1477105630303157E-2</v>
      </c>
      <c r="AF493" s="48">
        <v>32008.282080030312</v>
      </c>
      <c r="AG493" s="48">
        <v>-666.39488183749836</v>
      </c>
      <c r="AH493" s="48">
        <v>-1.6788541142854996E-2</v>
      </c>
      <c r="AI493" s="48">
        <v>39693.435907688036</v>
      </c>
      <c r="AJ493" s="48">
        <v>-740.59300921044405</v>
      </c>
      <c r="AK493" s="48">
        <v>-2.7324929984121837E-2</v>
      </c>
      <c r="AL493" s="48">
        <v>27103.198787363519</v>
      </c>
      <c r="AM493" s="48">
        <v>-661.21601504045861</v>
      </c>
      <c r="AN493" s="48">
        <v>-2.4688564487448161E-2</v>
      </c>
      <c r="AO493" s="48">
        <v>26782.278709506398</v>
      </c>
      <c r="AP493" s="48">
        <v>666.39488183749836</v>
      </c>
      <c r="AQ493" s="48">
        <v>1.6788541142854996E-2</v>
      </c>
      <c r="AR493" s="48">
        <v>39693.435907688036</v>
      </c>
      <c r="AS493" s="48">
        <v>-74.198127372945692</v>
      </c>
      <c r="AT493" s="48">
        <v>-1.0536388841266842E-2</v>
      </c>
      <c r="AU493" s="48">
        <v>7042.0832498456357</v>
      </c>
      <c r="AV493" s="48">
        <v>-587.01788766751292</v>
      </c>
      <c r="AW493" s="48">
        <v>-1.415217564618132E-2</v>
      </c>
      <c r="AX493" s="48">
        <v>41478.985446729377</v>
      </c>
      <c r="AY493" s="48">
        <v>740.59300921044405</v>
      </c>
      <c r="AZ493" s="48">
        <v>2.7324929984121837E-2</v>
      </c>
      <c r="BA493" s="48">
        <v>27103.198787363519</v>
      </c>
      <c r="BB493" s="48">
        <v>74.198127372945692</v>
      </c>
      <c r="BC493" s="48">
        <v>1.0536388841266842E-2</v>
      </c>
      <c r="BD493" s="48">
        <v>7042.0832498456357</v>
      </c>
      <c r="BF493" s="8">
        <f t="shared" si="65"/>
        <v>315214.68459960539</v>
      </c>
      <c r="BG493" s="8">
        <f t="shared" si="66"/>
        <v>315131.3868716365</v>
      </c>
      <c r="BH493" s="8">
        <f t="shared" si="67"/>
        <v>315294.12551918835</v>
      </c>
      <c r="BI493" s="8">
        <f t="shared" si="68"/>
        <v>315052.23198132328</v>
      </c>
      <c r="BJ493" s="19">
        <f t="shared" si="69"/>
        <v>0</v>
      </c>
      <c r="BK493" s="19">
        <f t="shared" si="70"/>
        <v>0</v>
      </c>
      <c r="BL493" s="19">
        <f t="shared" si="71"/>
        <v>1</v>
      </c>
      <c r="BM493" s="19">
        <f t="shared" si="72"/>
        <v>0</v>
      </c>
    </row>
    <row r="494" spans="2:65" x14ac:dyDescent="0.25">
      <c r="B494" s="6">
        <v>469</v>
      </c>
      <c r="C494" s="48">
        <v>2044.8261403023371</v>
      </c>
      <c r="D494" s="48">
        <v>1615.8009511814796</v>
      </c>
      <c r="E494" s="48">
        <v>14.880080960517743</v>
      </c>
      <c r="F494" s="48">
        <v>10.534842144863207</v>
      </c>
      <c r="G494" s="48">
        <v>3255.4836152714183</v>
      </c>
      <c r="H494" s="48">
        <v>2964.7450210698444</v>
      </c>
      <c r="I494" s="48">
        <v>14.944026634846445</v>
      </c>
      <c r="J494" s="48">
        <v>10.572664913677404</v>
      </c>
      <c r="K494" s="48">
        <v>2593.3501341047804</v>
      </c>
      <c r="L494" s="48">
        <v>2260.6378397688659</v>
      </c>
      <c r="M494" s="48">
        <v>14.924725726155446</v>
      </c>
      <c r="N494" s="48">
        <v>10.561259750812592</v>
      </c>
      <c r="O494" s="48">
        <v>2529.6013068864363</v>
      </c>
      <c r="P494" s="48">
        <v>2168.0905098986273</v>
      </c>
      <c r="Q494" s="48">
        <v>14.911429195182459</v>
      </c>
      <c r="R494" s="48">
        <v>10.553397150732422</v>
      </c>
      <c r="U494" s="48">
        <v>1348.9440698883648</v>
      </c>
      <c r="V494" s="48">
        <v>3.782276881419655E-2</v>
      </c>
      <c r="W494" s="48">
        <v>35664.868336715917</v>
      </c>
      <c r="X494" s="48">
        <v>644.83688858738628</v>
      </c>
      <c r="Y494" s="48">
        <v>2.6417605949385248E-2</v>
      </c>
      <c r="Z494" s="48">
        <v>24409.361310894714</v>
      </c>
      <c r="AA494" s="48">
        <v>552.28955871714766</v>
      </c>
      <c r="AB494" s="48">
        <v>1.8555005869215435E-2</v>
      </c>
      <c r="AC494" s="48">
        <v>29764.989707357083</v>
      </c>
      <c r="AD494" s="48">
        <v>-1348.9440698883648</v>
      </c>
      <c r="AE494" s="48">
        <v>-3.782276881419655E-2</v>
      </c>
      <c r="AF494" s="48">
        <v>35664.868336715917</v>
      </c>
      <c r="AG494" s="48">
        <v>-704.10718130097848</v>
      </c>
      <c r="AH494" s="48">
        <v>-1.1405162864811302E-2</v>
      </c>
      <c r="AI494" s="48">
        <v>61735.828733615184</v>
      </c>
      <c r="AJ494" s="48">
        <v>-796.65451117121711</v>
      </c>
      <c r="AK494" s="48">
        <v>-1.9267762944981115E-2</v>
      </c>
      <c r="AL494" s="48">
        <v>41346.497434396268</v>
      </c>
      <c r="AM494" s="48">
        <v>-644.83688858738628</v>
      </c>
      <c r="AN494" s="48">
        <v>-2.6417605949385248E-2</v>
      </c>
      <c r="AO494" s="48">
        <v>24409.361310894714</v>
      </c>
      <c r="AP494" s="48">
        <v>704.10718130097848</v>
      </c>
      <c r="AQ494" s="48">
        <v>1.1405162864811302E-2</v>
      </c>
      <c r="AR494" s="48">
        <v>61735.828733615184</v>
      </c>
      <c r="AS494" s="48">
        <v>-92.547329870238627</v>
      </c>
      <c r="AT494" s="48">
        <v>-7.8626000801698126E-3</v>
      </c>
      <c r="AU494" s="48">
        <v>11770.575754406147</v>
      </c>
      <c r="AV494" s="48">
        <v>-552.28955871714766</v>
      </c>
      <c r="AW494" s="48">
        <v>-1.8555005869215435E-2</v>
      </c>
      <c r="AX494" s="48">
        <v>29764.989707357083</v>
      </c>
      <c r="AY494" s="48">
        <v>796.65451117121711</v>
      </c>
      <c r="AZ494" s="48">
        <v>1.9267762944981115E-2</v>
      </c>
      <c r="BA494" s="48">
        <v>41346.497434396268</v>
      </c>
      <c r="BB494" s="48">
        <v>92.547329870238627</v>
      </c>
      <c r="BC494" s="48">
        <v>7.8626000801698126E-3</v>
      </c>
      <c r="BD494" s="48">
        <v>11770.575754406147</v>
      </c>
      <c r="BF494" s="8">
        <f t="shared" si="65"/>
        <v>314429.46339471469</v>
      </c>
      <c r="BG494" s="8">
        <f t="shared" si="66"/>
        <v>314215.20238925226</v>
      </c>
      <c r="BH494" s="8">
        <f t="shared" si="67"/>
        <v>314577.15468460892</v>
      </c>
      <c r="BI494" s="8">
        <f t="shared" si="68"/>
        <v>314433.82401207404</v>
      </c>
      <c r="BJ494" s="19">
        <f t="shared" si="69"/>
        <v>0</v>
      </c>
      <c r="BK494" s="19">
        <f t="shared" si="70"/>
        <v>0</v>
      </c>
      <c r="BL494" s="19">
        <f t="shared" si="71"/>
        <v>1</v>
      </c>
      <c r="BM494" s="19">
        <f t="shared" si="72"/>
        <v>0</v>
      </c>
    </row>
    <row r="495" spans="2:65" x14ac:dyDescent="0.25">
      <c r="B495" s="6">
        <v>470</v>
      </c>
      <c r="C495" s="48">
        <v>1947.8901413363956</v>
      </c>
      <c r="D495" s="48">
        <v>1554.9819813452598</v>
      </c>
      <c r="E495" s="48">
        <v>15.021001113694885</v>
      </c>
      <c r="F495" s="48">
        <v>10.634728193690803</v>
      </c>
      <c r="G495" s="48">
        <v>3181.4074342218578</v>
      </c>
      <c r="H495" s="48">
        <v>2917.9757637077769</v>
      </c>
      <c r="I495" s="48">
        <v>15.086924689682771</v>
      </c>
      <c r="J495" s="48">
        <v>10.673668072140027</v>
      </c>
      <c r="K495" s="48">
        <v>2525.410275922899</v>
      </c>
      <c r="L495" s="48">
        <v>2218.4044685790846</v>
      </c>
      <c r="M495" s="48">
        <v>15.064861820071092</v>
      </c>
      <c r="N495" s="48">
        <v>10.660647830573879</v>
      </c>
      <c r="O495" s="48">
        <v>2442.0042533793448</v>
      </c>
      <c r="P495" s="48">
        <v>2112.9073803938113</v>
      </c>
      <c r="Q495" s="48">
        <v>15.053629289179526</v>
      </c>
      <c r="R495" s="48">
        <v>10.654014456677462</v>
      </c>
      <c r="U495" s="48">
        <v>1362.9937823625171</v>
      </c>
      <c r="V495" s="48">
        <v>3.8939878449223642E-2</v>
      </c>
      <c r="W495" s="48">
        <v>35002.517641132792</v>
      </c>
      <c r="X495" s="48">
        <v>663.42248723382477</v>
      </c>
      <c r="Y495" s="48">
        <v>2.591963688307608E-2</v>
      </c>
      <c r="Z495" s="48">
        <v>25595.361934526121</v>
      </c>
      <c r="AA495" s="48">
        <v>557.92539904855153</v>
      </c>
      <c r="AB495" s="48">
        <v>1.9286262986659253E-2</v>
      </c>
      <c r="AC495" s="48">
        <v>28928.642082423186</v>
      </c>
      <c r="AD495" s="48">
        <v>-1362.9937823625171</v>
      </c>
      <c r="AE495" s="48">
        <v>-3.8939878449223642E-2</v>
      </c>
      <c r="AF495" s="48">
        <v>35002.517641132792</v>
      </c>
      <c r="AG495" s="48">
        <v>-699.57129512869233</v>
      </c>
      <c r="AH495" s="48">
        <v>-1.3020241566147561E-2</v>
      </c>
      <c r="AI495" s="48">
        <v>53729.517349936694</v>
      </c>
      <c r="AJ495" s="48">
        <v>-805.06838331396557</v>
      </c>
      <c r="AK495" s="48">
        <v>-1.9653615462564389E-2</v>
      </c>
      <c r="AL495" s="48">
        <v>40962.864305930656</v>
      </c>
      <c r="AM495" s="48">
        <v>-663.42248723382477</v>
      </c>
      <c r="AN495" s="48">
        <v>-2.591963688307608E-2</v>
      </c>
      <c r="AO495" s="48">
        <v>25595.361934526121</v>
      </c>
      <c r="AP495" s="48">
        <v>699.57129512869233</v>
      </c>
      <c r="AQ495" s="48">
        <v>1.3020241566147561E-2</v>
      </c>
      <c r="AR495" s="48">
        <v>53729.517349936694</v>
      </c>
      <c r="AS495" s="48">
        <v>-105.49708818527324</v>
      </c>
      <c r="AT495" s="48">
        <v>-6.6333738964168276E-3</v>
      </c>
      <c r="AU495" s="48">
        <v>15903.986392544519</v>
      </c>
      <c r="AV495" s="48">
        <v>-557.92539904855153</v>
      </c>
      <c r="AW495" s="48">
        <v>-1.9286262986659253E-2</v>
      </c>
      <c r="AX495" s="48">
        <v>28928.642082423186</v>
      </c>
      <c r="AY495" s="48">
        <v>805.06838331396557</v>
      </c>
      <c r="AZ495" s="48">
        <v>1.9653615462564389E-2</v>
      </c>
      <c r="BA495" s="48">
        <v>40962.864305930656</v>
      </c>
      <c r="BB495" s="48">
        <v>105.49708818527324</v>
      </c>
      <c r="BC495" s="48">
        <v>6.6333738964168276E-3</v>
      </c>
      <c r="BD495" s="48">
        <v>15903.986392544519</v>
      </c>
      <c r="BF495" s="8">
        <f t="shared" si="65"/>
        <v>317486.8638293788</v>
      </c>
      <c r="BG495" s="8">
        <f t="shared" si="66"/>
        <v>317292.06640049303</v>
      </c>
      <c r="BH495" s="8">
        <f t="shared" si="67"/>
        <v>317601.03044863726</v>
      </c>
      <c r="BI495" s="8">
        <f t="shared" si="68"/>
        <v>317507.52631993004</v>
      </c>
      <c r="BJ495" s="19">
        <f t="shared" si="69"/>
        <v>0</v>
      </c>
      <c r="BK495" s="19">
        <f t="shared" si="70"/>
        <v>0</v>
      </c>
      <c r="BL495" s="19">
        <f t="shared" si="71"/>
        <v>1</v>
      </c>
      <c r="BM495" s="19">
        <f t="shared" si="72"/>
        <v>0</v>
      </c>
    </row>
    <row r="496" spans="2:65" x14ac:dyDescent="0.25">
      <c r="B496" s="6">
        <v>471</v>
      </c>
      <c r="C496" s="48">
        <v>1890.8634206115432</v>
      </c>
      <c r="D496" s="48">
        <v>1517.5192527897707</v>
      </c>
      <c r="E496" s="48">
        <v>15.181932991163455</v>
      </c>
      <c r="F496" s="48">
        <v>10.748957516369664</v>
      </c>
      <c r="G496" s="48">
        <v>3134.2950397271479</v>
      </c>
      <c r="H496" s="48">
        <v>2886.9777472904434</v>
      </c>
      <c r="I496" s="48">
        <v>15.25058338248906</v>
      </c>
      <c r="J496" s="48">
        <v>10.789453672781777</v>
      </c>
      <c r="K496" s="48">
        <v>2490.6292541151711</v>
      </c>
      <c r="L496" s="48">
        <v>2195.7878126700953</v>
      </c>
      <c r="M496" s="48">
        <v>15.224830569304299</v>
      </c>
      <c r="N496" s="48">
        <v>10.774275153956276</v>
      </c>
      <c r="O496" s="48">
        <v>2459.3131083571452</v>
      </c>
      <c r="P496" s="48">
        <v>2125.4640698918938</v>
      </c>
      <c r="Q496" s="48">
        <v>15.203571577705656</v>
      </c>
      <c r="R496" s="48">
        <v>10.761733715714422</v>
      </c>
      <c r="U496" s="48">
        <v>1369.4584945006727</v>
      </c>
      <c r="V496" s="48">
        <v>4.0496156412112683E-2</v>
      </c>
      <c r="W496" s="48">
        <v>33816.999336042129</v>
      </c>
      <c r="X496" s="48">
        <v>678.26855988032457</v>
      </c>
      <c r="Y496" s="48">
        <v>2.5317637586612207E-2</v>
      </c>
      <c r="Z496" s="48">
        <v>26790.357416245992</v>
      </c>
      <c r="AA496" s="48">
        <v>607.94481710212312</v>
      </c>
      <c r="AB496" s="48">
        <v>1.2776199344758155E-2</v>
      </c>
      <c r="AC496" s="48">
        <v>47584.168084505662</v>
      </c>
      <c r="AD496" s="48">
        <v>-1369.4584945006727</v>
      </c>
      <c r="AE496" s="48">
        <v>-4.0496156412112683E-2</v>
      </c>
      <c r="AF496" s="48">
        <v>33816.999336042129</v>
      </c>
      <c r="AG496" s="48">
        <v>-691.18993462034814</v>
      </c>
      <c r="AH496" s="48">
        <v>-1.5178518825500475E-2</v>
      </c>
      <c r="AI496" s="48">
        <v>45537.377037021783</v>
      </c>
      <c r="AJ496" s="48">
        <v>-761.51367739854959</v>
      </c>
      <c r="AK496" s="48">
        <v>-2.7719957067354528E-2</v>
      </c>
      <c r="AL496" s="48">
        <v>27471.675931828027</v>
      </c>
      <c r="AM496" s="48">
        <v>-678.26855988032457</v>
      </c>
      <c r="AN496" s="48">
        <v>-2.5317637586612207E-2</v>
      </c>
      <c r="AO496" s="48">
        <v>26790.357416245992</v>
      </c>
      <c r="AP496" s="48">
        <v>691.18993462034814</v>
      </c>
      <c r="AQ496" s="48">
        <v>1.5178518825500475E-2</v>
      </c>
      <c r="AR496" s="48">
        <v>45537.377037021783</v>
      </c>
      <c r="AS496" s="48">
        <v>-70.323742778201449</v>
      </c>
      <c r="AT496" s="48">
        <v>-1.2541438241854053E-2</v>
      </c>
      <c r="AU496" s="48">
        <v>5607.3108539906343</v>
      </c>
      <c r="AV496" s="48">
        <v>-607.94481710212312</v>
      </c>
      <c r="AW496" s="48">
        <v>-1.2776199344758155E-2</v>
      </c>
      <c r="AX496" s="48">
        <v>47584.168084505662</v>
      </c>
      <c r="AY496" s="48">
        <v>761.51367739854959</v>
      </c>
      <c r="AZ496" s="48">
        <v>2.7719957067354528E-2</v>
      </c>
      <c r="BA496" s="48">
        <v>27471.675931828027</v>
      </c>
      <c r="BB496" s="48">
        <v>70.323742778201449</v>
      </c>
      <c r="BC496" s="48">
        <v>1.2541438241854053E-2</v>
      </c>
      <c r="BD496" s="48">
        <v>5607.3108539906343</v>
      </c>
      <c r="BF496" s="8">
        <f t="shared" si="65"/>
        <v>320951.20623830013</v>
      </c>
      <c r="BG496" s="8">
        <f t="shared" si="66"/>
        <v>320796.63243616285</v>
      </c>
      <c r="BH496" s="8">
        <f t="shared" si="67"/>
        <v>321032.4668060182</v>
      </c>
      <c r="BI496" s="8">
        <f t="shared" si="68"/>
        <v>320726.5474015408</v>
      </c>
      <c r="BJ496" s="19">
        <f t="shared" si="69"/>
        <v>0</v>
      </c>
      <c r="BK496" s="19">
        <f t="shared" si="70"/>
        <v>0</v>
      </c>
      <c r="BL496" s="19">
        <f t="shared" si="71"/>
        <v>1</v>
      </c>
      <c r="BM496" s="19">
        <f t="shared" si="72"/>
        <v>0</v>
      </c>
    </row>
    <row r="497" spans="2:65" x14ac:dyDescent="0.25">
      <c r="B497" s="6">
        <v>472</v>
      </c>
      <c r="C497" s="48">
        <v>2027.0926083165643</v>
      </c>
      <c r="D497" s="48">
        <v>1605.7830815600767</v>
      </c>
      <c r="E497" s="48">
        <v>14.962416658525099</v>
      </c>
      <c r="F497" s="48">
        <v>10.592087945220996</v>
      </c>
      <c r="G497" s="48">
        <v>3186.4401108181041</v>
      </c>
      <c r="H497" s="48">
        <v>2919.7242852736972</v>
      </c>
      <c r="I497" s="48">
        <v>15.030678581810834</v>
      </c>
      <c r="J497" s="48">
        <v>10.632272243920786</v>
      </c>
      <c r="K497" s="48">
        <v>2509.3843725262063</v>
      </c>
      <c r="L497" s="48">
        <v>2205.7442058320858</v>
      </c>
      <c r="M497" s="48">
        <v>15.014493011915727</v>
      </c>
      <c r="N497" s="48">
        <v>10.622755485421884</v>
      </c>
      <c r="O497" s="48">
        <v>2476.7379522472984</v>
      </c>
      <c r="P497" s="48">
        <v>2134.1633075086411</v>
      </c>
      <c r="Q497" s="48">
        <v>14.997346740686092</v>
      </c>
      <c r="R497" s="48">
        <v>10.612666215301216</v>
      </c>
      <c r="U497" s="48">
        <v>1313.9412037136206</v>
      </c>
      <c r="V497" s="48">
        <v>4.0184298699790233E-2</v>
      </c>
      <c r="W497" s="48">
        <v>32697.875693435442</v>
      </c>
      <c r="X497" s="48">
        <v>599.9611242720091</v>
      </c>
      <c r="Y497" s="48">
        <v>3.06675402008878E-2</v>
      </c>
      <c r="Z497" s="48">
        <v>19563.392444974794</v>
      </c>
      <c r="AA497" s="48">
        <v>528.38022594856443</v>
      </c>
      <c r="AB497" s="48">
        <v>2.0578270080219951E-2</v>
      </c>
      <c r="AC497" s="48">
        <v>25676.610516277022</v>
      </c>
      <c r="AD497" s="48">
        <v>-1313.9412037136206</v>
      </c>
      <c r="AE497" s="48">
        <v>-4.0184298699790233E-2</v>
      </c>
      <c r="AF497" s="48">
        <v>32697.875693435442</v>
      </c>
      <c r="AG497" s="48">
        <v>-713.98007944161145</v>
      </c>
      <c r="AH497" s="48">
        <v>-9.5167584989024334E-3</v>
      </c>
      <c r="AI497" s="48">
        <v>75023.452525768589</v>
      </c>
      <c r="AJ497" s="48">
        <v>-785.56097776505612</v>
      </c>
      <c r="AK497" s="48">
        <v>-1.9606028619570282E-2</v>
      </c>
      <c r="AL497" s="48">
        <v>40067.317711702584</v>
      </c>
      <c r="AM497" s="48">
        <v>-599.9611242720091</v>
      </c>
      <c r="AN497" s="48">
        <v>-3.06675402008878E-2</v>
      </c>
      <c r="AO497" s="48">
        <v>19563.392444974794</v>
      </c>
      <c r="AP497" s="48">
        <v>713.98007944161145</v>
      </c>
      <c r="AQ497" s="48">
        <v>9.5167584989024334E-3</v>
      </c>
      <c r="AR497" s="48">
        <v>75023.452525768589</v>
      </c>
      <c r="AS497" s="48">
        <v>-71.580898323444671</v>
      </c>
      <c r="AT497" s="48">
        <v>-1.0089270120667848E-2</v>
      </c>
      <c r="AU497" s="48">
        <v>7094.7548700090165</v>
      </c>
      <c r="AV497" s="48">
        <v>-528.38022594856443</v>
      </c>
      <c r="AW497" s="48">
        <v>-2.0578270080219951E-2</v>
      </c>
      <c r="AX497" s="48">
        <v>25676.610516277022</v>
      </c>
      <c r="AY497" s="48">
        <v>785.56097776505612</v>
      </c>
      <c r="AZ497" s="48">
        <v>1.9606028619570282E-2</v>
      </c>
      <c r="BA497" s="48">
        <v>40067.317711702584</v>
      </c>
      <c r="BB497" s="48">
        <v>71.580898323444671</v>
      </c>
      <c r="BC497" s="48">
        <v>1.0089270120667848E-2</v>
      </c>
      <c r="BD497" s="48">
        <v>7094.7548700090165</v>
      </c>
      <c r="BF497" s="8">
        <f t="shared" si="65"/>
        <v>316156.85527506977</v>
      </c>
      <c r="BG497" s="8">
        <f t="shared" si="66"/>
        <v>316048.44303234987</v>
      </c>
      <c r="BH497" s="8">
        <f t="shared" si="67"/>
        <v>316476.92035682441</v>
      </c>
      <c r="BI497" s="8">
        <f t="shared" si="68"/>
        <v>316245.82315152785</v>
      </c>
      <c r="BJ497" s="19">
        <f t="shared" si="69"/>
        <v>0</v>
      </c>
      <c r="BK497" s="19">
        <f>IF($B497&lt;&gt;"",IF(BG497=MAX($BF497:$BI497),1,0),"")</f>
        <v>0</v>
      </c>
      <c r="BL497" s="19">
        <f t="shared" si="71"/>
        <v>1</v>
      </c>
      <c r="BM497" s="19">
        <f t="shared" si="72"/>
        <v>0</v>
      </c>
    </row>
    <row r="498" spans="2:65" x14ac:dyDescent="0.25">
      <c r="B498" s="6">
        <v>473</v>
      </c>
      <c r="C498" s="48">
        <v>1908.2189352514822</v>
      </c>
      <c r="D498" s="48">
        <v>1527.0423050181435</v>
      </c>
      <c r="E498" s="48">
        <v>14.880635019991647</v>
      </c>
      <c r="F498" s="48">
        <v>10.53212902001443</v>
      </c>
      <c r="G498" s="48">
        <v>3190.9313441111476</v>
      </c>
      <c r="H498" s="48">
        <v>2923.5745926987138</v>
      </c>
      <c r="I498" s="48">
        <v>14.930779671589569</v>
      </c>
      <c r="J498" s="48">
        <v>10.561665210656743</v>
      </c>
      <c r="K498" s="48">
        <v>2538.9247660807291</v>
      </c>
      <c r="L498" s="48">
        <v>2226.5561263929221</v>
      </c>
      <c r="M498" s="48">
        <v>14.911036264319799</v>
      </c>
      <c r="N498" s="48">
        <v>10.550044263801416</v>
      </c>
      <c r="O498" s="48">
        <v>2559.7017971449804</v>
      </c>
      <c r="P498" s="48">
        <v>2191.1015330113119</v>
      </c>
      <c r="Q498" s="48">
        <v>14.886211840496296</v>
      </c>
      <c r="R498" s="48">
        <v>10.535417332805501</v>
      </c>
      <c r="U498" s="48">
        <v>1396.5322876805703</v>
      </c>
      <c r="V498" s="48">
        <v>2.9536190642312832E-2</v>
      </c>
      <c r="W498" s="48">
        <v>47282.071834948547</v>
      </c>
      <c r="X498" s="48">
        <v>699.51382137477867</v>
      </c>
      <c r="Y498" s="48">
        <v>1.7915243786985613E-2</v>
      </c>
      <c r="Z498" s="48">
        <v>39045.732767696689</v>
      </c>
      <c r="AA498" s="48">
        <v>664.05922799316841</v>
      </c>
      <c r="AB498" s="48">
        <v>3.2883127910707799E-3</v>
      </c>
      <c r="AC498" s="48">
        <v>201945.27412245641</v>
      </c>
      <c r="AD498" s="48">
        <v>-1396.5322876805703</v>
      </c>
      <c r="AE498" s="48">
        <v>-2.9536190642312832E-2</v>
      </c>
      <c r="AF498" s="48">
        <v>47282.071834948547</v>
      </c>
      <c r="AG498" s="48">
        <v>-697.01846630579166</v>
      </c>
      <c r="AH498" s="48">
        <v>-1.1620946855327219E-2</v>
      </c>
      <c r="AI498" s="48">
        <v>59979.490052161091</v>
      </c>
      <c r="AJ498" s="48">
        <v>-732.47305968740193</v>
      </c>
      <c r="AK498" s="48">
        <v>-2.6247877851242052E-2</v>
      </c>
      <c r="AL498" s="48">
        <v>27905.991632490823</v>
      </c>
      <c r="AM498" s="48">
        <v>-699.51382137477867</v>
      </c>
      <c r="AN498" s="48">
        <v>-1.7915243786985613E-2</v>
      </c>
      <c r="AO498" s="48">
        <v>39045.732767696689</v>
      </c>
      <c r="AP498" s="48">
        <v>697.01846630579166</v>
      </c>
      <c r="AQ498" s="48">
        <v>1.1620946855327219E-2</v>
      </c>
      <c r="AR498" s="48">
        <v>59979.490052161091</v>
      </c>
      <c r="AS498" s="48">
        <v>-35.454593381610266</v>
      </c>
      <c r="AT498" s="48">
        <v>-1.4626930995914833E-2</v>
      </c>
      <c r="AU498" s="48">
        <v>2423.9256609272584</v>
      </c>
      <c r="AV498" s="48">
        <v>-664.05922799316841</v>
      </c>
      <c r="AW498" s="48">
        <v>-3.2883127910707799E-3</v>
      </c>
      <c r="AX498" s="48">
        <v>201945.27412245641</v>
      </c>
      <c r="AY498" s="48">
        <v>732.47305968740193</v>
      </c>
      <c r="AZ498" s="48">
        <v>2.6247877851242052E-2</v>
      </c>
      <c r="BA498" s="48">
        <v>27905.991632490823</v>
      </c>
      <c r="BB498" s="48">
        <v>35.454593381610266</v>
      </c>
      <c r="BC498" s="48">
        <v>1.4626930995914833E-2</v>
      </c>
      <c r="BD498" s="48">
        <v>2423.9256609272584</v>
      </c>
      <c r="BF498" s="8">
        <f t="shared" si="65"/>
        <v>314436.82829541474</v>
      </c>
      <c r="BG498" s="8">
        <f t="shared" si="66"/>
        <v>313926.38172700361</v>
      </c>
      <c r="BH498" s="8">
        <f t="shared" si="67"/>
        <v>314274.77178764954</v>
      </c>
      <c r="BI498" s="8">
        <f t="shared" si="68"/>
        <v>313871.41845115373</v>
      </c>
      <c r="BJ498" s="19">
        <f t="shared" si="69"/>
        <v>1</v>
      </c>
      <c r="BK498" s="19">
        <f t="shared" si="70"/>
        <v>0</v>
      </c>
      <c r="BL498" s="19">
        <f t="shared" si="71"/>
        <v>0</v>
      </c>
      <c r="BM498" s="19">
        <f t="shared" si="72"/>
        <v>0</v>
      </c>
    </row>
    <row r="499" spans="2:65" x14ac:dyDescent="0.25">
      <c r="B499" s="6">
        <v>474</v>
      </c>
      <c r="C499" s="48">
        <v>2027.9038353243291</v>
      </c>
      <c r="D499" s="48">
        <v>1602.5898430317293</v>
      </c>
      <c r="E499" s="48">
        <v>14.946078094844179</v>
      </c>
      <c r="F499" s="48">
        <v>10.580558113669106</v>
      </c>
      <c r="G499" s="48">
        <v>3203.3821491253898</v>
      </c>
      <c r="H499" s="48">
        <v>2928.7483424555908</v>
      </c>
      <c r="I499" s="48">
        <v>15.012570893972363</v>
      </c>
      <c r="J499" s="48">
        <v>10.619772798736431</v>
      </c>
      <c r="K499" s="48">
        <v>2578.1630223138291</v>
      </c>
      <c r="L499" s="48">
        <v>2249.0608026889968</v>
      </c>
      <c r="M499" s="48">
        <v>14.988666570478767</v>
      </c>
      <c r="N499" s="48">
        <v>10.60568831339449</v>
      </c>
      <c r="O499" s="48">
        <v>2506.0210507193938</v>
      </c>
      <c r="P499" s="48">
        <v>2150.7620804469902</v>
      </c>
      <c r="Q499" s="48">
        <v>14.977134842022853</v>
      </c>
      <c r="R499" s="48">
        <v>10.5988884823996</v>
      </c>
      <c r="U499" s="48">
        <v>1326.1584994238615</v>
      </c>
      <c r="V499" s="48">
        <v>3.921468506732495E-2</v>
      </c>
      <c r="W499" s="48">
        <v>33817.905132913162</v>
      </c>
      <c r="X499" s="48">
        <v>646.47095965726749</v>
      </c>
      <c r="Y499" s="48">
        <v>2.5130199725383662E-2</v>
      </c>
      <c r="Z499" s="48">
        <v>25724.863579348166</v>
      </c>
      <c r="AA499" s="48">
        <v>548.17223741526095</v>
      </c>
      <c r="AB499" s="48">
        <v>1.8330368730493873E-2</v>
      </c>
      <c r="AC499" s="48">
        <v>29905.139687852399</v>
      </c>
      <c r="AD499" s="48">
        <v>-1326.1584994238615</v>
      </c>
      <c r="AE499" s="48">
        <v>-3.921468506732495E-2</v>
      </c>
      <c r="AF499" s="48">
        <v>33817.905132913162</v>
      </c>
      <c r="AG499" s="48">
        <v>-679.687539766594</v>
      </c>
      <c r="AH499" s="48">
        <v>-1.4084485341941289E-2</v>
      </c>
      <c r="AI499" s="48">
        <v>48257.889675428603</v>
      </c>
      <c r="AJ499" s="48">
        <v>-777.98626200860053</v>
      </c>
      <c r="AK499" s="48">
        <v>-2.0884316336831077E-2</v>
      </c>
      <c r="AL499" s="48">
        <v>37252.177637079876</v>
      </c>
      <c r="AM499" s="48">
        <v>-646.47095965726749</v>
      </c>
      <c r="AN499" s="48">
        <v>-2.5130199725383662E-2</v>
      </c>
      <c r="AO499" s="48">
        <v>25724.863579348166</v>
      </c>
      <c r="AP499" s="48">
        <v>679.687539766594</v>
      </c>
      <c r="AQ499" s="48">
        <v>1.4084485341941289E-2</v>
      </c>
      <c r="AR499" s="48">
        <v>48257.889675428603</v>
      </c>
      <c r="AS499" s="48">
        <v>-98.298722242006534</v>
      </c>
      <c r="AT499" s="48">
        <v>-6.7998309948897884E-3</v>
      </c>
      <c r="AU499" s="48">
        <v>14456.053733670738</v>
      </c>
      <c r="AV499" s="48">
        <v>-548.17223741526095</v>
      </c>
      <c r="AW499" s="48">
        <v>-1.8330368730493873E-2</v>
      </c>
      <c r="AX499" s="48">
        <v>29905.139687852399</v>
      </c>
      <c r="AY499" s="48">
        <v>777.98626200860053</v>
      </c>
      <c r="AZ499" s="48">
        <v>2.0884316336831077E-2</v>
      </c>
      <c r="BA499" s="48">
        <v>37252.177637079876</v>
      </c>
      <c r="BB499" s="48">
        <v>98.298722242006534</v>
      </c>
      <c r="BC499" s="48">
        <v>6.7998309948897884E-3</v>
      </c>
      <c r="BD499" s="48">
        <v>14456.053733670738</v>
      </c>
      <c r="BF499" s="8">
        <f t="shared" si="65"/>
        <v>315814.15356704145</v>
      </c>
      <c r="BG499" s="8">
        <f t="shared" si="66"/>
        <v>315664.43561963731</v>
      </c>
      <c r="BH499" s="8">
        <f t="shared" si="67"/>
        <v>315921.5885991457</v>
      </c>
      <c r="BI499" s="8">
        <f t="shared" si="68"/>
        <v>315815.89239154098</v>
      </c>
      <c r="BJ499" s="19">
        <f t="shared" si="69"/>
        <v>0</v>
      </c>
      <c r="BK499" s="19">
        <f t="shared" si="70"/>
        <v>0</v>
      </c>
      <c r="BL499" s="19">
        <f t="shared" si="71"/>
        <v>1</v>
      </c>
      <c r="BM499" s="19">
        <f t="shared" si="72"/>
        <v>0</v>
      </c>
    </row>
    <row r="500" spans="2:65" x14ac:dyDescent="0.25">
      <c r="B500" s="6">
        <v>475</v>
      </c>
      <c r="C500" s="48">
        <v>1918.6931869869802</v>
      </c>
      <c r="D500" s="48">
        <v>1534.5250566985155</v>
      </c>
      <c r="E500" s="48">
        <v>15.044861935351589</v>
      </c>
      <c r="F500" s="48">
        <v>10.651259034312297</v>
      </c>
      <c r="G500" s="48">
        <v>3194.3378233109079</v>
      </c>
      <c r="H500" s="48">
        <v>2926.1517085599976</v>
      </c>
      <c r="I500" s="48">
        <v>15.104367307030694</v>
      </c>
      <c r="J500" s="48">
        <v>10.686403883550994</v>
      </c>
      <c r="K500" s="48">
        <v>2558.5363750141059</v>
      </c>
      <c r="L500" s="48">
        <v>2240.0853891509778</v>
      </c>
      <c r="M500" s="48">
        <v>15.078686723407513</v>
      </c>
      <c r="N500" s="48">
        <v>10.671247053372888</v>
      </c>
      <c r="O500" s="48">
        <v>2479.274513972106</v>
      </c>
      <c r="P500" s="48">
        <v>2137.3498199581859</v>
      </c>
      <c r="Q500" s="48">
        <v>15.066637629695149</v>
      </c>
      <c r="R500" s="48">
        <v>10.664130107021888</v>
      </c>
      <c r="U500" s="48">
        <v>1391.6266518614821</v>
      </c>
      <c r="V500" s="48">
        <v>3.5144849238697873E-2</v>
      </c>
      <c r="W500" s="48">
        <v>39596.887794560993</v>
      </c>
      <c r="X500" s="48">
        <v>705.56033245246226</v>
      </c>
      <c r="Y500" s="48">
        <v>1.9988019060591E-2</v>
      </c>
      <c r="Z500" s="48">
        <v>35299.162478965562</v>
      </c>
      <c r="AA500" s="48">
        <v>602.82476325967036</v>
      </c>
      <c r="AB500" s="48">
        <v>1.2871072709591758E-2</v>
      </c>
      <c r="AC500" s="48">
        <v>46835.627213140855</v>
      </c>
      <c r="AD500" s="48">
        <v>-1391.6266518614821</v>
      </c>
      <c r="AE500" s="48">
        <v>-3.5144849238697873E-2</v>
      </c>
      <c r="AF500" s="48">
        <v>39596.887794560993</v>
      </c>
      <c r="AG500" s="48">
        <v>-686.0663194090198</v>
      </c>
      <c r="AH500" s="48">
        <v>-1.5156830178106873E-2</v>
      </c>
      <c r="AI500" s="48">
        <v>45264.498668065913</v>
      </c>
      <c r="AJ500" s="48">
        <v>-788.8018886018117</v>
      </c>
      <c r="AK500" s="48">
        <v>-2.2273776529106115E-2</v>
      </c>
      <c r="AL500" s="48">
        <v>35413.926667130283</v>
      </c>
      <c r="AM500" s="48">
        <v>-705.56033245246226</v>
      </c>
      <c r="AN500" s="48">
        <v>-1.9988019060591E-2</v>
      </c>
      <c r="AO500" s="48">
        <v>35299.162478965562</v>
      </c>
      <c r="AP500" s="48">
        <v>686.0663194090198</v>
      </c>
      <c r="AQ500" s="48">
        <v>1.5156830178106873E-2</v>
      </c>
      <c r="AR500" s="48">
        <v>45264.498668065913</v>
      </c>
      <c r="AS500" s="48">
        <v>-102.7355691927919</v>
      </c>
      <c r="AT500" s="48">
        <v>-7.1169463509992426E-3</v>
      </c>
      <c r="AU500" s="48">
        <v>14435.344054317269</v>
      </c>
      <c r="AV500" s="48">
        <v>-602.82476325967036</v>
      </c>
      <c r="AW500" s="48">
        <v>-1.2871072709591758E-2</v>
      </c>
      <c r="AX500" s="48">
        <v>46835.627213140855</v>
      </c>
      <c r="AY500" s="48">
        <v>788.8018886018117</v>
      </c>
      <c r="AZ500" s="48">
        <v>2.2273776529106115E-2</v>
      </c>
      <c r="BA500" s="48">
        <v>35413.926667130283</v>
      </c>
      <c r="BB500" s="48">
        <v>102.7355691927919</v>
      </c>
      <c r="BC500" s="48">
        <v>7.1169463509992426E-3</v>
      </c>
      <c r="BD500" s="48">
        <v>14435.344054317269</v>
      </c>
      <c r="BF500" s="8">
        <f t="shared" si="65"/>
        <v>318003.24597267038</v>
      </c>
      <c r="BG500" s="8">
        <f t="shared" si="66"/>
        <v>317665.96479796985</v>
      </c>
      <c r="BH500" s="8">
        <f t="shared" si="67"/>
        <v>317897.32621203561</v>
      </c>
      <c r="BI500" s="8">
        <f t="shared" si="68"/>
        <v>317786.55339069845</v>
      </c>
      <c r="BJ500" s="19">
        <f t="shared" si="69"/>
        <v>1</v>
      </c>
      <c r="BK500" s="19">
        <f t="shared" si="70"/>
        <v>0</v>
      </c>
      <c r="BL500" s="19">
        <f t="shared" si="71"/>
        <v>0</v>
      </c>
      <c r="BM500" s="19">
        <f t="shared" si="72"/>
        <v>0</v>
      </c>
    </row>
    <row r="501" spans="2:65" x14ac:dyDescent="0.25">
      <c r="B501" s="6">
        <v>476</v>
      </c>
      <c r="C501" s="48">
        <v>1934.4222194782201</v>
      </c>
      <c r="D501" s="48">
        <v>1543.632498776803</v>
      </c>
      <c r="E501" s="48">
        <v>14.941482306769457</v>
      </c>
      <c r="F501" s="48">
        <v>10.575437526786788</v>
      </c>
      <c r="G501" s="48">
        <v>3138.3952747799276</v>
      </c>
      <c r="H501" s="48">
        <v>2887.697660737068</v>
      </c>
      <c r="I501" s="48">
        <v>15.002741758996349</v>
      </c>
      <c r="J501" s="48">
        <v>10.611532369210066</v>
      </c>
      <c r="K501" s="48">
        <v>2521.8573371545267</v>
      </c>
      <c r="L501" s="48">
        <v>2214.2814610512128</v>
      </c>
      <c r="M501" s="48">
        <v>14.977996612019103</v>
      </c>
      <c r="N501" s="48">
        <v>10.596964455622487</v>
      </c>
      <c r="O501" s="48">
        <v>2491.8111700573427</v>
      </c>
      <c r="P501" s="48">
        <v>2144.479373808188</v>
      </c>
      <c r="Q501" s="48">
        <v>14.960598633400835</v>
      </c>
      <c r="R501" s="48">
        <v>10.586712051231787</v>
      </c>
      <c r="U501" s="48">
        <v>1344.065161960265</v>
      </c>
      <c r="V501" s="48">
        <v>3.6094842423278095E-2</v>
      </c>
      <c r="W501" s="48">
        <v>37237.041962910953</v>
      </c>
      <c r="X501" s="48">
        <v>670.64896227440977</v>
      </c>
      <c r="Y501" s="48">
        <v>2.1526928835699621E-2</v>
      </c>
      <c r="Z501" s="48">
        <v>31153.954537268939</v>
      </c>
      <c r="AA501" s="48">
        <v>600.84687503138503</v>
      </c>
      <c r="AB501" s="48">
        <v>1.1274524444999656E-2</v>
      </c>
      <c r="AC501" s="48">
        <v>53292.436232010259</v>
      </c>
      <c r="AD501" s="48">
        <v>-1344.065161960265</v>
      </c>
      <c r="AE501" s="48">
        <v>-3.6094842423278095E-2</v>
      </c>
      <c r="AF501" s="48">
        <v>37237.041962910953</v>
      </c>
      <c r="AG501" s="48">
        <v>-673.41619968585519</v>
      </c>
      <c r="AH501" s="48">
        <v>-1.4567913587578474E-2</v>
      </c>
      <c r="AI501" s="48">
        <v>46225.988068741193</v>
      </c>
      <c r="AJ501" s="48">
        <v>-743.21828692887993</v>
      </c>
      <c r="AK501" s="48">
        <v>-2.4820317978278439E-2</v>
      </c>
      <c r="AL501" s="48">
        <v>29943.947034816767</v>
      </c>
      <c r="AM501" s="48">
        <v>-670.64896227440977</v>
      </c>
      <c r="AN501" s="48">
        <v>-2.1526928835699621E-2</v>
      </c>
      <c r="AO501" s="48">
        <v>31153.954537268939</v>
      </c>
      <c r="AP501" s="48">
        <v>673.41619968585519</v>
      </c>
      <c r="AQ501" s="48">
        <v>1.4567913587578474E-2</v>
      </c>
      <c r="AR501" s="48">
        <v>46225.988068741193</v>
      </c>
      <c r="AS501" s="48">
        <v>-69.802087243024744</v>
      </c>
      <c r="AT501" s="48">
        <v>-1.0252404390699965E-2</v>
      </c>
      <c r="AU501" s="48">
        <v>6808.3626613814367</v>
      </c>
      <c r="AV501" s="48">
        <v>-600.84687503138503</v>
      </c>
      <c r="AW501" s="48">
        <v>-1.1274524444999656E-2</v>
      </c>
      <c r="AX501" s="48">
        <v>53292.436232010259</v>
      </c>
      <c r="AY501" s="48">
        <v>743.21828692887993</v>
      </c>
      <c r="AZ501" s="48">
        <v>2.4820317978278439E-2</v>
      </c>
      <c r="BA501" s="48">
        <v>29943.947034816767</v>
      </c>
      <c r="BB501" s="48">
        <v>69.802087243024744</v>
      </c>
      <c r="BC501" s="48">
        <v>1.0252404390699965E-2</v>
      </c>
      <c r="BD501" s="48">
        <v>6808.3626613814367</v>
      </c>
      <c r="BF501" s="8">
        <f t="shared" si="65"/>
        <v>315719.49330482678</v>
      </c>
      <c r="BG501" s="8">
        <f t="shared" si="66"/>
        <v>315458.27341556485</v>
      </c>
      <c r="BH501" s="8">
        <f t="shared" si="67"/>
        <v>315694.65220762341</v>
      </c>
      <c r="BI501" s="8">
        <f t="shared" si="68"/>
        <v>315456.8821631454</v>
      </c>
      <c r="BJ501" s="19">
        <f t="shared" si="69"/>
        <v>1</v>
      </c>
      <c r="BK501" s="19">
        <f t="shared" si="70"/>
        <v>0</v>
      </c>
      <c r="BL501" s="19">
        <f t="shared" si="71"/>
        <v>0</v>
      </c>
      <c r="BM501" s="19">
        <f t="shared" si="72"/>
        <v>0</v>
      </c>
    </row>
    <row r="502" spans="2:65" x14ac:dyDescent="0.25">
      <c r="B502" s="6">
        <v>477</v>
      </c>
      <c r="C502" s="48">
        <v>1922.7293954826789</v>
      </c>
      <c r="D502" s="48">
        <v>1535.7364903882797</v>
      </c>
      <c r="E502" s="48">
        <v>14.942572679629601</v>
      </c>
      <c r="F502" s="48">
        <v>10.577343147316251</v>
      </c>
      <c r="G502" s="48">
        <v>3197.955944119517</v>
      </c>
      <c r="H502" s="48">
        <v>2927.5634901053822</v>
      </c>
      <c r="I502" s="48">
        <v>14.997788534367059</v>
      </c>
      <c r="J502" s="48">
        <v>10.60997354742816</v>
      </c>
      <c r="K502" s="48">
        <v>2585.7352492455325</v>
      </c>
      <c r="L502" s="48">
        <v>2257.1210177413573</v>
      </c>
      <c r="M502" s="48">
        <v>14.970316370423751</v>
      </c>
      <c r="N502" s="48">
        <v>10.593748395707435</v>
      </c>
      <c r="O502" s="48">
        <v>2486.6866916041213</v>
      </c>
      <c r="P502" s="48">
        <v>2141.0079700419515</v>
      </c>
      <c r="Q502" s="48">
        <v>14.962227412831631</v>
      </c>
      <c r="R502" s="48">
        <v>10.588967336259506</v>
      </c>
      <c r="U502" s="48">
        <v>1391.8269997171026</v>
      </c>
      <c r="V502" s="48">
        <v>3.2630400111909097E-2</v>
      </c>
      <c r="W502" s="48">
        <v>42654.303806992801</v>
      </c>
      <c r="X502" s="48">
        <v>721.3845273530776</v>
      </c>
      <c r="Y502" s="48">
        <v>1.6405248391183846E-2</v>
      </c>
      <c r="Z502" s="48">
        <v>43972.789082593132</v>
      </c>
      <c r="AA502" s="48">
        <v>605.2714796536718</v>
      </c>
      <c r="AB502" s="48">
        <v>1.162418894325512E-2</v>
      </c>
      <c r="AC502" s="48">
        <v>52069.996677478099</v>
      </c>
      <c r="AD502" s="48">
        <v>-1391.8269997171026</v>
      </c>
      <c r="AE502" s="48">
        <v>-3.2630400111909097E-2</v>
      </c>
      <c r="AF502" s="48">
        <v>42654.303806992801</v>
      </c>
      <c r="AG502" s="48">
        <v>-670.44247236402498</v>
      </c>
      <c r="AH502" s="48">
        <v>-1.622515172072525E-2</v>
      </c>
      <c r="AI502" s="48">
        <v>41321.183549096379</v>
      </c>
      <c r="AJ502" s="48">
        <v>-786.55552006343078</v>
      </c>
      <c r="AK502" s="48">
        <v>-2.1006211168653977E-2</v>
      </c>
      <c r="AL502" s="48">
        <v>37443.949970242596</v>
      </c>
      <c r="AM502" s="48">
        <v>-721.3845273530776</v>
      </c>
      <c r="AN502" s="48">
        <v>-1.6405248391183846E-2</v>
      </c>
      <c r="AO502" s="48">
        <v>43972.789082593132</v>
      </c>
      <c r="AP502" s="48">
        <v>670.44247236402498</v>
      </c>
      <c r="AQ502" s="48">
        <v>1.622515172072525E-2</v>
      </c>
      <c r="AR502" s="48">
        <v>41321.183549096379</v>
      </c>
      <c r="AS502" s="48">
        <v>-116.1130476994058</v>
      </c>
      <c r="AT502" s="48">
        <v>-4.7810594479287261E-3</v>
      </c>
      <c r="AU502" s="48">
        <v>24286.049768678124</v>
      </c>
      <c r="AV502" s="48">
        <v>-605.2714796536718</v>
      </c>
      <c r="AW502" s="48">
        <v>-1.162418894325512E-2</v>
      </c>
      <c r="AX502" s="48">
        <v>52069.996677478099</v>
      </c>
      <c r="AY502" s="48">
        <v>786.55552006343078</v>
      </c>
      <c r="AZ502" s="48">
        <v>2.1006211168653977E-2</v>
      </c>
      <c r="BA502" s="48">
        <v>37443.949970242596</v>
      </c>
      <c r="BB502" s="48">
        <v>116.1130476994058</v>
      </c>
      <c r="BC502" s="48">
        <v>4.7810594479287261E-3</v>
      </c>
      <c r="BD502" s="48">
        <v>24286.049768678124</v>
      </c>
      <c r="BF502" s="8">
        <f t="shared" si="65"/>
        <v>315784.55792909925</v>
      </c>
      <c r="BG502" s="8">
        <f t="shared" si="66"/>
        <v>315371.6429327394</v>
      </c>
      <c r="BH502" s="8">
        <f t="shared" si="67"/>
        <v>315555.33085348172</v>
      </c>
      <c r="BI502" s="8">
        <f t="shared" si="68"/>
        <v>315528.0121177432</v>
      </c>
      <c r="BJ502" s="19">
        <f t="shared" si="69"/>
        <v>1</v>
      </c>
      <c r="BK502" s="19">
        <f t="shared" si="70"/>
        <v>0</v>
      </c>
      <c r="BL502" s="19">
        <f t="shared" si="71"/>
        <v>0</v>
      </c>
      <c r="BM502" s="19">
        <f t="shared" si="72"/>
        <v>0</v>
      </c>
    </row>
    <row r="503" spans="2:65" x14ac:dyDescent="0.25">
      <c r="B503" s="6">
        <v>478</v>
      </c>
      <c r="C503" s="48">
        <v>1927.6309531667771</v>
      </c>
      <c r="D503" s="48">
        <v>1541.5551955846515</v>
      </c>
      <c r="E503" s="48">
        <v>14.931564637858509</v>
      </c>
      <c r="F503" s="48">
        <v>10.570461689267628</v>
      </c>
      <c r="G503" s="48">
        <v>3174.212606862151</v>
      </c>
      <c r="H503" s="48">
        <v>2913.303872574118</v>
      </c>
      <c r="I503" s="48">
        <v>14.992956858569805</v>
      </c>
      <c r="J503" s="48">
        <v>10.606674087451639</v>
      </c>
      <c r="K503" s="48">
        <v>2573.3126626979374</v>
      </c>
      <c r="L503" s="48">
        <v>2250.8507695829376</v>
      </c>
      <c r="M503" s="48">
        <v>14.962891591321849</v>
      </c>
      <c r="N503" s="48">
        <v>10.588951944180044</v>
      </c>
      <c r="O503" s="48">
        <v>2437.737456923735</v>
      </c>
      <c r="P503" s="48">
        <v>2110.2405667792209</v>
      </c>
      <c r="Q503" s="48">
        <v>14.960421645725532</v>
      </c>
      <c r="R503" s="48">
        <v>10.587495005420571</v>
      </c>
      <c r="U503" s="48">
        <v>1371.7486769894665</v>
      </c>
      <c r="V503" s="48">
        <v>3.6212398184011008E-2</v>
      </c>
      <c r="W503" s="48">
        <v>37880.636074391223</v>
      </c>
      <c r="X503" s="48">
        <v>709.29557399828605</v>
      </c>
      <c r="Y503" s="48">
        <v>1.8490254912416404E-2</v>
      </c>
      <c r="Z503" s="48">
        <v>38360.508135665914</v>
      </c>
      <c r="AA503" s="48">
        <v>568.68537119456937</v>
      </c>
      <c r="AB503" s="48">
        <v>1.7033316152943456E-2</v>
      </c>
      <c r="AC503" s="48">
        <v>33386.65037907473</v>
      </c>
      <c r="AD503" s="48">
        <v>-1371.7486769894665</v>
      </c>
      <c r="AE503" s="48">
        <v>-3.6212398184011008E-2</v>
      </c>
      <c r="AF503" s="48">
        <v>37880.636074391223</v>
      </c>
      <c r="AG503" s="48">
        <v>-662.45310299118046</v>
      </c>
      <c r="AH503" s="48">
        <v>-1.7722143271594604E-2</v>
      </c>
      <c r="AI503" s="48">
        <v>37379.965438659623</v>
      </c>
      <c r="AJ503" s="48">
        <v>-803.06330579489713</v>
      </c>
      <c r="AK503" s="48">
        <v>-1.9179082031067551E-2</v>
      </c>
      <c r="AL503" s="48">
        <v>41871.832264653844</v>
      </c>
      <c r="AM503" s="48">
        <v>-709.29557399828605</v>
      </c>
      <c r="AN503" s="48">
        <v>-1.8490254912416404E-2</v>
      </c>
      <c r="AO503" s="48">
        <v>38360.508135665914</v>
      </c>
      <c r="AP503" s="48">
        <v>662.45310299118046</v>
      </c>
      <c r="AQ503" s="48">
        <v>1.7722143271594604E-2</v>
      </c>
      <c r="AR503" s="48">
        <v>37379.965438659623</v>
      </c>
      <c r="AS503" s="48">
        <v>-140.61020280371667</v>
      </c>
      <c r="AT503" s="48">
        <v>-1.4569387594729477E-3</v>
      </c>
      <c r="AU503" s="48">
        <v>96510.715971742611</v>
      </c>
      <c r="AV503" s="48">
        <v>-568.68537119456937</v>
      </c>
      <c r="AW503" s="48">
        <v>-1.7033316152943456E-2</v>
      </c>
      <c r="AX503" s="48">
        <v>33386.65037907473</v>
      </c>
      <c r="AY503" s="48">
        <v>803.06330579489713</v>
      </c>
      <c r="AZ503" s="48">
        <v>1.9179082031067551E-2</v>
      </c>
      <c r="BA503" s="48">
        <v>41871.832264653844</v>
      </c>
      <c r="BB503" s="48">
        <v>140.61020280371667</v>
      </c>
      <c r="BC503" s="48">
        <v>1.4569387594729477E-3</v>
      </c>
      <c r="BD503" s="48">
        <v>96510.715971742611</v>
      </c>
      <c r="BF503" s="8">
        <f t="shared" si="65"/>
        <v>315572.29548244417</v>
      </c>
      <c r="BG503" s="8">
        <f t="shared" si="66"/>
        <v>315286.91875097505</v>
      </c>
      <c r="BH503" s="8">
        <f t="shared" si="67"/>
        <v>315417.70755581837</v>
      </c>
      <c r="BI503" s="8">
        <f t="shared" si="68"/>
        <v>315514.60959583794</v>
      </c>
      <c r="BJ503" s="19">
        <f t="shared" si="69"/>
        <v>1</v>
      </c>
      <c r="BK503" s="19">
        <f t="shared" si="70"/>
        <v>0</v>
      </c>
      <c r="BL503" s="19">
        <f t="shared" si="71"/>
        <v>0</v>
      </c>
      <c r="BM503" s="19">
        <f t="shared" si="72"/>
        <v>0</v>
      </c>
    </row>
    <row r="504" spans="2:65" x14ac:dyDescent="0.25">
      <c r="B504" s="6">
        <v>479</v>
      </c>
      <c r="C504" s="48">
        <v>1983.1290812779189</v>
      </c>
      <c r="D504" s="48">
        <v>1577.2965617622438</v>
      </c>
      <c r="E504" s="48">
        <v>15.0494471438613</v>
      </c>
      <c r="F504" s="48">
        <v>10.652663065336821</v>
      </c>
      <c r="G504" s="48">
        <v>3160.4428936612794</v>
      </c>
      <c r="H504" s="48">
        <v>2902.9974689265646</v>
      </c>
      <c r="I504" s="48">
        <v>15.115393074143286</v>
      </c>
      <c r="J504" s="48">
        <v>10.691575860827914</v>
      </c>
      <c r="K504" s="48">
        <v>2559.8439818605561</v>
      </c>
      <c r="L504" s="48">
        <v>2240.448068084379</v>
      </c>
      <c r="M504" s="48">
        <v>15.088010084346863</v>
      </c>
      <c r="N504" s="48">
        <v>10.675432394034891</v>
      </c>
      <c r="O504" s="48">
        <v>2523.718138246184</v>
      </c>
      <c r="P504" s="48">
        <v>2166.6841220283641</v>
      </c>
      <c r="Q504" s="48">
        <v>15.071270132556744</v>
      </c>
      <c r="R504" s="48">
        <v>10.665553392763398</v>
      </c>
      <c r="U504" s="48">
        <v>1325.7009071643208</v>
      </c>
      <c r="V504" s="48">
        <v>3.8912795491093277E-2</v>
      </c>
      <c r="W504" s="48">
        <v>34068.508582678405</v>
      </c>
      <c r="X504" s="48">
        <v>663.15150632213522</v>
      </c>
      <c r="Y504" s="48">
        <v>2.2769328698069913E-2</v>
      </c>
      <c r="Z504" s="48">
        <v>29124.771973551797</v>
      </c>
      <c r="AA504" s="48">
        <v>589.38756026612032</v>
      </c>
      <c r="AB504" s="48">
        <v>1.2890327426577031E-2</v>
      </c>
      <c r="AC504" s="48">
        <v>45723.241990807175</v>
      </c>
      <c r="AD504" s="48">
        <v>-1325.7009071643208</v>
      </c>
      <c r="AE504" s="48">
        <v>-3.8912795491093277E-2</v>
      </c>
      <c r="AF504" s="48">
        <v>34068.508582678405</v>
      </c>
      <c r="AG504" s="48">
        <v>-662.54940084218561</v>
      </c>
      <c r="AH504" s="48">
        <v>-1.6143466793023364E-2</v>
      </c>
      <c r="AI504" s="48">
        <v>41041.333273502074</v>
      </c>
      <c r="AJ504" s="48">
        <v>-736.31334689820051</v>
      </c>
      <c r="AK504" s="48">
        <v>-2.6022468064516246E-2</v>
      </c>
      <c r="AL504" s="48">
        <v>28295.292555367709</v>
      </c>
      <c r="AM504" s="48">
        <v>-663.15150632213522</v>
      </c>
      <c r="AN504" s="48">
        <v>-2.2769328698069913E-2</v>
      </c>
      <c r="AO504" s="48">
        <v>29124.771973551797</v>
      </c>
      <c r="AP504" s="48">
        <v>662.54940084218561</v>
      </c>
      <c r="AQ504" s="48">
        <v>1.6143466793023364E-2</v>
      </c>
      <c r="AR504" s="48">
        <v>41041.333273502074</v>
      </c>
      <c r="AS504" s="48">
        <v>-73.763946056014902</v>
      </c>
      <c r="AT504" s="48">
        <v>-9.8790012714928821E-3</v>
      </c>
      <c r="AU504" s="48">
        <v>7466.7412250335647</v>
      </c>
      <c r="AV504" s="48">
        <v>-589.38756026612032</v>
      </c>
      <c r="AW504" s="48">
        <v>-1.2890327426577031E-2</v>
      </c>
      <c r="AX504" s="48">
        <v>45723.241990807175</v>
      </c>
      <c r="AY504" s="48">
        <v>736.31334689820051</v>
      </c>
      <c r="AZ504" s="48">
        <v>2.6022468064516246E-2</v>
      </c>
      <c r="BA504" s="48">
        <v>28295.292555367709</v>
      </c>
      <c r="BB504" s="48">
        <v>73.763946056014902</v>
      </c>
      <c r="BC504" s="48">
        <v>9.8790012714928821E-3</v>
      </c>
      <c r="BD504" s="48">
        <v>7466.7412250335647</v>
      </c>
      <c r="BF504" s="8">
        <f t="shared" si="65"/>
        <v>318002.59539834241</v>
      </c>
      <c r="BG504" s="8">
        <f t="shared" si="66"/>
        <v>317844.27835591091</v>
      </c>
      <c r="BH504" s="8">
        <f t="shared" si="67"/>
        <v>318022.52375296236</v>
      </c>
      <c r="BI504" s="8">
        <f t="shared" si="68"/>
        <v>317799.91766087356</v>
      </c>
      <c r="BJ504" s="19">
        <f t="shared" si="69"/>
        <v>0</v>
      </c>
      <c r="BK504" s="19">
        <f t="shared" si="70"/>
        <v>0</v>
      </c>
      <c r="BL504" s="19">
        <f t="shared" si="71"/>
        <v>1</v>
      </c>
      <c r="BM504" s="19">
        <f t="shared" si="72"/>
        <v>0</v>
      </c>
    </row>
    <row r="505" spans="2:65" x14ac:dyDescent="0.25">
      <c r="B505" s="6">
        <v>480</v>
      </c>
      <c r="C505" s="48">
        <v>1992.3736703414904</v>
      </c>
      <c r="D505" s="48">
        <v>1582.2966659027236</v>
      </c>
      <c r="E505" s="48">
        <v>14.976790536662568</v>
      </c>
      <c r="F505" s="48">
        <v>10.601297794472956</v>
      </c>
      <c r="G505" s="48">
        <v>3188.8120710250214</v>
      </c>
      <c r="H505" s="48">
        <v>2921.2372138281876</v>
      </c>
      <c r="I505" s="48">
        <v>15.039524403588123</v>
      </c>
      <c r="J505" s="48">
        <v>10.638336436402129</v>
      </c>
      <c r="K505" s="48">
        <v>2555.8140863044032</v>
      </c>
      <c r="L505" s="48">
        <v>2236.7979356212077</v>
      </c>
      <c r="M505" s="48">
        <v>15.017005005332079</v>
      </c>
      <c r="N505" s="48">
        <v>10.625053281688372</v>
      </c>
      <c r="O505" s="48">
        <v>2525.5611830940043</v>
      </c>
      <c r="P505" s="48">
        <v>2166.8570720322159</v>
      </c>
      <c r="Q505" s="48">
        <v>14.999533911603724</v>
      </c>
      <c r="R505" s="48">
        <v>10.614738280058774</v>
      </c>
      <c r="U505" s="48">
        <v>1338.940547925464</v>
      </c>
      <c r="V505" s="48">
        <v>3.7038641929173721E-2</v>
      </c>
      <c r="W505" s="48">
        <v>36149.828346455623</v>
      </c>
      <c r="X505" s="48">
        <v>654.50126971848408</v>
      </c>
      <c r="Y505" s="48">
        <v>2.3755487215415982E-2</v>
      </c>
      <c r="Z505" s="48">
        <v>27551.582663130957</v>
      </c>
      <c r="AA505" s="48">
        <v>584.56040612949232</v>
      </c>
      <c r="AB505" s="48">
        <v>1.3440485585817896E-2</v>
      </c>
      <c r="AC505" s="48">
        <v>43492.506457230054</v>
      </c>
      <c r="AD505" s="48">
        <v>-1338.940547925464</v>
      </c>
      <c r="AE505" s="48">
        <v>-3.7038641929173721E-2</v>
      </c>
      <c r="AF505" s="48">
        <v>36149.828346455623</v>
      </c>
      <c r="AG505" s="48">
        <v>-684.43927820697991</v>
      </c>
      <c r="AH505" s="48">
        <v>-1.3283154713757739E-2</v>
      </c>
      <c r="AI505" s="48">
        <v>51526.861875521696</v>
      </c>
      <c r="AJ505" s="48">
        <v>-754.38014179597167</v>
      </c>
      <c r="AK505" s="48">
        <v>-2.3598156343355825E-2</v>
      </c>
      <c r="AL505" s="48">
        <v>31967.757600197911</v>
      </c>
      <c r="AM505" s="48">
        <v>-654.50126971848408</v>
      </c>
      <c r="AN505" s="48">
        <v>-2.3755487215415982E-2</v>
      </c>
      <c r="AO505" s="48">
        <v>27551.582663130957</v>
      </c>
      <c r="AP505" s="48">
        <v>684.43927820697991</v>
      </c>
      <c r="AQ505" s="48">
        <v>1.3283154713757739E-2</v>
      </c>
      <c r="AR505" s="48">
        <v>51526.861875521696</v>
      </c>
      <c r="AS505" s="48">
        <v>-69.94086358899176</v>
      </c>
      <c r="AT505" s="48">
        <v>-1.0315001629598086E-2</v>
      </c>
      <c r="AU505" s="48">
        <v>6780.4995190986638</v>
      </c>
      <c r="AV505" s="48">
        <v>-584.56040612949232</v>
      </c>
      <c r="AW505" s="48">
        <v>-1.3440485585817896E-2</v>
      </c>
      <c r="AX505" s="48">
        <v>43492.506457230054</v>
      </c>
      <c r="AY505" s="48">
        <v>754.38014179597167</v>
      </c>
      <c r="AZ505" s="48">
        <v>2.3598156343355825E-2</v>
      </c>
      <c r="BA505" s="48">
        <v>31967.757600197911</v>
      </c>
      <c r="BB505" s="48">
        <v>69.94086358899176</v>
      </c>
      <c r="BC505" s="48">
        <v>1.0315001629598086E-2</v>
      </c>
      <c r="BD505" s="48">
        <v>6780.4995190986638</v>
      </c>
      <c r="BF505" s="8">
        <f t="shared" si="65"/>
        <v>316456.63716828596</v>
      </c>
      <c r="BG505" s="8">
        <f t="shared" si="66"/>
        <v>316228.85587823571</v>
      </c>
      <c r="BH505" s="8">
        <f t="shared" si="67"/>
        <v>316514.80051502993</v>
      </c>
      <c r="BI505" s="8">
        <f t="shared" si="68"/>
        <v>316275.291329731</v>
      </c>
      <c r="BJ505" s="19">
        <f t="shared" si="69"/>
        <v>0</v>
      </c>
      <c r="BK505" s="19">
        <f t="shared" si="70"/>
        <v>0</v>
      </c>
      <c r="BL505" s="19">
        <f t="shared" si="71"/>
        <v>1</v>
      </c>
      <c r="BM505" s="19">
        <f t="shared" si="72"/>
        <v>0</v>
      </c>
    </row>
    <row r="506" spans="2:65" x14ac:dyDescent="0.25">
      <c r="B506" s="6">
        <v>481</v>
      </c>
      <c r="C506" s="48">
        <v>1966.4302205703309</v>
      </c>
      <c r="D506" s="48">
        <v>1566.8733023314967</v>
      </c>
      <c r="E506" s="48">
        <v>15.107184529025183</v>
      </c>
      <c r="F506" s="48">
        <v>10.695452109678268</v>
      </c>
      <c r="G506" s="48">
        <v>3160.8576876384332</v>
      </c>
      <c r="H506" s="48">
        <v>2903.7955059358069</v>
      </c>
      <c r="I506" s="48">
        <v>15.177244748961595</v>
      </c>
      <c r="J506" s="48">
        <v>10.736742108906855</v>
      </c>
      <c r="K506" s="48">
        <v>2537.4908713379368</v>
      </c>
      <c r="L506" s="48">
        <v>2226.0672156344476</v>
      </c>
      <c r="M506" s="48">
        <v>15.150666634801292</v>
      </c>
      <c r="N506" s="48">
        <v>10.721092522061216</v>
      </c>
      <c r="O506" s="48">
        <v>2448.7595012741003</v>
      </c>
      <c r="P506" s="48">
        <v>2116.9543923916362</v>
      </c>
      <c r="Q506" s="48">
        <v>15.140654797098186</v>
      </c>
      <c r="R506" s="48">
        <v>10.715192915959303</v>
      </c>
      <c r="U506" s="48">
        <v>1336.9222036043102</v>
      </c>
      <c r="V506" s="48">
        <v>4.1289999228586893E-2</v>
      </c>
      <c r="W506" s="48">
        <v>32378.838183138058</v>
      </c>
      <c r="X506" s="48">
        <v>659.19391330295093</v>
      </c>
      <c r="Y506" s="48">
        <v>2.5640412382948341E-2</v>
      </c>
      <c r="Z506" s="48">
        <v>25709.177506884993</v>
      </c>
      <c r="AA506" s="48">
        <v>550.08109006013956</v>
      </c>
      <c r="AB506" s="48">
        <v>1.9740806281035361E-2</v>
      </c>
      <c r="AC506" s="48">
        <v>27865.178464802251</v>
      </c>
      <c r="AD506" s="48">
        <v>-1336.9222036043102</v>
      </c>
      <c r="AE506" s="48">
        <v>-4.1289999228586893E-2</v>
      </c>
      <c r="AF506" s="48">
        <v>32378.838183138058</v>
      </c>
      <c r="AG506" s="48">
        <v>-677.72829030135927</v>
      </c>
      <c r="AH506" s="48">
        <v>-1.5649586845638552E-2</v>
      </c>
      <c r="AI506" s="48">
        <v>43306.465339066643</v>
      </c>
      <c r="AJ506" s="48">
        <v>-786.84111354417064</v>
      </c>
      <c r="AK506" s="48">
        <v>-2.1549192947551532E-2</v>
      </c>
      <c r="AL506" s="48">
        <v>36513.71610339464</v>
      </c>
      <c r="AM506" s="48">
        <v>-659.19391330295093</v>
      </c>
      <c r="AN506" s="48">
        <v>-2.5640412382948341E-2</v>
      </c>
      <c r="AO506" s="48">
        <v>25709.177506884993</v>
      </c>
      <c r="AP506" s="48">
        <v>677.72829030135927</v>
      </c>
      <c r="AQ506" s="48">
        <v>1.5649586845638552E-2</v>
      </c>
      <c r="AR506" s="48">
        <v>43306.465339066643</v>
      </c>
      <c r="AS506" s="48">
        <v>-109.11282324281137</v>
      </c>
      <c r="AT506" s="48">
        <v>-5.8996061019129797E-3</v>
      </c>
      <c r="AU506" s="48">
        <v>18494.933620641375</v>
      </c>
      <c r="AV506" s="48">
        <v>-550.08109006013956</v>
      </c>
      <c r="AW506" s="48">
        <v>-1.9740806281035361E-2</v>
      </c>
      <c r="AX506" s="48">
        <v>27865.178464802251</v>
      </c>
      <c r="AY506" s="48">
        <v>786.84111354417064</v>
      </c>
      <c r="AZ506" s="48">
        <v>2.1549192947551532E-2</v>
      </c>
      <c r="BA506" s="48">
        <v>36513.71610339464</v>
      </c>
      <c r="BB506" s="48">
        <v>109.11282324281137</v>
      </c>
      <c r="BC506" s="48">
        <v>5.8996061019129797E-3</v>
      </c>
      <c r="BD506" s="48">
        <v>18494.933620641375</v>
      </c>
      <c r="BF506" s="8">
        <f t="shared" si="65"/>
        <v>319296.68998801656</v>
      </c>
      <c r="BG506" s="8">
        <f t="shared" si="66"/>
        <v>319198.46776126983</v>
      </c>
      <c r="BH506" s="8">
        <f t="shared" si="67"/>
        <v>319406.70844620204</v>
      </c>
      <c r="BI506" s="8">
        <f t="shared" si="68"/>
        <v>319338.83308638743</v>
      </c>
      <c r="BJ506" s="19">
        <f t="shared" si="69"/>
        <v>0</v>
      </c>
      <c r="BK506" s="19">
        <f t="shared" si="70"/>
        <v>0</v>
      </c>
      <c r="BL506" s="19">
        <f t="shared" si="71"/>
        <v>1</v>
      </c>
      <c r="BM506" s="19">
        <f t="shared" si="72"/>
        <v>0</v>
      </c>
    </row>
    <row r="507" spans="2:65" x14ac:dyDescent="0.25">
      <c r="B507" s="6">
        <v>482</v>
      </c>
      <c r="C507" s="48">
        <v>2008.8684646764691</v>
      </c>
      <c r="D507" s="48">
        <v>1591.2721830341777</v>
      </c>
      <c r="E507" s="48">
        <v>15.02637057109871</v>
      </c>
      <c r="F507" s="48">
        <v>10.638069212547787</v>
      </c>
      <c r="G507" s="48">
        <v>3185.8412024122281</v>
      </c>
      <c r="H507" s="48">
        <v>2917.9439279212302</v>
      </c>
      <c r="I507" s="48">
        <v>15.095097476403769</v>
      </c>
      <c r="J507" s="48">
        <v>10.678480969630176</v>
      </c>
      <c r="K507" s="48">
        <v>2569.7468135638096</v>
      </c>
      <c r="L507" s="48">
        <v>2244.535140837439</v>
      </c>
      <c r="M507" s="48">
        <v>15.068927987133932</v>
      </c>
      <c r="N507" s="48">
        <v>10.663107058234633</v>
      </c>
      <c r="O507" s="48">
        <v>2522.8148536159379</v>
      </c>
      <c r="P507" s="48">
        <v>2163.2129660256396</v>
      </c>
      <c r="Q507" s="48">
        <v>15.053140856539732</v>
      </c>
      <c r="R507" s="48">
        <v>10.653824299317932</v>
      </c>
      <c r="U507" s="48">
        <v>1326.6717448870525</v>
      </c>
      <c r="V507" s="48">
        <v>4.0411757082388533E-2</v>
      </c>
      <c r="W507" s="48">
        <v>32828.855775370794</v>
      </c>
      <c r="X507" s="48">
        <v>653.26295780326132</v>
      </c>
      <c r="Y507" s="48">
        <v>2.5037845686846083E-2</v>
      </c>
      <c r="Z507" s="48">
        <v>26091.021007708361</v>
      </c>
      <c r="AA507" s="48">
        <v>571.9407829914619</v>
      </c>
      <c r="AB507" s="48">
        <v>1.5755086770145255E-2</v>
      </c>
      <c r="AC507" s="48">
        <v>36301.97607513328</v>
      </c>
      <c r="AD507" s="48">
        <v>-1326.6717448870525</v>
      </c>
      <c r="AE507" s="48">
        <v>-4.0411757082388533E-2</v>
      </c>
      <c r="AF507" s="48">
        <v>32828.855775370794</v>
      </c>
      <c r="AG507" s="48">
        <v>-673.40878708379114</v>
      </c>
      <c r="AH507" s="48">
        <v>-1.537391139554245E-2</v>
      </c>
      <c r="AI507" s="48">
        <v>43802.046841446019</v>
      </c>
      <c r="AJ507" s="48">
        <v>-754.73096189559055</v>
      </c>
      <c r="AK507" s="48">
        <v>-2.4656670312243278E-2</v>
      </c>
      <c r="AL507" s="48">
        <v>30609.605933726933</v>
      </c>
      <c r="AM507" s="48">
        <v>-653.26295780326132</v>
      </c>
      <c r="AN507" s="48">
        <v>-2.5037845686846083E-2</v>
      </c>
      <c r="AO507" s="48">
        <v>26091.021007708361</v>
      </c>
      <c r="AP507" s="48">
        <v>673.40878708379114</v>
      </c>
      <c r="AQ507" s="48">
        <v>1.537391139554245E-2</v>
      </c>
      <c r="AR507" s="48">
        <v>43802.046841446019</v>
      </c>
      <c r="AS507" s="48">
        <v>-81.322174811799414</v>
      </c>
      <c r="AT507" s="48">
        <v>-9.2827589167008284E-3</v>
      </c>
      <c r="AU507" s="48">
        <v>8760.5609002180154</v>
      </c>
      <c r="AV507" s="48">
        <v>-571.9407829914619</v>
      </c>
      <c r="AW507" s="48">
        <v>-1.5755086770145255E-2</v>
      </c>
      <c r="AX507" s="48">
        <v>36301.97607513328</v>
      </c>
      <c r="AY507" s="48">
        <v>754.73096189559055</v>
      </c>
      <c r="AZ507" s="48">
        <v>2.4656670312243278E-2</v>
      </c>
      <c r="BA507" s="48">
        <v>30609.605933726933</v>
      </c>
      <c r="BB507" s="48">
        <v>81.322174811799414</v>
      </c>
      <c r="BC507" s="48">
        <v>9.2827589167008284E-3</v>
      </c>
      <c r="BD507" s="48">
        <v>8760.5609002180154</v>
      </c>
      <c r="BF507" s="8">
        <f t="shared" si="65"/>
        <v>317550.80419339944</v>
      </c>
      <c r="BG507" s="8">
        <f t="shared" si="66"/>
        <v>317436.48516098404</v>
      </c>
      <c r="BH507" s="8">
        <f t="shared" si="67"/>
        <v>317648.67660620157</v>
      </c>
      <c r="BI507" s="8">
        <f t="shared" si="68"/>
        <v>317451.51601351233</v>
      </c>
      <c r="BJ507" s="19">
        <f t="shared" si="69"/>
        <v>0</v>
      </c>
      <c r="BK507" s="19">
        <f t="shared" si="70"/>
        <v>0</v>
      </c>
      <c r="BL507" s="19">
        <f t="shared" si="71"/>
        <v>1</v>
      </c>
      <c r="BM507" s="19">
        <f t="shared" si="72"/>
        <v>0</v>
      </c>
    </row>
    <row r="508" spans="2:65" x14ac:dyDescent="0.25">
      <c r="B508" s="6">
        <v>483</v>
      </c>
      <c r="C508" s="48">
        <v>1889.0976559174264</v>
      </c>
      <c r="D508" s="48">
        <v>1516.5030050919247</v>
      </c>
      <c r="E508" s="48">
        <v>14.912489527603872</v>
      </c>
      <c r="F508" s="48">
        <v>10.555644611199613</v>
      </c>
      <c r="G508" s="48">
        <v>3090.5184473409504</v>
      </c>
      <c r="H508" s="48">
        <v>2857.6549893248375</v>
      </c>
      <c r="I508" s="48">
        <v>14.978965037813341</v>
      </c>
      <c r="J508" s="48">
        <v>10.594831494450814</v>
      </c>
      <c r="K508" s="48">
        <v>2448.9425751523117</v>
      </c>
      <c r="L508" s="48">
        <v>2167.8446373169832</v>
      </c>
      <c r="M508" s="48">
        <v>14.95615774235692</v>
      </c>
      <c r="N508" s="48">
        <v>10.581399904921087</v>
      </c>
      <c r="O508" s="48">
        <v>2477.2224290552049</v>
      </c>
      <c r="P508" s="48">
        <v>2137.7057413267821</v>
      </c>
      <c r="Q508" s="48">
        <v>14.928338851199376</v>
      </c>
      <c r="R508" s="48">
        <v>10.564998336816741</v>
      </c>
      <c r="U508" s="48">
        <v>1341.1519842329128</v>
      </c>
      <c r="V508" s="48">
        <v>3.918688325120101E-2</v>
      </c>
      <c r="W508" s="48">
        <v>34224.512718597209</v>
      </c>
      <c r="X508" s="48">
        <v>651.34163222505845</v>
      </c>
      <c r="Y508" s="48">
        <v>2.5755293721474004E-2</v>
      </c>
      <c r="Z508" s="48">
        <v>25289.621592705385</v>
      </c>
      <c r="AA508" s="48">
        <v>621.20273623485741</v>
      </c>
      <c r="AB508" s="48">
        <v>9.3537256171281058E-3</v>
      </c>
      <c r="AC508" s="48">
        <v>66412.332546652848</v>
      </c>
      <c r="AD508" s="48">
        <v>-1341.1519842329128</v>
      </c>
      <c r="AE508" s="48">
        <v>-3.918688325120101E-2</v>
      </c>
      <c r="AF508" s="48">
        <v>34224.512718597209</v>
      </c>
      <c r="AG508" s="48">
        <v>-689.81035200785436</v>
      </c>
      <c r="AH508" s="48">
        <v>-1.3431589529727006E-2</v>
      </c>
      <c r="AI508" s="48">
        <v>51357.313330723453</v>
      </c>
      <c r="AJ508" s="48">
        <v>-719.9492479980554</v>
      </c>
      <c r="AK508" s="48">
        <v>-2.9833157634072904E-2</v>
      </c>
      <c r="AL508" s="48">
        <v>24132.519152977304</v>
      </c>
      <c r="AM508" s="48">
        <v>-651.34163222505845</v>
      </c>
      <c r="AN508" s="48">
        <v>-2.5755293721474004E-2</v>
      </c>
      <c r="AO508" s="48">
        <v>25289.621592705385</v>
      </c>
      <c r="AP508" s="48">
        <v>689.81035200785436</v>
      </c>
      <c r="AQ508" s="48">
        <v>1.3431589529727006E-2</v>
      </c>
      <c r="AR508" s="48">
        <v>51357.313330723453</v>
      </c>
      <c r="AS508" s="48">
        <v>-30.138895990201036</v>
      </c>
      <c r="AT508" s="48">
        <v>-1.6401568104345898E-2</v>
      </c>
      <c r="AU508" s="48">
        <v>1837.56185984529</v>
      </c>
      <c r="AV508" s="48">
        <v>-621.20273623485741</v>
      </c>
      <c r="AW508" s="48">
        <v>-9.3537256171281058E-3</v>
      </c>
      <c r="AX508" s="48">
        <v>66412.332546652848</v>
      </c>
      <c r="AY508" s="48">
        <v>719.9492479980554</v>
      </c>
      <c r="AZ508" s="48">
        <v>2.9833157634072904E-2</v>
      </c>
      <c r="BA508" s="48">
        <v>24132.519152977304</v>
      </c>
      <c r="BB508" s="48">
        <v>30.138895990201036</v>
      </c>
      <c r="BC508" s="48">
        <v>1.6401568104345898E-2</v>
      </c>
      <c r="BD508" s="48">
        <v>1837.56185984529</v>
      </c>
      <c r="BF508" s="8">
        <f t="shared" si="65"/>
        <v>315152.83533089649</v>
      </c>
      <c r="BG508" s="8">
        <f t="shared" si="66"/>
        <v>314987.28984419955</v>
      </c>
      <c r="BH508" s="8">
        <f t="shared" si="67"/>
        <v>315274.15251031559</v>
      </c>
      <c r="BI508" s="8">
        <f t="shared" si="68"/>
        <v>314812.24436317541</v>
      </c>
      <c r="BJ508" s="19">
        <f t="shared" si="69"/>
        <v>0</v>
      </c>
      <c r="BK508" s="19">
        <f t="shared" si="70"/>
        <v>0</v>
      </c>
      <c r="BL508" s="19">
        <f t="shared" si="71"/>
        <v>1</v>
      </c>
      <c r="BM508" s="19">
        <f t="shared" si="72"/>
        <v>0</v>
      </c>
    </row>
    <row r="509" spans="2:65" x14ac:dyDescent="0.25">
      <c r="B509" s="6">
        <v>484</v>
      </c>
      <c r="C509" s="48">
        <v>1945.708323808657</v>
      </c>
      <c r="D509" s="48">
        <v>1550.6684973596575</v>
      </c>
      <c r="E509" s="48">
        <v>15.037429011510564</v>
      </c>
      <c r="F509" s="48">
        <v>10.644406863532742</v>
      </c>
      <c r="G509" s="48">
        <v>3198.1680019945784</v>
      </c>
      <c r="H509" s="48">
        <v>2927.3457365423897</v>
      </c>
      <c r="I509" s="48">
        <v>15.094484574144293</v>
      </c>
      <c r="J509" s="48">
        <v>10.678039262130158</v>
      </c>
      <c r="K509" s="48">
        <v>2548.8676774609503</v>
      </c>
      <c r="L509" s="48">
        <v>2231.95388141895</v>
      </c>
      <c r="M509" s="48">
        <v>15.07341559573006</v>
      </c>
      <c r="N509" s="48">
        <v>10.665629715893301</v>
      </c>
      <c r="O509" s="48">
        <v>2487.4427288248871</v>
      </c>
      <c r="P509" s="48">
        <v>2141.0537875059572</v>
      </c>
      <c r="Q509" s="48">
        <v>15.059879732183729</v>
      </c>
      <c r="R509" s="48">
        <v>10.657651031041617</v>
      </c>
      <c r="U509" s="48">
        <v>1376.6772391827321</v>
      </c>
      <c r="V509" s="48">
        <v>3.3632398597415403E-2</v>
      </c>
      <c r="W509" s="48">
        <v>40933.067416979524</v>
      </c>
      <c r="X509" s="48">
        <v>681.28538405929248</v>
      </c>
      <c r="Y509" s="48">
        <v>2.1222852360558875E-2</v>
      </c>
      <c r="Z509" s="48">
        <v>32101.499482011746</v>
      </c>
      <c r="AA509" s="48">
        <v>590.38529014629967</v>
      </c>
      <c r="AB509" s="48">
        <v>1.3244167508874582E-2</v>
      </c>
      <c r="AC509" s="48">
        <v>44577.002650464623</v>
      </c>
      <c r="AD509" s="48">
        <v>-1376.6772391827321</v>
      </c>
      <c r="AE509" s="48">
        <v>-3.3632398597415403E-2</v>
      </c>
      <c r="AF509" s="48">
        <v>40933.067416979524</v>
      </c>
      <c r="AG509" s="48">
        <v>-695.39185512343965</v>
      </c>
      <c r="AH509" s="48">
        <v>-1.2409546236856528E-2</v>
      </c>
      <c r="AI509" s="48">
        <v>56036.847911337485</v>
      </c>
      <c r="AJ509" s="48">
        <v>-786.29194903643247</v>
      </c>
      <c r="AK509" s="48">
        <v>-2.038823108854082E-2</v>
      </c>
      <c r="AL509" s="48">
        <v>38565.971987553487</v>
      </c>
      <c r="AM509" s="48">
        <v>-681.28538405929248</v>
      </c>
      <c r="AN509" s="48">
        <v>-2.1222852360558875E-2</v>
      </c>
      <c r="AO509" s="48">
        <v>32101.499482011746</v>
      </c>
      <c r="AP509" s="48">
        <v>695.39185512343965</v>
      </c>
      <c r="AQ509" s="48">
        <v>1.2409546236856528E-2</v>
      </c>
      <c r="AR509" s="48">
        <v>56036.847911337485</v>
      </c>
      <c r="AS509" s="48">
        <v>-90.900093912992816</v>
      </c>
      <c r="AT509" s="48">
        <v>-7.9786848516842923E-3</v>
      </c>
      <c r="AU509" s="48">
        <v>11392.866819874944</v>
      </c>
      <c r="AV509" s="48">
        <v>-590.38529014629967</v>
      </c>
      <c r="AW509" s="48">
        <v>-1.3244167508874582E-2</v>
      </c>
      <c r="AX509" s="48">
        <v>44577.002650464623</v>
      </c>
      <c r="AY509" s="48">
        <v>786.29194903643247</v>
      </c>
      <c r="AZ509" s="48">
        <v>2.038823108854082E-2</v>
      </c>
      <c r="BA509" s="48">
        <v>38565.971987553487</v>
      </c>
      <c r="BB509" s="48">
        <v>90.900093912992816</v>
      </c>
      <c r="BC509" s="48">
        <v>7.9786848516842923E-3</v>
      </c>
      <c r="BD509" s="48">
        <v>11392.866819874944</v>
      </c>
      <c r="BF509" s="8">
        <f t="shared" si="65"/>
        <v>317781.53740862262</v>
      </c>
      <c r="BG509" s="8">
        <f t="shared" si="66"/>
        <v>317413.83212736237</v>
      </c>
      <c r="BH509" s="8">
        <f t="shared" si="67"/>
        <v>317736.93759538006</v>
      </c>
      <c r="BI509" s="8">
        <f t="shared" si="68"/>
        <v>317588.47714374255</v>
      </c>
      <c r="BJ509" s="19">
        <f t="shared" si="69"/>
        <v>1</v>
      </c>
      <c r="BK509" s="19">
        <f t="shared" si="70"/>
        <v>0</v>
      </c>
      <c r="BL509" s="19">
        <f t="shared" si="71"/>
        <v>0</v>
      </c>
      <c r="BM509" s="19">
        <f t="shared" si="72"/>
        <v>0</v>
      </c>
    </row>
    <row r="510" spans="2:65" x14ac:dyDescent="0.25">
      <c r="B510" s="6">
        <v>485</v>
      </c>
      <c r="C510" s="48">
        <v>1900.0188791685998</v>
      </c>
      <c r="D510" s="48">
        <v>1522.6039969248329</v>
      </c>
      <c r="E510" s="48">
        <v>14.991985248317041</v>
      </c>
      <c r="F510" s="48">
        <v>10.611889667628754</v>
      </c>
      <c r="G510" s="48">
        <v>3208.4397891188582</v>
      </c>
      <c r="H510" s="48">
        <v>2936.0979808109623</v>
      </c>
      <c r="I510" s="48">
        <v>15.042081239227238</v>
      </c>
      <c r="J510" s="48">
        <v>10.641485551010041</v>
      </c>
      <c r="K510" s="48">
        <v>2557.9403802542547</v>
      </c>
      <c r="L510" s="48">
        <v>2240.2441187804129</v>
      </c>
      <c r="M510" s="48">
        <v>15.020540022429108</v>
      </c>
      <c r="N510" s="48">
        <v>10.628767357473253</v>
      </c>
      <c r="O510" s="48">
        <v>2464.8907654913323</v>
      </c>
      <c r="P510" s="48">
        <v>2128.2626202976921</v>
      </c>
      <c r="Q510" s="48">
        <v>15.011511443153619</v>
      </c>
      <c r="R510" s="48">
        <v>10.623433196220693</v>
      </c>
      <c r="U510" s="48">
        <v>1413.4939838861294</v>
      </c>
      <c r="V510" s="48">
        <v>2.9595883381286825E-2</v>
      </c>
      <c r="W510" s="48">
        <v>47759.817325806442</v>
      </c>
      <c r="X510" s="48">
        <v>717.64012185557999</v>
      </c>
      <c r="Y510" s="48">
        <v>1.6877689844498889E-2</v>
      </c>
      <c r="Z510" s="48">
        <v>42520.04441765989</v>
      </c>
      <c r="AA510" s="48">
        <v>605.65862337285921</v>
      </c>
      <c r="AB510" s="48">
        <v>1.1543528591939634E-2</v>
      </c>
      <c r="AC510" s="48">
        <v>52467.373260180204</v>
      </c>
      <c r="AD510" s="48">
        <v>-1413.4939838861294</v>
      </c>
      <c r="AE510" s="48">
        <v>-2.9595883381286825E-2</v>
      </c>
      <c r="AF510" s="48">
        <v>47759.817325806442</v>
      </c>
      <c r="AG510" s="48">
        <v>-695.85386203054941</v>
      </c>
      <c r="AH510" s="48">
        <v>-1.2718193536787936E-2</v>
      </c>
      <c r="AI510" s="48">
        <v>54713.262541394848</v>
      </c>
      <c r="AJ510" s="48">
        <v>-807.83536051327019</v>
      </c>
      <c r="AK510" s="48">
        <v>-1.8052354789347191E-2</v>
      </c>
      <c r="AL510" s="48">
        <v>44749.583638250835</v>
      </c>
      <c r="AM510" s="48">
        <v>-717.64012185557999</v>
      </c>
      <c r="AN510" s="48">
        <v>-1.6877689844498889E-2</v>
      </c>
      <c r="AO510" s="48">
        <v>42520.04441765989</v>
      </c>
      <c r="AP510" s="48">
        <v>695.85386203054941</v>
      </c>
      <c r="AQ510" s="48">
        <v>1.2718193536787936E-2</v>
      </c>
      <c r="AR510" s="48">
        <v>54713.262541394848</v>
      </c>
      <c r="AS510" s="48">
        <v>-111.98149848272078</v>
      </c>
      <c r="AT510" s="48">
        <v>-5.3341612525592552E-3</v>
      </c>
      <c r="AU510" s="48">
        <v>20993.272077966078</v>
      </c>
      <c r="AV510" s="48">
        <v>-605.65862337285921</v>
      </c>
      <c r="AW510" s="48">
        <v>-1.1543528591939634E-2</v>
      </c>
      <c r="AX510" s="48">
        <v>52467.373260180204</v>
      </c>
      <c r="AY510" s="48">
        <v>807.83536051327019</v>
      </c>
      <c r="AZ510" s="48">
        <v>1.8052354789347191E-2</v>
      </c>
      <c r="BA510" s="48">
        <v>44749.583638250835</v>
      </c>
      <c r="BB510" s="48">
        <v>111.98149848272078</v>
      </c>
      <c r="BC510" s="48">
        <v>5.3341612525592552E-3</v>
      </c>
      <c r="BD510" s="48">
        <v>20993.272077966078</v>
      </c>
      <c r="BF510" s="8">
        <f t="shared" si="65"/>
        <v>316834.0860319378</v>
      </c>
      <c r="BG510" s="8">
        <f t="shared" si="66"/>
        <v>316308.46854949027</v>
      </c>
      <c r="BH510" s="8">
        <f t="shared" si="67"/>
        <v>316622.77660541714</v>
      </c>
      <c r="BI510" s="8">
        <f t="shared" si="68"/>
        <v>316574.73326632311</v>
      </c>
      <c r="BJ510" s="19">
        <f t="shared" si="69"/>
        <v>1</v>
      </c>
      <c r="BK510" s="19">
        <f t="shared" si="70"/>
        <v>0</v>
      </c>
      <c r="BL510" s="19">
        <f t="shared" si="71"/>
        <v>0</v>
      </c>
      <c r="BM510" s="19">
        <f t="shared" si="72"/>
        <v>0</v>
      </c>
    </row>
    <row r="511" spans="2:65" x14ac:dyDescent="0.25">
      <c r="B511" s="6">
        <v>486</v>
      </c>
      <c r="C511" s="48">
        <v>2001.3659454973933</v>
      </c>
      <c r="D511" s="48">
        <v>1590.2133694179693</v>
      </c>
      <c r="E511" s="48">
        <v>14.931801922827642</v>
      </c>
      <c r="F511" s="48">
        <v>10.569753277726603</v>
      </c>
      <c r="G511" s="48">
        <v>3147.306805328361</v>
      </c>
      <c r="H511" s="48">
        <v>2894.554133094503</v>
      </c>
      <c r="I511" s="48">
        <v>15.001695123794443</v>
      </c>
      <c r="J511" s="48">
        <v>10.61096327289742</v>
      </c>
      <c r="K511" s="48">
        <v>2526.1170826659736</v>
      </c>
      <c r="L511" s="48">
        <v>2218.2420098986381</v>
      </c>
      <c r="M511" s="48">
        <v>14.977532681073191</v>
      </c>
      <c r="N511" s="48">
        <v>10.596732074873483</v>
      </c>
      <c r="O511" s="48">
        <v>2450.0430299760874</v>
      </c>
      <c r="P511" s="48">
        <v>2117.6274275621213</v>
      </c>
      <c r="Q511" s="48">
        <v>14.966721334068939</v>
      </c>
      <c r="R511" s="48">
        <v>10.590359197283943</v>
      </c>
      <c r="U511" s="48">
        <v>1304.3407636765337</v>
      </c>
      <c r="V511" s="48">
        <v>4.1209995170817137E-2</v>
      </c>
      <c r="W511" s="48">
        <v>31651.077809400053</v>
      </c>
      <c r="X511" s="48">
        <v>628.02864048066886</v>
      </c>
      <c r="Y511" s="48">
        <v>2.6978797146879785E-2</v>
      </c>
      <c r="Z511" s="48">
        <v>23278.600489914839</v>
      </c>
      <c r="AA511" s="48">
        <v>527.41405814415202</v>
      </c>
      <c r="AB511" s="48">
        <v>2.0605919557340258E-2</v>
      </c>
      <c r="AC511" s="48">
        <v>25595.269198082264</v>
      </c>
      <c r="AD511" s="48">
        <v>-1304.3407636765337</v>
      </c>
      <c r="AE511" s="48">
        <v>-4.1209995170817137E-2</v>
      </c>
      <c r="AF511" s="48">
        <v>31651.077809400053</v>
      </c>
      <c r="AG511" s="48">
        <v>-676.31212319586484</v>
      </c>
      <c r="AH511" s="48">
        <v>-1.4231198023937353E-2</v>
      </c>
      <c r="AI511" s="48">
        <v>47523.203742811049</v>
      </c>
      <c r="AJ511" s="48">
        <v>-776.92670553238167</v>
      </c>
      <c r="AK511" s="48">
        <v>-2.060407561347688E-2</v>
      </c>
      <c r="AL511" s="48">
        <v>37707.428380053272</v>
      </c>
      <c r="AM511" s="48">
        <v>-628.02864048066886</v>
      </c>
      <c r="AN511" s="48">
        <v>-2.6978797146879785E-2</v>
      </c>
      <c r="AO511" s="48">
        <v>23278.600489914839</v>
      </c>
      <c r="AP511" s="48">
        <v>676.31212319586484</v>
      </c>
      <c r="AQ511" s="48">
        <v>1.4231198023937353E-2</v>
      </c>
      <c r="AR511" s="48">
        <v>47523.203742811049</v>
      </c>
      <c r="AS511" s="48">
        <v>-100.61458233651683</v>
      </c>
      <c r="AT511" s="48">
        <v>-6.3728775895395273E-3</v>
      </c>
      <c r="AU511" s="48">
        <v>15787.935814374672</v>
      </c>
      <c r="AV511" s="48">
        <v>-527.41405814415202</v>
      </c>
      <c r="AW511" s="48">
        <v>-2.0605919557340258E-2</v>
      </c>
      <c r="AX511" s="48">
        <v>25595.269198082264</v>
      </c>
      <c r="AY511" s="48">
        <v>776.92670553238167</v>
      </c>
      <c r="AZ511" s="48">
        <v>2.060407561347688E-2</v>
      </c>
      <c r="BA511" s="48">
        <v>37707.428380053272</v>
      </c>
      <c r="BB511" s="48">
        <v>100.61458233651683</v>
      </c>
      <c r="BC511" s="48">
        <v>6.3728775895395273E-3</v>
      </c>
      <c r="BD511" s="48">
        <v>15787.935814374672</v>
      </c>
      <c r="BF511" s="8">
        <f t="shared" si="65"/>
        <v>315502.38496238011</v>
      </c>
      <c r="BG511" s="8">
        <f t="shared" si="66"/>
        <v>315434.3440538281</v>
      </c>
      <c r="BH511" s="8">
        <f t="shared" si="67"/>
        <v>315683.72023630585</v>
      </c>
      <c r="BI511" s="8">
        <f t="shared" si="68"/>
        <v>315593.14849095617</v>
      </c>
      <c r="BJ511" s="19">
        <f t="shared" si="69"/>
        <v>0</v>
      </c>
      <c r="BK511" s="19">
        <f t="shared" si="70"/>
        <v>0</v>
      </c>
      <c r="BL511" s="19">
        <f t="shared" si="71"/>
        <v>1</v>
      </c>
      <c r="BM511" s="19">
        <f t="shared" si="72"/>
        <v>0</v>
      </c>
    </row>
    <row r="512" spans="2:65" x14ac:dyDescent="0.25">
      <c r="B512" s="6">
        <v>487</v>
      </c>
      <c r="C512" s="48">
        <v>1990.3675967654908</v>
      </c>
      <c r="D512" s="48">
        <v>1581.5391303558415</v>
      </c>
      <c r="E512" s="48">
        <v>15.003038710274581</v>
      </c>
      <c r="F512" s="48">
        <v>10.620475721871763</v>
      </c>
      <c r="G512" s="48">
        <v>3175.2129038838093</v>
      </c>
      <c r="H512" s="48">
        <v>2912.5014333374224</v>
      </c>
      <c r="I512" s="48">
        <v>15.069056355066479</v>
      </c>
      <c r="J512" s="48">
        <v>10.65939663568285</v>
      </c>
      <c r="K512" s="48">
        <v>2550.0696884199833</v>
      </c>
      <c r="L512" s="48">
        <v>2233.3953958156694</v>
      </c>
      <c r="M512" s="48">
        <v>15.044815064768807</v>
      </c>
      <c r="N512" s="48">
        <v>10.64511863311197</v>
      </c>
      <c r="O512" s="48">
        <v>2538.3309408318064</v>
      </c>
      <c r="P512" s="48">
        <v>2175.9567183018889</v>
      </c>
      <c r="Q512" s="48">
        <v>15.024158583348608</v>
      </c>
      <c r="R512" s="48">
        <v>10.632939718784723</v>
      </c>
      <c r="U512" s="48">
        <v>1330.9623029815809</v>
      </c>
      <c r="V512" s="48">
        <v>3.8920913811086422E-2</v>
      </c>
      <c r="W512" s="48">
        <v>34196.584115208083</v>
      </c>
      <c r="X512" s="48">
        <v>651.85626545982791</v>
      </c>
      <c r="Y512" s="48">
        <v>2.4642911240206899E-2</v>
      </c>
      <c r="Z512" s="48">
        <v>26452.080239459363</v>
      </c>
      <c r="AA512" s="48">
        <v>594.41758794604743</v>
      </c>
      <c r="AB512" s="48">
        <v>1.246399691295963E-2</v>
      </c>
      <c r="AC512" s="48">
        <v>47690.768226040935</v>
      </c>
      <c r="AD512" s="48">
        <v>-1330.9623029815809</v>
      </c>
      <c r="AE512" s="48">
        <v>-3.8920913811086422E-2</v>
      </c>
      <c r="AF512" s="48">
        <v>34196.584115208083</v>
      </c>
      <c r="AG512" s="48">
        <v>-679.10603752175302</v>
      </c>
      <c r="AH512" s="48">
        <v>-1.4278002570879522E-2</v>
      </c>
      <c r="AI512" s="48">
        <v>47563.098139988651</v>
      </c>
      <c r="AJ512" s="48">
        <v>-736.5447150355335</v>
      </c>
      <c r="AK512" s="48">
        <v>-2.6456916898126792E-2</v>
      </c>
      <c r="AL512" s="48">
        <v>27839.400859579466</v>
      </c>
      <c r="AM512" s="48">
        <v>-651.85626545982791</v>
      </c>
      <c r="AN512" s="48">
        <v>-2.4642911240206899E-2</v>
      </c>
      <c r="AO512" s="48">
        <v>26452.080239459363</v>
      </c>
      <c r="AP512" s="48">
        <v>679.10603752175302</v>
      </c>
      <c r="AQ512" s="48">
        <v>1.4278002570879522E-2</v>
      </c>
      <c r="AR512" s="48">
        <v>47563.098139988651</v>
      </c>
      <c r="AS512" s="48">
        <v>-57.438677513780476</v>
      </c>
      <c r="AT512" s="48">
        <v>-1.217891432724727E-2</v>
      </c>
      <c r="AU512" s="48">
        <v>4716.2395571890856</v>
      </c>
      <c r="AV512" s="48">
        <v>-594.41758794604743</v>
      </c>
      <c r="AW512" s="48">
        <v>-1.246399691295963E-2</v>
      </c>
      <c r="AX512" s="48">
        <v>47690.768226040935</v>
      </c>
      <c r="AY512" s="48">
        <v>736.5447150355335</v>
      </c>
      <c r="AZ512" s="48">
        <v>2.6456916898126792E-2</v>
      </c>
      <c r="BA512" s="48">
        <v>27839.400859579466</v>
      </c>
      <c r="BB512" s="48">
        <v>57.438677513780476</v>
      </c>
      <c r="BC512" s="48">
        <v>1.217891432724727E-2</v>
      </c>
      <c r="BD512" s="48">
        <v>4716.2395571890856</v>
      </c>
      <c r="BF512" s="8">
        <f t="shared" si="65"/>
        <v>317032.7325257971</v>
      </c>
      <c r="BG512" s="8">
        <f t="shared" si="66"/>
        <v>316869.3976371481</v>
      </c>
      <c r="BH512" s="8">
        <f t="shared" si="67"/>
        <v>317120.16359754343</v>
      </c>
      <c r="BI512" s="8">
        <f t="shared" si="68"/>
        <v>316812.23484523984</v>
      </c>
      <c r="BJ512" s="19">
        <f t="shared" si="69"/>
        <v>0</v>
      </c>
      <c r="BK512" s="19">
        <f t="shared" si="70"/>
        <v>0</v>
      </c>
      <c r="BL512" s="19">
        <f t="shared" si="71"/>
        <v>1</v>
      </c>
      <c r="BM512" s="19">
        <f t="shared" si="72"/>
        <v>0</v>
      </c>
    </row>
    <row r="513" spans="2:65" x14ac:dyDescent="0.25">
      <c r="B513" s="6">
        <v>488</v>
      </c>
      <c r="C513" s="48">
        <v>1968.1574316959538</v>
      </c>
      <c r="D513" s="48">
        <v>1567.3527525466172</v>
      </c>
      <c r="E513" s="48">
        <v>15.091212231946779</v>
      </c>
      <c r="F513" s="48">
        <v>10.684582106088367</v>
      </c>
      <c r="G513" s="48">
        <v>3158.8712620287165</v>
      </c>
      <c r="H513" s="48">
        <v>2902.0237475292456</v>
      </c>
      <c r="I513" s="48">
        <v>15.163814933353253</v>
      </c>
      <c r="J513" s="48">
        <v>10.727465526151983</v>
      </c>
      <c r="K513" s="48">
        <v>2586.7744209660264</v>
      </c>
      <c r="L513" s="48">
        <v>2258.6561912115171</v>
      </c>
      <c r="M513" s="48">
        <v>15.128035657003524</v>
      </c>
      <c r="N513" s="48">
        <v>10.706348366931486</v>
      </c>
      <c r="O513" s="48">
        <v>2485.6495592298779</v>
      </c>
      <c r="P513" s="48">
        <v>2141.1953130426277</v>
      </c>
      <c r="Q513" s="48">
        <v>15.119789503685306</v>
      </c>
      <c r="R513" s="48">
        <v>10.701476993483722</v>
      </c>
      <c r="U513" s="48">
        <v>1334.6709949826284</v>
      </c>
      <c r="V513" s="48">
        <v>4.2883420063615674E-2</v>
      </c>
      <c r="W513" s="48">
        <v>31123.240473887166</v>
      </c>
      <c r="X513" s="48">
        <v>691.30343866489989</v>
      </c>
      <c r="Y513" s="48">
        <v>2.1766260843119056E-2</v>
      </c>
      <c r="Z513" s="48">
        <v>31760.321336194997</v>
      </c>
      <c r="AA513" s="48">
        <v>573.84256049601049</v>
      </c>
      <c r="AB513" s="48">
        <v>1.6894887395354274E-2</v>
      </c>
      <c r="AC513" s="48">
        <v>33965.456357750256</v>
      </c>
      <c r="AD513" s="48">
        <v>-1334.6709949826284</v>
      </c>
      <c r="AE513" s="48">
        <v>-4.2883420063615674E-2</v>
      </c>
      <c r="AF513" s="48">
        <v>31123.240473887166</v>
      </c>
      <c r="AG513" s="48">
        <v>-643.36755631772849</v>
      </c>
      <c r="AH513" s="48">
        <v>-2.1117159220496617E-2</v>
      </c>
      <c r="AI513" s="48">
        <v>30466.5769481563</v>
      </c>
      <c r="AJ513" s="48">
        <v>-760.82843448661788</v>
      </c>
      <c r="AK513" s="48">
        <v>-2.5988532668261399E-2</v>
      </c>
      <c r="AL513" s="48">
        <v>29275.544110106021</v>
      </c>
      <c r="AM513" s="48">
        <v>-691.30343866489989</v>
      </c>
      <c r="AN513" s="48">
        <v>-2.1766260843119056E-2</v>
      </c>
      <c r="AO513" s="48">
        <v>31760.321336194997</v>
      </c>
      <c r="AP513" s="48">
        <v>643.36755631772849</v>
      </c>
      <c r="AQ513" s="48">
        <v>2.1117159220496617E-2</v>
      </c>
      <c r="AR513" s="48">
        <v>30466.5769481563</v>
      </c>
      <c r="AS513" s="48">
        <v>-117.46087816888939</v>
      </c>
      <c r="AT513" s="48">
        <v>-4.8713734477647819E-3</v>
      </c>
      <c r="AU513" s="48">
        <v>24112.476579430804</v>
      </c>
      <c r="AV513" s="48">
        <v>-573.84256049601049</v>
      </c>
      <c r="AW513" s="48">
        <v>-1.6894887395354274E-2</v>
      </c>
      <c r="AX513" s="48">
        <v>33965.456357750256</v>
      </c>
      <c r="AY513" s="48">
        <v>760.82843448661788</v>
      </c>
      <c r="AZ513" s="48">
        <v>2.5988532668261399E-2</v>
      </c>
      <c r="BA513" s="48">
        <v>29275.544110106021</v>
      </c>
      <c r="BB513" s="48">
        <v>117.46087816888939</v>
      </c>
      <c r="BC513" s="48">
        <v>4.8713734477647819E-3</v>
      </c>
      <c r="BD513" s="48">
        <v>24112.476579430804</v>
      </c>
      <c r="BF513" s="8">
        <f t="shared" si="65"/>
        <v>318970.11043010443</v>
      </c>
      <c r="BG513" s="8">
        <f t="shared" si="66"/>
        <v>318921.94203703024</v>
      </c>
      <c r="BH513" s="8">
        <f t="shared" si="67"/>
        <v>318931.79481673305</v>
      </c>
      <c r="BI513" s="8">
        <f t="shared" si="68"/>
        <v>318903.11449146905</v>
      </c>
      <c r="BJ513" s="19">
        <f t="shared" si="69"/>
        <v>1</v>
      </c>
      <c r="BK513" s="19">
        <f t="shared" si="70"/>
        <v>0</v>
      </c>
      <c r="BL513" s="19">
        <f t="shared" si="71"/>
        <v>0</v>
      </c>
      <c r="BM513" s="19">
        <f t="shared" si="72"/>
        <v>0</v>
      </c>
    </row>
    <row r="514" spans="2:65" x14ac:dyDescent="0.25">
      <c r="B514" s="6">
        <v>489</v>
      </c>
      <c r="C514" s="48">
        <v>1938.4725793711959</v>
      </c>
      <c r="D514" s="48">
        <v>1547.134548677024</v>
      </c>
      <c r="E514" s="48">
        <v>15.143864747478293</v>
      </c>
      <c r="F514" s="48">
        <v>10.722989100216957</v>
      </c>
      <c r="G514" s="48">
        <v>3179.6951818431799</v>
      </c>
      <c r="H514" s="48">
        <v>2915.8555518068206</v>
      </c>
      <c r="I514" s="48">
        <v>15.212879355234227</v>
      </c>
      <c r="J514" s="48">
        <v>10.76372203158253</v>
      </c>
      <c r="K514" s="48">
        <v>2541.8143864503431</v>
      </c>
      <c r="L514" s="48">
        <v>2228.2755594444907</v>
      </c>
      <c r="M514" s="48">
        <v>15.186108191190419</v>
      </c>
      <c r="N514" s="48">
        <v>10.747934249253177</v>
      </c>
      <c r="O514" s="48">
        <v>2527.8962378636284</v>
      </c>
      <c r="P514" s="48">
        <v>2169.4283277088412</v>
      </c>
      <c r="Q514" s="48">
        <v>15.161763392845216</v>
      </c>
      <c r="R514" s="48">
        <v>10.733563366688252</v>
      </c>
      <c r="U514" s="48">
        <v>1368.7210031297966</v>
      </c>
      <c r="V514" s="48">
        <v>4.0732931365573322E-2</v>
      </c>
      <c r="W514" s="48">
        <v>33602.320217164946</v>
      </c>
      <c r="X514" s="48">
        <v>681.1410107674667</v>
      </c>
      <c r="Y514" s="48">
        <v>2.4945149036220471E-2</v>
      </c>
      <c r="Z514" s="48">
        <v>27305.549859752162</v>
      </c>
      <c r="AA514" s="48">
        <v>622.29377903181717</v>
      </c>
      <c r="AB514" s="48">
        <v>1.0574266471294891E-2</v>
      </c>
      <c r="AC514" s="48">
        <v>58849.829510265125</v>
      </c>
      <c r="AD514" s="48">
        <v>-1368.7210031297966</v>
      </c>
      <c r="AE514" s="48">
        <v>-4.0732931365573322E-2</v>
      </c>
      <c r="AF514" s="48">
        <v>33602.320217164946</v>
      </c>
      <c r="AG514" s="48">
        <v>-687.5799923623299</v>
      </c>
      <c r="AH514" s="48">
        <v>-1.5787782329352851E-2</v>
      </c>
      <c r="AI514" s="48">
        <v>43551.398037960797</v>
      </c>
      <c r="AJ514" s="48">
        <v>-746.42722409797943</v>
      </c>
      <c r="AK514" s="48">
        <v>-3.0158664894278431E-2</v>
      </c>
      <c r="AL514" s="48">
        <v>24750.008885160838</v>
      </c>
      <c r="AM514" s="48">
        <v>-681.1410107674667</v>
      </c>
      <c r="AN514" s="48">
        <v>-2.4945149036220471E-2</v>
      </c>
      <c r="AO514" s="48">
        <v>27305.549859752162</v>
      </c>
      <c r="AP514" s="48">
        <v>687.5799923623299</v>
      </c>
      <c r="AQ514" s="48">
        <v>1.5787782329352851E-2</v>
      </c>
      <c r="AR514" s="48">
        <v>43551.398037960797</v>
      </c>
      <c r="AS514" s="48">
        <v>-58.84723173564953</v>
      </c>
      <c r="AT514" s="48">
        <v>-1.437088256492558E-2</v>
      </c>
      <c r="AU514" s="48">
        <v>4094.8933699643153</v>
      </c>
      <c r="AV514" s="48">
        <v>-622.29377903181717</v>
      </c>
      <c r="AW514" s="48">
        <v>-1.0574266471294891E-2</v>
      </c>
      <c r="AX514" s="48">
        <v>58849.829510265125</v>
      </c>
      <c r="AY514" s="48">
        <v>746.42722409797943</v>
      </c>
      <c r="AZ514" s="48">
        <v>3.0158664894278431E-2</v>
      </c>
      <c r="BA514" s="48">
        <v>24750.008885160838</v>
      </c>
      <c r="BB514" s="48">
        <v>58.84723173564953</v>
      </c>
      <c r="BC514" s="48">
        <v>1.437088256492558E-2</v>
      </c>
      <c r="BD514" s="48">
        <v>4094.8933699643153</v>
      </c>
      <c r="BF514" s="8">
        <f t="shared" si="65"/>
        <v>320142.53845783166</v>
      </c>
      <c r="BG514" s="8">
        <f t="shared" si="66"/>
        <v>319995.80539566907</v>
      </c>
      <c r="BH514" s="8">
        <f t="shared" si="67"/>
        <v>320209.75191815081</v>
      </c>
      <c r="BI514" s="8">
        <f t="shared" si="68"/>
        <v>319837.47267293872</v>
      </c>
      <c r="BJ514" s="19">
        <f t="shared" si="69"/>
        <v>0</v>
      </c>
      <c r="BK514" s="19">
        <f t="shared" si="70"/>
        <v>0</v>
      </c>
      <c r="BL514" s="19">
        <f t="shared" si="71"/>
        <v>1</v>
      </c>
      <c r="BM514" s="19">
        <f t="shared" si="72"/>
        <v>0</v>
      </c>
    </row>
    <row r="515" spans="2:65" x14ac:dyDescent="0.25">
      <c r="B515" s="6">
        <v>490</v>
      </c>
      <c r="C515" s="48">
        <v>1945.7226789702904</v>
      </c>
      <c r="D515" s="48">
        <v>1551.4822382179282</v>
      </c>
      <c r="E515" s="48">
        <v>15.112763460322487</v>
      </c>
      <c r="F515" s="48">
        <v>10.697742865485129</v>
      </c>
      <c r="G515" s="48">
        <v>3167.9860135572658</v>
      </c>
      <c r="H515" s="48">
        <v>2907.6646398811695</v>
      </c>
      <c r="I515" s="48">
        <v>15.17495064009886</v>
      </c>
      <c r="J515" s="48">
        <v>10.73442610054175</v>
      </c>
      <c r="K515" s="48">
        <v>2613.2450988994829</v>
      </c>
      <c r="L515" s="48">
        <v>2275.8252977578472</v>
      </c>
      <c r="M515" s="48">
        <v>15.139275099746035</v>
      </c>
      <c r="N515" s="48">
        <v>10.713393968248093</v>
      </c>
      <c r="O515" s="48">
        <v>2500.2052238947135</v>
      </c>
      <c r="P515" s="48">
        <v>2150.3319284601412</v>
      </c>
      <c r="Q515" s="48">
        <v>15.133480647927296</v>
      </c>
      <c r="R515" s="48">
        <v>10.709974794988733</v>
      </c>
      <c r="U515" s="48">
        <v>1356.1824016632413</v>
      </c>
      <c r="V515" s="48">
        <v>3.6683235056621299E-2</v>
      </c>
      <c r="W515" s="48">
        <v>36970.087277470127</v>
      </c>
      <c r="X515" s="48">
        <v>724.34305953991907</v>
      </c>
      <c r="Y515" s="48">
        <v>1.5651102762964442E-2</v>
      </c>
      <c r="Z515" s="48">
        <v>46280.640444962664</v>
      </c>
      <c r="AA515" s="48">
        <v>598.849690242213</v>
      </c>
      <c r="AB515" s="48">
        <v>1.2231929503604633E-2</v>
      </c>
      <c r="AC515" s="48">
        <v>48957.908894564651</v>
      </c>
      <c r="AD515" s="48">
        <v>-1356.1824016632413</v>
      </c>
      <c r="AE515" s="48">
        <v>-3.6683235056621299E-2</v>
      </c>
      <c r="AF515" s="48">
        <v>36970.087277470127</v>
      </c>
      <c r="AG515" s="48">
        <v>-631.83934212332224</v>
      </c>
      <c r="AH515" s="48">
        <v>-2.1032132293656858E-2</v>
      </c>
      <c r="AI515" s="48">
        <v>30041.620759198082</v>
      </c>
      <c r="AJ515" s="48">
        <v>-757.33271142102831</v>
      </c>
      <c r="AK515" s="48">
        <v>-2.4451305553016667E-2</v>
      </c>
      <c r="AL515" s="48">
        <v>30973.099157381916</v>
      </c>
      <c r="AM515" s="48">
        <v>-724.34305953991907</v>
      </c>
      <c r="AN515" s="48">
        <v>-1.5651102762964442E-2</v>
      </c>
      <c r="AO515" s="48">
        <v>46280.640444962664</v>
      </c>
      <c r="AP515" s="48">
        <v>631.83934212332224</v>
      </c>
      <c r="AQ515" s="48">
        <v>2.1032132293656858E-2</v>
      </c>
      <c r="AR515" s="48">
        <v>30041.620759198082</v>
      </c>
      <c r="AS515" s="48">
        <v>-125.49336929770607</v>
      </c>
      <c r="AT515" s="48">
        <v>-3.419173259359809E-3</v>
      </c>
      <c r="AU515" s="48">
        <v>36702.840066432582</v>
      </c>
      <c r="AV515" s="48">
        <v>-598.849690242213</v>
      </c>
      <c r="AW515" s="48">
        <v>-1.2231929503604633E-2</v>
      </c>
      <c r="AX515" s="48">
        <v>48957.908894564651</v>
      </c>
      <c r="AY515" s="48">
        <v>757.33271142102831</v>
      </c>
      <c r="AZ515" s="48">
        <v>2.4451305553016667E-2</v>
      </c>
      <c r="BA515" s="48">
        <v>30973.099157381916</v>
      </c>
      <c r="BB515" s="48">
        <v>125.49336929770607</v>
      </c>
      <c r="BC515" s="48">
        <v>3.419173259359809E-3</v>
      </c>
      <c r="BD515" s="48">
        <v>36702.840066432582</v>
      </c>
      <c r="BF515" s="8">
        <f t="shared" si="65"/>
        <v>319380.80372633593</v>
      </c>
      <c r="BG515" s="8">
        <f t="shared" si="66"/>
        <v>319125.11837637133</v>
      </c>
      <c r="BH515" s="8">
        <f t="shared" si="67"/>
        <v>319125.99374968495</v>
      </c>
      <c r="BI515" s="8">
        <f t="shared" si="68"/>
        <v>319148.91192120186</v>
      </c>
      <c r="BJ515" s="19">
        <f t="shared" si="69"/>
        <v>1</v>
      </c>
      <c r="BK515" s="19">
        <f t="shared" si="70"/>
        <v>0</v>
      </c>
      <c r="BL515" s="19">
        <f t="shared" si="71"/>
        <v>0</v>
      </c>
      <c r="BM515" s="19">
        <f t="shared" si="72"/>
        <v>0</v>
      </c>
    </row>
    <row r="516" spans="2:65" x14ac:dyDescent="0.25">
      <c r="B516" s="6">
        <v>491</v>
      </c>
      <c r="C516" s="48">
        <v>1915.4759227935319</v>
      </c>
      <c r="D516" s="48">
        <v>1530.0995857984337</v>
      </c>
      <c r="E516" s="48">
        <v>15.146604647162944</v>
      </c>
      <c r="F516" s="48">
        <v>10.72124963043815</v>
      </c>
      <c r="G516" s="48">
        <v>3156.5884548026265</v>
      </c>
      <c r="H516" s="48">
        <v>2899.3642938846119</v>
      </c>
      <c r="I516" s="48">
        <v>15.206056315835234</v>
      </c>
      <c r="J516" s="48">
        <v>10.756286989088668</v>
      </c>
      <c r="K516" s="48">
        <v>2578.6919703822218</v>
      </c>
      <c r="L516" s="48">
        <v>2251.7592052577602</v>
      </c>
      <c r="M516" s="48">
        <v>15.173832085860107</v>
      </c>
      <c r="N516" s="48">
        <v>10.73730711810642</v>
      </c>
      <c r="O516" s="48">
        <v>2499.1296596666411</v>
      </c>
      <c r="P516" s="48">
        <v>2148.683801053458</v>
      </c>
      <c r="Q516" s="48">
        <v>15.162901372517471</v>
      </c>
      <c r="R516" s="48">
        <v>10.730862979970929</v>
      </c>
      <c r="U516" s="48">
        <v>1369.2647080861782</v>
      </c>
      <c r="V516" s="48">
        <v>3.5037358650518158E-2</v>
      </c>
      <c r="W516" s="48">
        <v>39080.135056525687</v>
      </c>
      <c r="X516" s="48">
        <v>721.65961945932645</v>
      </c>
      <c r="Y516" s="48">
        <v>1.6057487668270198E-2</v>
      </c>
      <c r="Z516" s="48">
        <v>44942.249645026044</v>
      </c>
      <c r="AA516" s="48">
        <v>618.58421525502422</v>
      </c>
      <c r="AB516" s="48">
        <v>9.6133495327794805E-3</v>
      </c>
      <c r="AC516" s="48">
        <v>64346.377206590005</v>
      </c>
      <c r="AD516" s="48">
        <v>-1369.2647080861782</v>
      </c>
      <c r="AE516" s="48">
        <v>-3.5037358650518158E-2</v>
      </c>
      <c r="AF516" s="48">
        <v>39080.135056525687</v>
      </c>
      <c r="AG516" s="48">
        <v>-647.60508862685174</v>
      </c>
      <c r="AH516" s="48">
        <v>-1.8979870982247959E-2</v>
      </c>
      <c r="AI516" s="48">
        <v>34120.626490694405</v>
      </c>
      <c r="AJ516" s="48">
        <v>-750.68049283115397</v>
      </c>
      <c r="AK516" s="48">
        <v>-2.5424009117738677E-2</v>
      </c>
      <c r="AL516" s="48">
        <v>29526.440513561411</v>
      </c>
      <c r="AM516" s="48">
        <v>-721.65961945932645</v>
      </c>
      <c r="AN516" s="48">
        <v>-1.6057487668270198E-2</v>
      </c>
      <c r="AO516" s="48">
        <v>44942.249645026044</v>
      </c>
      <c r="AP516" s="48">
        <v>647.60508862685174</v>
      </c>
      <c r="AQ516" s="48">
        <v>1.8979870982247959E-2</v>
      </c>
      <c r="AR516" s="48">
        <v>34120.626490694405</v>
      </c>
      <c r="AS516" s="48">
        <v>-103.07540420430223</v>
      </c>
      <c r="AT516" s="48">
        <v>-6.4441381354907179E-3</v>
      </c>
      <c r="AU516" s="48">
        <v>15995.21953705809</v>
      </c>
      <c r="AV516" s="48">
        <v>-618.58421525502422</v>
      </c>
      <c r="AW516" s="48">
        <v>-9.6133495327794805E-3</v>
      </c>
      <c r="AX516" s="48">
        <v>64346.377206590005</v>
      </c>
      <c r="AY516" s="48">
        <v>750.68049283115397</v>
      </c>
      <c r="AZ516" s="48">
        <v>2.5424009117738677E-2</v>
      </c>
      <c r="BA516" s="48">
        <v>29526.440513561411</v>
      </c>
      <c r="BB516" s="48">
        <v>103.07540420430223</v>
      </c>
      <c r="BC516" s="48">
        <v>6.4441381354907179E-3</v>
      </c>
      <c r="BD516" s="48">
        <v>15995.21953705809</v>
      </c>
      <c r="BF516" s="8">
        <f t="shared" si="65"/>
        <v>320107.38932734606</v>
      </c>
      <c r="BG516" s="8">
        <f t="shared" si="66"/>
        <v>319789.24537877546</v>
      </c>
      <c r="BH516" s="8">
        <f t="shared" si="67"/>
        <v>319867.45433793485</v>
      </c>
      <c r="BI516" s="8">
        <f t="shared" si="68"/>
        <v>319777.20559807442</v>
      </c>
      <c r="BJ516" s="19">
        <f t="shared" si="69"/>
        <v>1</v>
      </c>
      <c r="BK516" s="19">
        <f t="shared" si="70"/>
        <v>0</v>
      </c>
      <c r="BL516" s="19">
        <f t="shared" si="71"/>
        <v>0</v>
      </c>
      <c r="BM516" s="19">
        <f t="shared" si="72"/>
        <v>0</v>
      </c>
    </row>
    <row r="517" spans="2:65" x14ac:dyDescent="0.25">
      <c r="B517" s="6">
        <v>492</v>
      </c>
      <c r="C517" s="48">
        <v>1995.4867357003852</v>
      </c>
      <c r="D517" s="48">
        <v>1584.5111187109162</v>
      </c>
      <c r="E517" s="48">
        <v>15.127676201611242</v>
      </c>
      <c r="F517" s="48">
        <v>10.709341606713538</v>
      </c>
      <c r="G517" s="48">
        <v>3182.2776185995262</v>
      </c>
      <c r="H517" s="48">
        <v>2916.9366700281166</v>
      </c>
      <c r="I517" s="48">
        <v>15.196522468371375</v>
      </c>
      <c r="J517" s="48">
        <v>10.750041601348748</v>
      </c>
      <c r="K517" s="48">
        <v>2525.9525592784175</v>
      </c>
      <c r="L517" s="48">
        <v>2216.8569935186774</v>
      </c>
      <c r="M517" s="48">
        <v>15.175967107047162</v>
      </c>
      <c r="N517" s="48">
        <v>10.737902712182271</v>
      </c>
      <c r="O517" s="48">
        <v>2517.4335198459416</v>
      </c>
      <c r="P517" s="48">
        <v>2161.4996749797542</v>
      </c>
      <c r="Q517" s="48">
        <v>15.15384155031672</v>
      </c>
      <c r="R517" s="48">
        <v>10.724824357733912</v>
      </c>
      <c r="U517" s="48">
        <v>1332.4255513172004</v>
      </c>
      <c r="V517" s="48">
        <v>4.0699994635209791E-2</v>
      </c>
      <c r="W517" s="48">
        <v>32737.732848851821</v>
      </c>
      <c r="X517" s="48">
        <v>632.34587480776122</v>
      </c>
      <c r="Y517" s="48">
        <v>2.8561105468732251E-2</v>
      </c>
      <c r="Z517" s="48">
        <v>22140.105028498721</v>
      </c>
      <c r="AA517" s="48">
        <v>576.98855626883801</v>
      </c>
      <c r="AB517" s="48">
        <v>1.5482751020373442E-2</v>
      </c>
      <c r="AC517" s="48">
        <v>37266.539745397335</v>
      </c>
      <c r="AD517" s="48">
        <v>-1332.4255513172004</v>
      </c>
      <c r="AE517" s="48">
        <v>-4.0699994635209791E-2</v>
      </c>
      <c r="AF517" s="48">
        <v>32737.732848851821</v>
      </c>
      <c r="AG517" s="48">
        <v>-700.0796765094392</v>
      </c>
      <c r="AH517" s="48">
        <v>-1.213888916647754E-2</v>
      </c>
      <c r="AI517" s="48">
        <v>57672.466311230695</v>
      </c>
      <c r="AJ517" s="48">
        <v>-755.43699504836241</v>
      </c>
      <c r="AK517" s="48">
        <v>-2.5217243614836349E-2</v>
      </c>
      <c r="AL517" s="48">
        <v>29957.159735091249</v>
      </c>
      <c r="AM517" s="48">
        <v>-632.34587480776122</v>
      </c>
      <c r="AN517" s="48">
        <v>-2.8561105468732251E-2</v>
      </c>
      <c r="AO517" s="48">
        <v>22140.105028498721</v>
      </c>
      <c r="AP517" s="48">
        <v>700.0796765094392</v>
      </c>
      <c r="AQ517" s="48">
        <v>1.213888916647754E-2</v>
      </c>
      <c r="AR517" s="48">
        <v>57672.466311230695</v>
      </c>
      <c r="AS517" s="48">
        <v>-55.357318538923209</v>
      </c>
      <c r="AT517" s="48">
        <v>-1.3078354448358809E-2</v>
      </c>
      <c r="AU517" s="48">
        <v>4232.7434049525973</v>
      </c>
      <c r="AV517" s="48">
        <v>-576.98855626883801</v>
      </c>
      <c r="AW517" s="48">
        <v>-1.5482751020373442E-2</v>
      </c>
      <c r="AX517" s="48">
        <v>37266.539745397335</v>
      </c>
      <c r="AY517" s="48">
        <v>755.43699504836241</v>
      </c>
      <c r="AZ517" s="48">
        <v>2.5217243614836349E-2</v>
      </c>
      <c r="BA517" s="48">
        <v>29957.159735091249</v>
      </c>
      <c r="BB517" s="48">
        <v>55.357318538923209</v>
      </c>
      <c r="BC517" s="48">
        <v>1.3078354448358809E-2</v>
      </c>
      <c r="BD517" s="48">
        <v>4232.7434049525973</v>
      </c>
      <c r="BF517" s="8">
        <f t="shared" si="65"/>
        <v>319695.73708269524</v>
      </c>
      <c r="BG517" s="8">
        <f t="shared" si="66"/>
        <v>319584.3113704343</v>
      </c>
      <c r="BH517" s="8">
        <f t="shared" si="67"/>
        <v>319920.22437194944</v>
      </c>
      <c r="BI517" s="8">
        <f t="shared" si="68"/>
        <v>319583.2310570376</v>
      </c>
      <c r="BJ517" s="19">
        <f t="shared" si="69"/>
        <v>0</v>
      </c>
      <c r="BK517" s="19">
        <f t="shared" si="70"/>
        <v>0</v>
      </c>
      <c r="BL517" s="19">
        <f t="shared" si="71"/>
        <v>1</v>
      </c>
      <c r="BM517" s="19">
        <f t="shared" si="72"/>
        <v>0</v>
      </c>
    </row>
    <row r="518" spans="2:65" x14ac:dyDescent="0.25">
      <c r="B518" s="6">
        <v>493</v>
      </c>
      <c r="C518" s="48">
        <v>1962.9619328227484</v>
      </c>
      <c r="D518" s="48">
        <v>1561.9697026674007</v>
      </c>
      <c r="E518" s="48">
        <v>15.025114764830963</v>
      </c>
      <c r="F518" s="48">
        <v>10.637138988470097</v>
      </c>
      <c r="G518" s="48">
        <v>3182.9301134781781</v>
      </c>
      <c r="H518" s="48">
        <v>2916.961255573457</v>
      </c>
      <c r="I518" s="48">
        <v>15.09020918781977</v>
      </c>
      <c r="J518" s="48">
        <v>10.675494428284814</v>
      </c>
      <c r="K518" s="48">
        <v>2563.7822362357956</v>
      </c>
      <c r="L518" s="48">
        <v>2241.726262577848</v>
      </c>
      <c r="M518" s="48">
        <v>15.063299216148909</v>
      </c>
      <c r="N518" s="48">
        <v>10.659650935295167</v>
      </c>
      <c r="O518" s="48">
        <v>2497.716090277926</v>
      </c>
      <c r="P518" s="48">
        <v>2147.6957107254334</v>
      </c>
      <c r="Q518" s="48">
        <v>15.049814047708132</v>
      </c>
      <c r="R518" s="48">
        <v>10.651704758323902</v>
      </c>
      <c r="U518" s="48">
        <v>1354.9915529060563</v>
      </c>
      <c r="V518" s="48">
        <v>3.8355439814717229E-2</v>
      </c>
      <c r="W518" s="48">
        <v>35327.232837156451</v>
      </c>
      <c r="X518" s="48">
        <v>679.75655991044732</v>
      </c>
      <c r="Y518" s="48">
        <v>2.2511946825069629E-2</v>
      </c>
      <c r="Z518" s="48">
        <v>30195.369827076021</v>
      </c>
      <c r="AA518" s="48">
        <v>585.72600805803268</v>
      </c>
      <c r="AB518" s="48">
        <v>1.4565769853804866E-2</v>
      </c>
      <c r="AC518" s="48">
        <v>40212.499163237124</v>
      </c>
      <c r="AD518" s="48">
        <v>-1354.9915529060563</v>
      </c>
      <c r="AE518" s="48">
        <v>-3.8355439814717229E-2</v>
      </c>
      <c r="AF518" s="48">
        <v>35327.232837156451</v>
      </c>
      <c r="AG518" s="48">
        <v>-675.23499299560899</v>
      </c>
      <c r="AH518" s="48">
        <v>-1.5843492989647601E-2</v>
      </c>
      <c r="AI518" s="48">
        <v>42619.073548794993</v>
      </c>
      <c r="AJ518" s="48">
        <v>-769.26554484802364</v>
      </c>
      <c r="AK518" s="48">
        <v>-2.3789669960912363E-2</v>
      </c>
      <c r="AL518" s="48">
        <v>32336.116730999885</v>
      </c>
      <c r="AM518" s="48">
        <v>-679.75655991044732</v>
      </c>
      <c r="AN518" s="48">
        <v>-2.2511946825069629E-2</v>
      </c>
      <c r="AO518" s="48">
        <v>30195.369827076021</v>
      </c>
      <c r="AP518" s="48">
        <v>675.23499299560899</v>
      </c>
      <c r="AQ518" s="48">
        <v>1.5843492989647601E-2</v>
      </c>
      <c r="AR518" s="48">
        <v>42619.073548794993</v>
      </c>
      <c r="AS518" s="48">
        <v>-94.030551852414646</v>
      </c>
      <c r="AT518" s="48">
        <v>-7.9461769712647623E-3</v>
      </c>
      <c r="AU518" s="48">
        <v>11833.432881302688</v>
      </c>
      <c r="AV518" s="48">
        <v>-585.72600805803268</v>
      </c>
      <c r="AW518" s="48">
        <v>-1.4565769853804866E-2</v>
      </c>
      <c r="AX518" s="48">
        <v>40212.499163237124</v>
      </c>
      <c r="AY518" s="48">
        <v>769.26554484802364</v>
      </c>
      <c r="AZ518" s="48">
        <v>2.3789669960912363E-2</v>
      </c>
      <c r="BA518" s="48">
        <v>32336.116730999885</v>
      </c>
      <c r="BB518" s="48">
        <v>94.030551852414646</v>
      </c>
      <c r="BC518" s="48">
        <v>7.9461769712647623E-3</v>
      </c>
      <c r="BD518" s="48">
        <v>11833.432881302688</v>
      </c>
      <c r="BF518" s="8">
        <f t="shared" si="65"/>
        <v>317552.19995143556</v>
      </c>
      <c r="BG518" s="8">
        <f t="shared" si="66"/>
        <v>317347.87159297097</v>
      </c>
      <c r="BH518" s="8">
        <f t="shared" si="67"/>
        <v>317547.80179627711</v>
      </c>
      <c r="BI518" s="8">
        <f t="shared" si="68"/>
        <v>317403.44703899161</v>
      </c>
      <c r="BJ518" s="19">
        <f t="shared" si="69"/>
        <v>1</v>
      </c>
      <c r="BK518" s="19">
        <f t="shared" si="70"/>
        <v>0</v>
      </c>
      <c r="BL518" s="19">
        <f t="shared" si="71"/>
        <v>0</v>
      </c>
      <c r="BM518" s="19">
        <f t="shared" si="72"/>
        <v>0</v>
      </c>
    </row>
    <row r="519" spans="2:65" x14ac:dyDescent="0.25">
      <c r="B519" s="6">
        <v>494</v>
      </c>
      <c r="C519" s="48">
        <v>1970.8459292727957</v>
      </c>
      <c r="D519" s="48">
        <v>1570.2772391560695</v>
      </c>
      <c r="E519" s="48">
        <v>15.02194516561228</v>
      </c>
      <c r="F519" s="48">
        <v>10.635467011151734</v>
      </c>
      <c r="G519" s="48">
        <v>3199.709608298404</v>
      </c>
      <c r="H519" s="48">
        <v>2930.1415688954139</v>
      </c>
      <c r="I519" s="48">
        <v>15.088186412488943</v>
      </c>
      <c r="J519" s="48">
        <v>10.674668245980952</v>
      </c>
      <c r="K519" s="48">
        <v>2590.3695824499632</v>
      </c>
      <c r="L519" s="48">
        <v>2261.9698488784543</v>
      </c>
      <c r="M519" s="48">
        <v>15.058575858090842</v>
      </c>
      <c r="N519" s="48">
        <v>10.657158475423701</v>
      </c>
      <c r="O519" s="48">
        <v>2566.2366793924593</v>
      </c>
      <c r="P519" s="48">
        <v>2196.4481917938379</v>
      </c>
      <c r="Q519" s="48">
        <v>15.037610383252165</v>
      </c>
      <c r="R519" s="48">
        <v>10.644747576876657</v>
      </c>
      <c r="U519" s="48">
        <v>1359.8643297393444</v>
      </c>
      <c r="V519" s="48">
        <v>3.9201234829217668E-2</v>
      </c>
      <c r="W519" s="48">
        <v>34689.323835426818</v>
      </c>
      <c r="X519" s="48">
        <v>691.69260972238476</v>
      </c>
      <c r="Y519" s="48">
        <v>2.169146427196722E-2</v>
      </c>
      <c r="Z519" s="48">
        <v>31887.778577322133</v>
      </c>
      <c r="AA519" s="48">
        <v>626.17095263776832</v>
      </c>
      <c r="AB519" s="48">
        <v>9.2805657249233064E-3</v>
      </c>
      <c r="AC519" s="48">
        <v>67471.205010289705</v>
      </c>
      <c r="AD519" s="48">
        <v>-1359.8643297393444</v>
      </c>
      <c r="AE519" s="48">
        <v>-3.9201234829217668E-2</v>
      </c>
      <c r="AF519" s="48">
        <v>34689.323835426818</v>
      </c>
      <c r="AG519" s="48">
        <v>-668.17172001695963</v>
      </c>
      <c r="AH519" s="48">
        <v>-1.7509770557250448E-2</v>
      </c>
      <c r="AI519" s="48">
        <v>38159.935781698921</v>
      </c>
      <c r="AJ519" s="48">
        <v>-733.69337710157606</v>
      </c>
      <c r="AK519" s="48">
        <v>-2.9920669104294362E-2</v>
      </c>
      <c r="AL519" s="48">
        <v>24521.289097651657</v>
      </c>
      <c r="AM519" s="48">
        <v>-691.69260972238476</v>
      </c>
      <c r="AN519" s="48">
        <v>-2.169146427196722E-2</v>
      </c>
      <c r="AO519" s="48">
        <v>31887.778577322133</v>
      </c>
      <c r="AP519" s="48">
        <v>668.17172001695963</v>
      </c>
      <c r="AQ519" s="48">
        <v>1.7509770557250448E-2</v>
      </c>
      <c r="AR519" s="48">
        <v>38159.935781698921</v>
      </c>
      <c r="AS519" s="48">
        <v>-65.521657084616436</v>
      </c>
      <c r="AT519" s="48">
        <v>-1.2410898547043914E-2</v>
      </c>
      <c r="AU519" s="48">
        <v>5279.3644905124693</v>
      </c>
      <c r="AV519" s="48">
        <v>-626.17095263776832</v>
      </c>
      <c r="AW519" s="48">
        <v>-9.2805657249233064E-3</v>
      </c>
      <c r="AX519" s="48">
        <v>67471.205010289705</v>
      </c>
      <c r="AY519" s="48">
        <v>733.69337710157606</v>
      </c>
      <c r="AZ519" s="48">
        <v>2.9920669104294362E-2</v>
      </c>
      <c r="BA519" s="48">
        <v>24521.289097651657</v>
      </c>
      <c r="BB519" s="48">
        <v>65.521657084616436</v>
      </c>
      <c r="BC519" s="48">
        <v>1.2410898547043914E-2</v>
      </c>
      <c r="BD519" s="48">
        <v>5279.3644905124693</v>
      </c>
      <c r="BF519" s="8">
        <f t="shared" si="65"/>
        <v>317493.73309539596</v>
      </c>
      <c r="BG519" s="8">
        <f t="shared" si="66"/>
        <v>317309.90581053309</v>
      </c>
      <c r="BH519" s="8">
        <f t="shared" si="67"/>
        <v>317452.78441383259</v>
      </c>
      <c r="BI519" s="8">
        <f t="shared" si="68"/>
        <v>317145.97911450593</v>
      </c>
      <c r="BJ519" s="19">
        <f t="shared" si="69"/>
        <v>1</v>
      </c>
      <c r="BK519" s="19">
        <f t="shared" si="70"/>
        <v>0</v>
      </c>
      <c r="BL519" s="19">
        <f t="shared" si="71"/>
        <v>0</v>
      </c>
      <c r="BM519" s="19">
        <f t="shared" si="72"/>
        <v>0</v>
      </c>
    </row>
    <row r="520" spans="2:65" x14ac:dyDescent="0.25">
      <c r="B520" s="6">
        <v>495</v>
      </c>
      <c r="C520" s="48">
        <v>2031.9293447447349</v>
      </c>
      <c r="D520" s="48">
        <v>1605.5894820435415</v>
      </c>
      <c r="E520" s="48">
        <v>15.09554960912476</v>
      </c>
      <c r="F520" s="48">
        <v>10.687573077631486</v>
      </c>
      <c r="G520" s="48">
        <v>3199.9181272956607</v>
      </c>
      <c r="H520" s="48">
        <v>2926.6303301167618</v>
      </c>
      <c r="I520" s="48">
        <v>15.167961290319289</v>
      </c>
      <c r="J520" s="48">
        <v>10.730357823038501</v>
      </c>
      <c r="K520" s="48">
        <v>2627.874127163298</v>
      </c>
      <c r="L520" s="48">
        <v>2282.5212210318109</v>
      </c>
      <c r="M520" s="48">
        <v>15.134023003051015</v>
      </c>
      <c r="N520" s="48">
        <v>10.710321329909476</v>
      </c>
      <c r="O520" s="48">
        <v>2585.8112497644547</v>
      </c>
      <c r="P520" s="48">
        <v>2204.4018301678325</v>
      </c>
      <c r="Q520" s="48">
        <v>15.116938447367158</v>
      </c>
      <c r="R520" s="48">
        <v>10.70022424072692</v>
      </c>
      <c r="U520" s="48">
        <v>1321.0408480732203</v>
      </c>
      <c r="V520" s="48">
        <v>4.2784745407015379E-2</v>
      </c>
      <c r="W520" s="48">
        <v>30876.445226120486</v>
      </c>
      <c r="X520" s="48">
        <v>676.93173898826944</v>
      </c>
      <c r="Y520" s="48">
        <v>2.2748252277990488E-2</v>
      </c>
      <c r="Z520" s="48">
        <v>29757.527335109524</v>
      </c>
      <c r="AA520" s="48">
        <v>598.81234812429102</v>
      </c>
      <c r="AB520" s="48">
        <v>1.2651163095434015E-2</v>
      </c>
      <c r="AC520" s="48">
        <v>47332.592553518727</v>
      </c>
      <c r="AD520" s="48">
        <v>-1321.0408480732203</v>
      </c>
      <c r="AE520" s="48">
        <v>-4.2784745407015379E-2</v>
      </c>
      <c r="AF520" s="48">
        <v>30876.445226120486</v>
      </c>
      <c r="AG520" s="48">
        <v>-644.10910908495089</v>
      </c>
      <c r="AH520" s="48">
        <v>-2.003649312902489E-2</v>
      </c>
      <c r="AI520" s="48">
        <v>32146.798590811963</v>
      </c>
      <c r="AJ520" s="48">
        <v>-722.22849994892931</v>
      </c>
      <c r="AK520" s="48">
        <v>-3.0133582311581364E-2</v>
      </c>
      <c r="AL520" s="48">
        <v>23967.561920819226</v>
      </c>
      <c r="AM520" s="48">
        <v>-676.93173898826944</v>
      </c>
      <c r="AN520" s="48">
        <v>-2.2748252277990488E-2</v>
      </c>
      <c r="AO520" s="48">
        <v>29757.527335109524</v>
      </c>
      <c r="AP520" s="48">
        <v>644.10910908495089</v>
      </c>
      <c r="AQ520" s="48">
        <v>2.003649312902489E-2</v>
      </c>
      <c r="AR520" s="48">
        <v>32146.798590811963</v>
      </c>
      <c r="AS520" s="48">
        <v>-78.119390863978424</v>
      </c>
      <c r="AT520" s="48">
        <v>-1.0097089182556473E-2</v>
      </c>
      <c r="AU520" s="48">
        <v>7736.8229052523275</v>
      </c>
      <c r="AV520" s="48">
        <v>-598.81234812429102</v>
      </c>
      <c r="AW520" s="48">
        <v>-1.2651163095434015E-2</v>
      </c>
      <c r="AX520" s="48">
        <v>47332.592553518727</v>
      </c>
      <c r="AY520" s="48">
        <v>722.22849994892931</v>
      </c>
      <c r="AZ520" s="48">
        <v>3.0133582311581364E-2</v>
      </c>
      <c r="BA520" s="48">
        <v>23967.561920819226</v>
      </c>
      <c r="BB520" s="48">
        <v>78.119390863978424</v>
      </c>
      <c r="BC520" s="48">
        <v>1.0097089182556473E-2</v>
      </c>
      <c r="BD520" s="48">
        <v>7736.8229052523275</v>
      </c>
      <c r="BF520" s="8">
        <f t="shared" si="65"/>
        <v>319021.60284690105</v>
      </c>
      <c r="BG520" s="8">
        <f t="shared" si="66"/>
        <v>318984.10436103825</v>
      </c>
      <c r="BH520" s="8">
        <f t="shared" si="67"/>
        <v>319027.11867625249</v>
      </c>
      <c r="BI520" s="8">
        <f t="shared" si="68"/>
        <v>318802.32539163972</v>
      </c>
      <c r="BJ520" s="19">
        <f t="shared" si="69"/>
        <v>0</v>
      </c>
      <c r="BK520" s="19">
        <f t="shared" si="70"/>
        <v>0</v>
      </c>
      <c r="BL520" s="19">
        <f t="shared" si="71"/>
        <v>1</v>
      </c>
      <c r="BM520" s="19">
        <f t="shared" si="72"/>
        <v>0</v>
      </c>
    </row>
    <row r="521" spans="2:65" x14ac:dyDescent="0.25">
      <c r="B521" s="6">
        <v>496</v>
      </c>
      <c r="C521" s="48">
        <v>1952.4174458692514</v>
      </c>
      <c r="D521" s="48">
        <v>1553.3116957477212</v>
      </c>
      <c r="E521" s="48">
        <v>15.048589041101062</v>
      </c>
      <c r="F521" s="48">
        <v>10.651841672113964</v>
      </c>
      <c r="G521" s="48">
        <v>3171.823025317115</v>
      </c>
      <c r="H521" s="48">
        <v>2908.5237153320468</v>
      </c>
      <c r="I521" s="48">
        <v>15.109630455984481</v>
      </c>
      <c r="J521" s="48">
        <v>10.687900914481309</v>
      </c>
      <c r="K521" s="48">
        <v>2543.5887263306086</v>
      </c>
      <c r="L521" s="48">
        <v>2226.9663222182826</v>
      </c>
      <c r="M521" s="48">
        <v>15.085778212707956</v>
      </c>
      <c r="N521" s="48">
        <v>10.673822285442499</v>
      </c>
      <c r="O521" s="48">
        <v>2478.8985165768163</v>
      </c>
      <c r="P521" s="48">
        <v>2133.7273604550728</v>
      </c>
      <c r="Q521" s="48">
        <v>15.072947291787038</v>
      </c>
      <c r="R521" s="48">
        <v>10.66624273285025</v>
      </c>
      <c r="U521" s="48">
        <v>1355.2120195843256</v>
      </c>
      <c r="V521" s="48">
        <v>3.605924236734559E-2</v>
      </c>
      <c r="W521" s="48">
        <v>37582.931049365972</v>
      </c>
      <c r="X521" s="48">
        <v>673.65462647056142</v>
      </c>
      <c r="Y521" s="48">
        <v>2.1980613328535625E-2</v>
      </c>
      <c r="Z521" s="48">
        <v>30647.671946260522</v>
      </c>
      <c r="AA521" s="48">
        <v>580.41566470735165</v>
      </c>
      <c r="AB521" s="48">
        <v>1.4401060736286553E-2</v>
      </c>
      <c r="AC521" s="48">
        <v>40303.674523423833</v>
      </c>
      <c r="AD521" s="48">
        <v>-1355.2120195843256</v>
      </c>
      <c r="AE521" s="48">
        <v>-3.605924236734559E-2</v>
      </c>
      <c r="AF521" s="48">
        <v>37582.931049365972</v>
      </c>
      <c r="AG521" s="48">
        <v>-681.55739311376419</v>
      </c>
      <c r="AH521" s="48">
        <v>-1.4078629038809964E-2</v>
      </c>
      <c r="AI521" s="48">
        <v>48410.778580424529</v>
      </c>
      <c r="AJ521" s="48">
        <v>-774.79635487697396</v>
      </c>
      <c r="AK521" s="48">
        <v>-2.1658181631059037E-2</v>
      </c>
      <c r="AL521" s="48">
        <v>35773.841409006971</v>
      </c>
      <c r="AM521" s="48">
        <v>-673.65462647056142</v>
      </c>
      <c r="AN521" s="48">
        <v>-2.1980613328535625E-2</v>
      </c>
      <c r="AO521" s="48">
        <v>30647.671946260522</v>
      </c>
      <c r="AP521" s="48">
        <v>681.55739311376419</v>
      </c>
      <c r="AQ521" s="48">
        <v>1.4078629038809964E-2</v>
      </c>
      <c r="AR521" s="48">
        <v>48410.778580424529</v>
      </c>
      <c r="AS521" s="48">
        <v>-93.238961763209772</v>
      </c>
      <c r="AT521" s="48">
        <v>-7.5795525922490725E-3</v>
      </c>
      <c r="AU521" s="48">
        <v>12301.380672331094</v>
      </c>
      <c r="AV521" s="48">
        <v>-580.41566470735165</v>
      </c>
      <c r="AW521" s="48">
        <v>-1.4401060736286553E-2</v>
      </c>
      <c r="AX521" s="48">
        <v>40303.674523423833</v>
      </c>
      <c r="AY521" s="48">
        <v>774.79635487697396</v>
      </c>
      <c r="AZ521" s="48">
        <v>2.1658181631059037E-2</v>
      </c>
      <c r="BA521" s="48">
        <v>35773.841409006971</v>
      </c>
      <c r="BB521" s="48">
        <v>93.238961763209772</v>
      </c>
      <c r="BC521" s="48">
        <v>7.5795525922490725E-3</v>
      </c>
      <c r="BD521" s="48">
        <v>12301.380672331094</v>
      </c>
      <c r="BF521" s="8">
        <f t="shared" si="65"/>
        <v>318001.93846767122</v>
      </c>
      <c r="BG521" s="8">
        <f t="shared" si="66"/>
        <v>317728.50371910725</v>
      </c>
      <c r="BH521" s="8">
        <f t="shared" si="67"/>
        <v>317987.70224105666</v>
      </c>
      <c r="BI521" s="8">
        <f t="shared" si="68"/>
        <v>317853.55462505243</v>
      </c>
      <c r="BJ521" s="19">
        <f t="shared" si="69"/>
        <v>1</v>
      </c>
      <c r="BK521" s="19">
        <f t="shared" si="70"/>
        <v>0</v>
      </c>
      <c r="BL521" s="19">
        <f t="shared" si="71"/>
        <v>0</v>
      </c>
      <c r="BM521" s="19">
        <f t="shared" si="72"/>
        <v>0</v>
      </c>
    </row>
    <row r="522" spans="2:65" x14ac:dyDescent="0.25">
      <c r="B522" s="6">
        <v>497</v>
      </c>
      <c r="C522" s="48">
        <v>1975.2280803700942</v>
      </c>
      <c r="D522" s="48">
        <v>1568.8943404925367</v>
      </c>
      <c r="E522" s="48">
        <v>15.173637009765315</v>
      </c>
      <c r="F522" s="48">
        <v>10.742641909009016</v>
      </c>
      <c r="G522" s="48">
        <v>3183.2972032260277</v>
      </c>
      <c r="H522" s="48">
        <v>2916.3657565659637</v>
      </c>
      <c r="I522" s="48">
        <v>15.243095622461528</v>
      </c>
      <c r="J522" s="48">
        <v>10.783746122235268</v>
      </c>
      <c r="K522" s="48">
        <v>2546.026776993252</v>
      </c>
      <c r="L522" s="48">
        <v>2228.8126129430234</v>
      </c>
      <c r="M522" s="48">
        <v>15.218171693314904</v>
      </c>
      <c r="N522" s="48">
        <v>10.76901003022753</v>
      </c>
      <c r="O522" s="48">
        <v>2513.6340792121532</v>
      </c>
      <c r="P522" s="48">
        <v>2157.232568381909</v>
      </c>
      <c r="Q522" s="48">
        <v>15.198646626360294</v>
      </c>
      <c r="R522" s="48">
        <v>10.757455544860894</v>
      </c>
      <c r="U522" s="48">
        <v>1347.471416073427</v>
      </c>
      <c r="V522" s="48">
        <v>4.1104213226251574E-2</v>
      </c>
      <c r="W522" s="48">
        <v>32781.83208754017</v>
      </c>
      <c r="X522" s="48">
        <v>659.91827245048671</v>
      </c>
      <c r="Y522" s="48">
        <v>2.6368121218514062E-2</v>
      </c>
      <c r="Z522" s="48">
        <v>25027.125254078888</v>
      </c>
      <c r="AA522" s="48">
        <v>588.33822788937232</v>
      </c>
      <c r="AB522" s="48">
        <v>1.4813635851878004E-2</v>
      </c>
      <c r="AC522" s="48">
        <v>39715.990981024792</v>
      </c>
      <c r="AD522" s="48">
        <v>-1347.471416073427</v>
      </c>
      <c r="AE522" s="48">
        <v>-4.1104213226251574E-2</v>
      </c>
      <c r="AF522" s="48">
        <v>32781.83208754017</v>
      </c>
      <c r="AG522" s="48">
        <v>-687.5531436229403</v>
      </c>
      <c r="AH522" s="48">
        <v>-1.4736092007737511E-2</v>
      </c>
      <c r="AI522" s="48">
        <v>46657.76674452937</v>
      </c>
      <c r="AJ522" s="48">
        <v>-759.13318818405469</v>
      </c>
      <c r="AK522" s="48">
        <v>-2.6290577374373569E-2</v>
      </c>
      <c r="AL522" s="48">
        <v>28874.724863365336</v>
      </c>
      <c r="AM522" s="48">
        <v>-659.91827245048671</v>
      </c>
      <c r="AN522" s="48">
        <v>-2.6368121218514062E-2</v>
      </c>
      <c r="AO522" s="48">
        <v>25027.125254078888</v>
      </c>
      <c r="AP522" s="48">
        <v>687.5531436229403</v>
      </c>
      <c r="AQ522" s="48">
        <v>1.4736092007737511E-2</v>
      </c>
      <c r="AR522" s="48">
        <v>46657.76674452937</v>
      </c>
      <c r="AS522" s="48">
        <v>-71.580044561114391</v>
      </c>
      <c r="AT522" s="48">
        <v>-1.1554485366636058E-2</v>
      </c>
      <c r="AU522" s="48">
        <v>6195.0006676891062</v>
      </c>
      <c r="AV522" s="48">
        <v>-588.33822788937232</v>
      </c>
      <c r="AW522" s="48">
        <v>-1.4813635851878004E-2</v>
      </c>
      <c r="AX522" s="48">
        <v>39715.990981024792</v>
      </c>
      <c r="AY522" s="48">
        <v>759.13318818405469</v>
      </c>
      <c r="AZ522" s="48">
        <v>2.6290577374373569E-2</v>
      </c>
      <c r="BA522" s="48">
        <v>28874.724863365336</v>
      </c>
      <c r="BB522" s="48">
        <v>71.580044561114391</v>
      </c>
      <c r="BC522" s="48">
        <v>1.1554485366636058E-2</v>
      </c>
      <c r="BD522" s="48">
        <v>6195.0006676891062</v>
      </c>
      <c r="BF522" s="8">
        <f t="shared" si="65"/>
        <v>320710.36292977794</v>
      </c>
      <c r="BG522" s="8">
        <f t="shared" si="66"/>
        <v>320596.01791049208</v>
      </c>
      <c r="BH522" s="8">
        <f t="shared" si="67"/>
        <v>320841.48829388293</v>
      </c>
      <c r="BI522" s="8">
        <f t="shared" si="68"/>
        <v>320566.43377744488</v>
      </c>
      <c r="BJ522" s="19">
        <f t="shared" si="69"/>
        <v>0</v>
      </c>
      <c r="BK522" s="19">
        <f t="shared" si="70"/>
        <v>0</v>
      </c>
      <c r="BL522" s="19">
        <f t="shared" si="71"/>
        <v>1</v>
      </c>
      <c r="BM522" s="19">
        <f t="shared" si="72"/>
        <v>0</v>
      </c>
    </row>
    <row r="523" spans="2:65" x14ac:dyDescent="0.25">
      <c r="B523" s="6">
        <v>498</v>
      </c>
      <c r="C523" s="48">
        <v>2001.8766740134183</v>
      </c>
      <c r="D523" s="48">
        <v>1588.3233116081033</v>
      </c>
      <c r="E523" s="48">
        <v>15.091651398609837</v>
      </c>
      <c r="F523" s="48">
        <v>10.6842425260038</v>
      </c>
      <c r="G523" s="48">
        <v>3199.2661491596441</v>
      </c>
      <c r="H523" s="48">
        <v>2928.0064504165566</v>
      </c>
      <c r="I523" s="48">
        <v>15.158778928453724</v>
      </c>
      <c r="J523" s="48">
        <v>10.723834156292241</v>
      </c>
      <c r="K523" s="48">
        <v>2592.1693077143209</v>
      </c>
      <c r="L523" s="48">
        <v>2260.9034604865406</v>
      </c>
      <c r="M523" s="48">
        <v>15.130613452624559</v>
      </c>
      <c r="N523" s="48">
        <v>10.707236211322407</v>
      </c>
      <c r="O523" s="48">
        <v>2481.7320939472797</v>
      </c>
      <c r="P523" s="48">
        <v>2137.1197591001737</v>
      </c>
      <c r="Q523" s="48">
        <v>15.124320972546672</v>
      </c>
      <c r="R523" s="48">
        <v>10.703525298648652</v>
      </c>
      <c r="U523" s="48">
        <v>1339.6831388084534</v>
      </c>
      <c r="V523" s="48">
        <v>3.9591630288441593E-2</v>
      </c>
      <c r="W523" s="48">
        <v>33837.53407092108</v>
      </c>
      <c r="X523" s="48">
        <v>672.58014887843729</v>
      </c>
      <c r="Y523" s="48">
        <v>2.2993685318606794E-2</v>
      </c>
      <c r="Z523" s="48">
        <v>29250.645973404557</v>
      </c>
      <c r="AA523" s="48">
        <v>548.79644749207046</v>
      </c>
      <c r="AB523" s="48">
        <v>1.9282772644851676E-2</v>
      </c>
      <c r="AC523" s="48">
        <v>28460.453151616352</v>
      </c>
      <c r="AD523" s="48">
        <v>-1339.6831388084534</v>
      </c>
      <c r="AE523" s="48">
        <v>-3.9591630288441593E-2</v>
      </c>
      <c r="AF523" s="48">
        <v>33837.53407092108</v>
      </c>
      <c r="AG523" s="48">
        <v>-667.10298993001607</v>
      </c>
      <c r="AH523" s="48">
        <v>-1.6597944969834799E-2</v>
      </c>
      <c r="AI523" s="48">
        <v>40191.902741117221</v>
      </c>
      <c r="AJ523" s="48">
        <v>-790.88669131638289</v>
      </c>
      <c r="AK523" s="48">
        <v>-2.0308857643589917E-2</v>
      </c>
      <c r="AL523" s="48">
        <v>38942.943281007749</v>
      </c>
      <c r="AM523" s="48">
        <v>-672.58014887843729</v>
      </c>
      <c r="AN523" s="48">
        <v>-2.2993685318606794E-2</v>
      </c>
      <c r="AO523" s="48">
        <v>29250.645973404557</v>
      </c>
      <c r="AP523" s="48">
        <v>667.10298993001607</v>
      </c>
      <c r="AQ523" s="48">
        <v>1.6597944969834799E-2</v>
      </c>
      <c r="AR523" s="48">
        <v>40191.902741117221</v>
      </c>
      <c r="AS523" s="48">
        <v>-123.78370138636683</v>
      </c>
      <c r="AT523" s="48">
        <v>-3.7109126737551179E-3</v>
      </c>
      <c r="AU523" s="48">
        <v>33356.673214599949</v>
      </c>
      <c r="AV523" s="48">
        <v>-548.79644749207046</v>
      </c>
      <c r="AW523" s="48">
        <v>-1.9282772644851676E-2</v>
      </c>
      <c r="AX523" s="48">
        <v>28460.453151616352</v>
      </c>
      <c r="AY523" s="48">
        <v>790.88669131638289</v>
      </c>
      <c r="AZ523" s="48">
        <v>2.0308857643589917E-2</v>
      </c>
      <c r="BA523" s="48">
        <v>38942.943281007749</v>
      </c>
      <c r="BB523" s="48">
        <v>123.78370138636683</v>
      </c>
      <c r="BC523" s="48">
        <v>3.7109126737551179E-3</v>
      </c>
      <c r="BD523" s="48">
        <v>33356.673214599949</v>
      </c>
      <c r="BF523" s="8">
        <f t="shared" si="65"/>
        <v>318938.95246850589</v>
      </c>
      <c r="BG523" s="8">
        <f t="shared" si="66"/>
        <v>318787.01823835069</v>
      </c>
      <c r="BH523" s="8">
        <f t="shared" si="67"/>
        <v>318956.18287918565</v>
      </c>
      <c r="BI523" s="8">
        <f t="shared" si="68"/>
        <v>318968.63920035935</v>
      </c>
      <c r="BJ523" s="19">
        <f t="shared" si="69"/>
        <v>0</v>
      </c>
      <c r="BK523" s="19">
        <f t="shared" si="70"/>
        <v>0</v>
      </c>
      <c r="BL523" s="19">
        <f t="shared" si="71"/>
        <v>0</v>
      </c>
      <c r="BM523" s="19">
        <f t="shared" si="72"/>
        <v>1</v>
      </c>
    </row>
    <row r="524" spans="2:65" x14ac:dyDescent="0.25">
      <c r="B524" s="6">
        <v>499</v>
      </c>
      <c r="C524" s="48">
        <v>1970.9749069700599</v>
      </c>
      <c r="D524" s="48">
        <v>1567.2468890982948</v>
      </c>
      <c r="E524" s="48">
        <v>14.940232493018456</v>
      </c>
      <c r="F524" s="48">
        <v>10.576814214104203</v>
      </c>
      <c r="G524" s="48">
        <v>3197.749696503417</v>
      </c>
      <c r="H524" s="48">
        <v>2926.8137227604998</v>
      </c>
      <c r="I524" s="48">
        <v>15.003419982067843</v>
      </c>
      <c r="J524" s="48">
        <v>10.614120695373666</v>
      </c>
      <c r="K524" s="48">
        <v>2556.3103566317959</v>
      </c>
      <c r="L524" s="48">
        <v>2236.636770284872</v>
      </c>
      <c r="M524" s="48">
        <v>14.980345359958347</v>
      </c>
      <c r="N524" s="48">
        <v>10.600508797107439</v>
      </c>
      <c r="O524" s="48">
        <v>2467.4015837139277</v>
      </c>
      <c r="P524" s="48">
        <v>2127.2687382155441</v>
      </c>
      <c r="Q524" s="48">
        <v>14.970619142017069</v>
      </c>
      <c r="R524" s="48">
        <v>10.594767254782477</v>
      </c>
      <c r="U524" s="48">
        <v>1359.566833662205</v>
      </c>
      <c r="V524" s="48">
        <v>3.7306481269462566E-2</v>
      </c>
      <c r="W524" s="48">
        <v>36443.180578788226</v>
      </c>
      <c r="X524" s="48">
        <v>669.38988118657721</v>
      </c>
      <c r="Y524" s="48">
        <v>2.3694583003235792E-2</v>
      </c>
      <c r="Z524" s="48">
        <v>28250.755925738962</v>
      </c>
      <c r="AA524" s="48">
        <v>560.0218491172493</v>
      </c>
      <c r="AB524" s="48">
        <v>1.7953040678273524E-2</v>
      </c>
      <c r="AC524" s="48">
        <v>31193.704685077584</v>
      </c>
      <c r="AD524" s="48">
        <v>-1359.566833662205</v>
      </c>
      <c r="AE524" s="48">
        <v>-3.7306481269462566E-2</v>
      </c>
      <c r="AF524" s="48">
        <v>36443.180578788226</v>
      </c>
      <c r="AG524" s="48">
        <v>-690.17695247562779</v>
      </c>
      <c r="AH524" s="48">
        <v>-1.3611898266226774E-2</v>
      </c>
      <c r="AI524" s="48">
        <v>50703.945840387569</v>
      </c>
      <c r="AJ524" s="48">
        <v>-799.5449845449557</v>
      </c>
      <c r="AK524" s="48">
        <v>-1.9353440591189042E-2</v>
      </c>
      <c r="AL524" s="48">
        <v>41312.808478558647</v>
      </c>
      <c r="AM524" s="48">
        <v>-669.38988118657721</v>
      </c>
      <c r="AN524" s="48">
        <v>-2.3694583003235792E-2</v>
      </c>
      <c r="AO524" s="48">
        <v>28250.755925738962</v>
      </c>
      <c r="AP524" s="48">
        <v>690.17695247562779</v>
      </c>
      <c r="AQ524" s="48">
        <v>1.3611898266226774E-2</v>
      </c>
      <c r="AR524" s="48">
        <v>50703.945840387569</v>
      </c>
      <c r="AS524" s="48">
        <v>-109.36803206932791</v>
      </c>
      <c r="AT524" s="48">
        <v>-5.7415423249622677E-3</v>
      </c>
      <c r="AU524" s="48">
        <v>19048.545822580287</v>
      </c>
      <c r="AV524" s="48">
        <v>-560.0218491172493</v>
      </c>
      <c r="AW524" s="48">
        <v>-1.7953040678273524E-2</v>
      </c>
      <c r="AX524" s="48">
        <v>31193.704685077584</v>
      </c>
      <c r="AY524" s="48">
        <v>799.5449845449557</v>
      </c>
      <c r="AZ524" s="48">
        <v>1.9353440591189042E-2</v>
      </c>
      <c r="BA524" s="48">
        <v>41312.808478558647</v>
      </c>
      <c r="BB524" s="48">
        <v>109.36803206932791</v>
      </c>
      <c r="BC524" s="48">
        <v>5.7415423249622677E-3</v>
      </c>
      <c r="BD524" s="48">
        <v>19048.545822580287</v>
      </c>
      <c r="BF524" s="8">
        <f t="shared" si="65"/>
        <v>315737.17953402776</v>
      </c>
      <c r="BG524" s="8">
        <f t="shared" si="66"/>
        <v>315496.80713844951</v>
      </c>
      <c r="BH524" s="8">
        <f t="shared" si="67"/>
        <v>315778.62714293832</v>
      </c>
      <c r="BI524" s="8">
        <f t="shared" si="68"/>
        <v>315715.74890525878</v>
      </c>
      <c r="BJ524" s="19">
        <f t="shared" si="69"/>
        <v>0</v>
      </c>
      <c r="BK524" s="19">
        <f t="shared" si="70"/>
        <v>0</v>
      </c>
      <c r="BL524" s="19">
        <f t="shared" si="71"/>
        <v>1</v>
      </c>
      <c r="BM524" s="19">
        <f t="shared" si="72"/>
        <v>0</v>
      </c>
    </row>
    <row r="525" spans="2:65" x14ac:dyDescent="0.25">
      <c r="B525" s="6">
        <v>500</v>
      </c>
      <c r="C525" s="48">
        <v>1883.2681889903306</v>
      </c>
      <c r="D525" s="48">
        <v>1511.3587302068547</v>
      </c>
      <c r="E525" s="48">
        <v>15.016393554986433</v>
      </c>
      <c r="F525" s="48">
        <v>10.63017212361936</v>
      </c>
      <c r="G525" s="48">
        <v>3154.0481866855207</v>
      </c>
      <c r="H525" s="48">
        <v>2899.5881679141203</v>
      </c>
      <c r="I525" s="48">
        <v>15.075840558475873</v>
      </c>
      <c r="J525" s="48">
        <v>10.665267062926212</v>
      </c>
      <c r="K525" s="48">
        <v>2503.4024857888821</v>
      </c>
      <c r="L525" s="48">
        <v>2203.5850373624403</v>
      </c>
      <c r="M525" s="48">
        <v>15.052989045357236</v>
      </c>
      <c r="N525" s="48">
        <v>10.651786762440533</v>
      </c>
      <c r="O525" s="48">
        <v>2488.6416810820328</v>
      </c>
      <c r="P525" s="48">
        <v>2144.3085785447552</v>
      </c>
      <c r="Q525" s="48">
        <v>15.030432397447692</v>
      </c>
      <c r="R525" s="48">
        <v>10.638467883793901</v>
      </c>
      <c r="U525" s="48">
        <v>1388.2294377072656</v>
      </c>
      <c r="V525" s="48">
        <v>3.5094939306851813E-2</v>
      </c>
      <c r="W525" s="48">
        <v>39556.39944464108</v>
      </c>
      <c r="X525" s="48">
        <v>692.22630715558557</v>
      </c>
      <c r="Y525" s="48">
        <v>2.1614638821173315E-2</v>
      </c>
      <c r="Z525" s="48">
        <v>32025.80958593178</v>
      </c>
      <c r="AA525" s="48">
        <v>632.94984833790045</v>
      </c>
      <c r="AB525" s="48">
        <v>8.2957601745405896E-3</v>
      </c>
      <c r="AC525" s="48">
        <v>76297.992591492977</v>
      </c>
      <c r="AD525" s="48">
        <v>-1388.2294377072656</v>
      </c>
      <c r="AE525" s="48">
        <v>-3.5094939306851813E-2</v>
      </c>
      <c r="AF525" s="48">
        <v>39556.39944464108</v>
      </c>
      <c r="AG525" s="48">
        <v>-696.00313055167999</v>
      </c>
      <c r="AH525" s="48">
        <v>-1.3480300485678498E-2</v>
      </c>
      <c r="AI525" s="48">
        <v>51631.12879353953</v>
      </c>
      <c r="AJ525" s="48">
        <v>-755.27958936936511</v>
      </c>
      <c r="AK525" s="48">
        <v>-2.6799179132311224E-2</v>
      </c>
      <c r="AL525" s="48">
        <v>28182.937456421561</v>
      </c>
      <c r="AM525" s="48">
        <v>-692.22630715558557</v>
      </c>
      <c r="AN525" s="48">
        <v>-2.1614638821173315E-2</v>
      </c>
      <c r="AO525" s="48">
        <v>32025.80958593178</v>
      </c>
      <c r="AP525" s="48">
        <v>696.00313055167999</v>
      </c>
      <c r="AQ525" s="48">
        <v>1.3480300485678498E-2</v>
      </c>
      <c r="AR525" s="48">
        <v>51631.12879353953</v>
      </c>
      <c r="AS525" s="48">
        <v>-59.276458817685125</v>
      </c>
      <c r="AT525" s="48">
        <v>-1.3318878646632726E-2</v>
      </c>
      <c r="AU525" s="48">
        <v>4450.5592693174194</v>
      </c>
      <c r="AV525" s="48">
        <v>-632.94984833790045</v>
      </c>
      <c r="AW525" s="48">
        <v>-8.2957601745405896E-3</v>
      </c>
      <c r="AX525" s="48">
        <v>76297.992591492977</v>
      </c>
      <c r="AY525" s="48">
        <v>755.27958936936511</v>
      </c>
      <c r="AZ525" s="48">
        <v>2.6799179132311224E-2</v>
      </c>
      <c r="BA525" s="48">
        <v>28182.937456421561</v>
      </c>
      <c r="BB525" s="48">
        <v>59.276458817685125</v>
      </c>
      <c r="BC525" s="48">
        <v>1.3318878646632726E-2</v>
      </c>
      <c r="BD525" s="48">
        <v>4450.5592693174194</v>
      </c>
      <c r="BF525" s="8">
        <f t="shared" si="65"/>
        <v>317393.80497837393</v>
      </c>
      <c r="BG525" s="8">
        <f t="shared" si="66"/>
        <v>317058.4237198722</v>
      </c>
      <c r="BH525" s="8">
        <f t="shared" si="67"/>
        <v>317350.01783585356</v>
      </c>
      <c r="BI525" s="8">
        <f t="shared" si="68"/>
        <v>317009.72793527227</v>
      </c>
      <c r="BJ525" s="19">
        <f t="shared" si="69"/>
        <v>1</v>
      </c>
      <c r="BK525" s="19">
        <f t="shared" si="70"/>
        <v>0</v>
      </c>
      <c r="BL525" s="19">
        <f t="shared" si="71"/>
        <v>0</v>
      </c>
      <c r="BM525" s="19">
        <f t="shared" si="72"/>
        <v>0</v>
      </c>
    </row>
    <row r="526" spans="2:65" x14ac:dyDescent="0.25">
      <c r="B526" s="6">
        <v>501</v>
      </c>
      <c r="C526" s="48">
        <v>1965.2352856232828</v>
      </c>
      <c r="D526" s="48">
        <v>1562.6626494707155</v>
      </c>
      <c r="E526" s="48">
        <v>15.064808350131251</v>
      </c>
      <c r="F526" s="48">
        <v>10.665690043759055</v>
      </c>
      <c r="G526" s="48">
        <v>3166.7379663840193</v>
      </c>
      <c r="H526" s="48">
        <v>2905.5955530212641</v>
      </c>
      <c r="I526" s="48">
        <v>15.134730965718333</v>
      </c>
      <c r="J526" s="48">
        <v>10.706950211599725</v>
      </c>
      <c r="K526" s="48">
        <v>2560.1176066922776</v>
      </c>
      <c r="L526" s="48">
        <v>2238.6095952340474</v>
      </c>
      <c r="M526" s="48">
        <v>15.105030848143608</v>
      </c>
      <c r="N526" s="48">
        <v>10.689439084694531</v>
      </c>
      <c r="O526" s="48">
        <v>2459.6102798219463</v>
      </c>
      <c r="P526" s="48">
        <v>2121.4338056510519</v>
      </c>
      <c r="Q526" s="48">
        <v>15.09679240199617</v>
      </c>
      <c r="R526" s="48">
        <v>10.684577959558331</v>
      </c>
      <c r="U526" s="48">
        <v>1342.9329035505486</v>
      </c>
      <c r="V526" s="48">
        <v>4.1260167840670547E-2</v>
      </c>
      <c r="W526" s="48">
        <v>32547.926337488298</v>
      </c>
      <c r="X526" s="48">
        <v>675.946945763332</v>
      </c>
      <c r="Y526" s="48">
        <v>2.3749040935475918E-2</v>
      </c>
      <c r="Z526" s="48">
        <v>28462.073378029083</v>
      </c>
      <c r="AA526" s="48">
        <v>558.77115618033645</v>
      </c>
      <c r="AB526" s="48">
        <v>1.8887915799275845E-2</v>
      </c>
      <c r="AC526" s="48">
        <v>29583.526426020995</v>
      </c>
      <c r="AD526" s="48">
        <v>-1342.9329035505486</v>
      </c>
      <c r="AE526" s="48">
        <v>-4.1260167840670547E-2</v>
      </c>
      <c r="AF526" s="48">
        <v>32547.926337488298</v>
      </c>
      <c r="AG526" s="48">
        <v>-666.98595778721665</v>
      </c>
      <c r="AH526" s="48">
        <v>-1.7511126905194629E-2</v>
      </c>
      <c r="AI526" s="48">
        <v>38089.265265352915</v>
      </c>
      <c r="AJ526" s="48">
        <v>-784.1617473702122</v>
      </c>
      <c r="AK526" s="48">
        <v>-2.2372252041394702E-2</v>
      </c>
      <c r="AL526" s="48">
        <v>35050.63977999628</v>
      </c>
      <c r="AM526" s="48">
        <v>-675.946945763332</v>
      </c>
      <c r="AN526" s="48">
        <v>-2.3749040935475918E-2</v>
      </c>
      <c r="AO526" s="48">
        <v>28462.073378029083</v>
      </c>
      <c r="AP526" s="48">
        <v>666.98595778721665</v>
      </c>
      <c r="AQ526" s="48">
        <v>1.7511126905194629E-2</v>
      </c>
      <c r="AR526" s="48">
        <v>38089.265265352915</v>
      </c>
      <c r="AS526" s="48">
        <v>-117.17578958299555</v>
      </c>
      <c r="AT526" s="48">
        <v>-4.8611251362000729E-3</v>
      </c>
      <c r="AU526" s="48">
        <v>24104.664311232176</v>
      </c>
      <c r="AV526" s="48">
        <v>-558.77115618033645</v>
      </c>
      <c r="AW526" s="48">
        <v>-1.8887915799275845E-2</v>
      </c>
      <c r="AX526" s="48">
        <v>29583.526426020995</v>
      </c>
      <c r="AY526" s="48">
        <v>784.1617473702122</v>
      </c>
      <c r="AZ526" s="48">
        <v>2.2372252041394702E-2</v>
      </c>
      <c r="BA526" s="48">
        <v>35050.63977999628</v>
      </c>
      <c r="BB526" s="48">
        <v>117.17578958299555</v>
      </c>
      <c r="BC526" s="48">
        <v>4.8611251362000729E-3</v>
      </c>
      <c r="BD526" s="48">
        <v>24104.664311232176</v>
      </c>
      <c r="BF526" s="8">
        <f t="shared" si="65"/>
        <v>318408.03866330092</v>
      </c>
      <c r="BG526" s="8">
        <f t="shared" si="66"/>
        <v>318302.91079497052</v>
      </c>
      <c r="BH526" s="8">
        <f t="shared" si="67"/>
        <v>318444.56294560188</v>
      </c>
      <c r="BI526" s="8">
        <f t="shared" si="68"/>
        <v>318415.90498109889</v>
      </c>
      <c r="BJ526" s="19">
        <f t="shared" si="69"/>
        <v>0</v>
      </c>
      <c r="BK526" s="19">
        <f t="shared" si="70"/>
        <v>0</v>
      </c>
      <c r="BL526" s="19">
        <f t="shared" si="71"/>
        <v>1</v>
      </c>
      <c r="BM526" s="19">
        <f t="shared" si="72"/>
        <v>0</v>
      </c>
    </row>
    <row r="527" spans="2:65" x14ac:dyDescent="0.25">
      <c r="B527" s="6">
        <v>502</v>
      </c>
      <c r="C527" s="48">
        <v>1957.3129768818492</v>
      </c>
      <c r="D527" s="48">
        <v>1558.6589247350903</v>
      </c>
      <c r="E527" s="48">
        <v>15.186765391972854</v>
      </c>
      <c r="F527" s="48">
        <v>10.751236057433342</v>
      </c>
      <c r="G527" s="48">
        <v>3200.4100891898352</v>
      </c>
      <c r="H527" s="48">
        <v>2928.9799755622907</v>
      </c>
      <c r="I527" s="48">
        <v>15.248540993916855</v>
      </c>
      <c r="J527" s="48">
        <v>10.787678582923748</v>
      </c>
      <c r="K527" s="48">
        <v>2597.6730530455757</v>
      </c>
      <c r="L527" s="48">
        <v>2264.8515104967969</v>
      </c>
      <c r="M527" s="48">
        <v>15.218851587378868</v>
      </c>
      <c r="N527" s="48">
        <v>10.770176051735158</v>
      </c>
      <c r="O527" s="48">
        <v>2517.4547375355692</v>
      </c>
      <c r="P527" s="48">
        <v>2161.373299249125</v>
      </c>
      <c r="Q527" s="48">
        <v>15.207544780043527</v>
      </c>
      <c r="R527" s="48">
        <v>10.763504737139945</v>
      </c>
      <c r="U527" s="48">
        <v>1370.3210508272005</v>
      </c>
      <c r="V527" s="48">
        <v>3.6442525490405941E-2</v>
      </c>
      <c r="W527" s="48">
        <v>37602.252653646596</v>
      </c>
      <c r="X527" s="48">
        <v>706.1925857617066</v>
      </c>
      <c r="Y527" s="48">
        <v>1.8939994301815588E-2</v>
      </c>
      <c r="Z527" s="48">
        <v>37285.786601002881</v>
      </c>
      <c r="AA527" s="48">
        <v>602.71437451403472</v>
      </c>
      <c r="AB527" s="48">
        <v>1.2268679706602725E-2</v>
      </c>
      <c r="AC527" s="48">
        <v>49126.262069558106</v>
      </c>
      <c r="AD527" s="48">
        <v>-1370.3210508272005</v>
      </c>
      <c r="AE527" s="48">
        <v>-3.6442525490405941E-2</v>
      </c>
      <c r="AF527" s="48">
        <v>37602.252653646596</v>
      </c>
      <c r="AG527" s="48">
        <v>-664.12846506549386</v>
      </c>
      <c r="AH527" s="48">
        <v>-1.7502531188590353E-2</v>
      </c>
      <c r="AI527" s="48">
        <v>37944.709705669862</v>
      </c>
      <c r="AJ527" s="48">
        <v>-767.60667631316574</v>
      </c>
      <c r="AK527" s="48">
        <v>-2.4173845783803216E-2</v>
      </c>
      <c r="AL527" s="48">
        <v>31753.601937324842</v>
      </c>
      <c r="AM527" s="48">
        <v>-706.1925857617066</v>
      </c>
      <c r="AN527" s="48">
        <v>-1.8939994301815588E-2</v>
      </c>
      <c r="AO527" s="48">
        <v>37285.786601002881</v>
      </c>
      <c r="AP527" s="48">
        <v>664.12846506549386</v>
      </c>
      <c r="AQ527" s="48">
        <v>1.7502531188590353E-2</v>
      </c>
      <c r="AR527" s="48">
        <v>37944.709705669862</v>
      </c>
      <c r="AS527" s="48">
        <v>-103.47821124767188</v>
      </c>
      <c r="AT527" s="48">
        <v>-6.6713145952128627E-3</v>
      </c>
      <c r="AU527" s="48">
        <v>15510.917641618156</v>
      </c>
      <c r="AV527" s="48">
        <v>-602.71437451403472</v>
      </c>
      <c r="AW527" s="48">
        <v>-1.2268679706602725E-2</v>
      </c>
      <c r="AX527" s="48">
        <v>49126.262069558106</v>
      </c>
      <c r="AY527" s="48">
        <v>767.60667631316574</v>
      </c>
      <c r="AZ527" s="48">
        <v>2.4173845783803216E-2</v>
      </c>
      <c r="BA527" s="48">
        <v>31753.601937324842</v>
      </c>
      <c r="BB527" s="48">
        <v>103.47821124767188</v>
      </c>
      <c r="BC527" s="48">
        <v>6.6713145952128627E-3</v>
      </c>
      <c r="BD527" s="48">
        <v>15510.917641618156</v>
      </c>
      <c r="BF527" s="8">
        <f t="shared" si="65"/>
        <v>320978.42279826518</v>
      </c>
      <c r="BG527" s="8">
        <f t="shared" si="66"/>
        <v>320701.37751215015</v>
      </c>
      <c r="BH527" s="8">
        <f t="shared" si="67"/>
        <v>320840.43004155793</v>
      </c>
      <c r="BI527" s="8">
        <f t="shared" si="68"/>
        <v>320743.76881494926</v>
      </c>
      <c r="BJ527" s="19">
        <f t="shared" si="69"/>
        <v>1</v>
      </c>
      <c r="BK527" s="19">
        <f t="shared" si="70"/>
        <v>0</v>
      </c>
      <c r="BL527" s="19">
        <f t="shared" si="71"/>
        <v>0</v>
      </c>
      <c r="BM527" s="19">
        <f t="shared" si="72"/>
        <v>0</v>
      </c>
    </row>
    <row r="528" spans="2:65" x14ac:dyDescent="0.25">
      <c r="B528" s="6">
        <v>503</v>
      </c>
      <c r="C528" s="48">
        <v>1955.4337993226477</v>
      </c>
      <c r="D528" s="48">
        <v>1559.216895749478</v>
      </c>
      <c r="E528" s="48">
        <v>15.058547332607745</v>
      </c>
      <c r="F528" s="48">
        <v>10.660532839257131</v>
      </c>
      <c r="G528" s="48">
        <v>3163.5360973212355</v>
      </c>
      <c r="H528" s="48">
        <v>2905.4379491136087</v>
      </c>
      <c r="I528" s="48">
        <v>15.126481648417036</v>
      </c>
      <c r="J528" s="48">
        <v>10.70070714569934</v>
      </c>
      <c r="K528" s="48">
        <v>2561.1147316940401</v>
      </c>
      <c r="L528" s="48">
        <v>2241.7627788854256</v>
      </c>
      <c r="M528" s="48">
        <v>15.096499325216994</v>
      </c>
      <c r="N528" s="48">
        <v>10.682990871911395</v>
      </c>
      <c r="O528" s="48">
        <v>2459.5280121396363</v>
      </c>
      <c r="P528" s="48">
        <v>2123.999230243975</v>
      </c>
      <c r="Q528" s="48">
        <v>15.088542804558015</v>
      </c>
      <c r="R528" s="48">
        <v>10.678285643816563</v>
      </c>
      <c r="U528" s="48">
        <v>1346.2210533641307</v>
      </c>
      <c r="V528" s="48">
        <v>4.0174306442208874E-2</v>
      </c>
      <c r="W528" s="48">
        <v>33509.503276694588</v>
      </c>
      <c r="X528" s="48">
        <v>682.54588313594763</v>
      </c>
      <c r="Y528" s="48">
        <v>2.2458032654263604E-2</v>
      </c>
      <c r="Z528" s="48">
        <v>30392.060321738285</v>
      </c>
      <c r="AA528" s="48">
        <v>564.78233449449704</v>
      </c>
      <c r="AB528" s="48">
        <v>1.7752804559432178E-2</v>
      </c>
      <c r="AC528" s="48">
        <v>31813.696399559842</v>
      </c>
      <c r="AD528" s="48">
        <v>-1346.2210533641307</v>
      </c>
      <c r="AE528" s="48">
        <v>-4.0174306442208874E-2</v>
      </c>
      <c r="AF528" s="48">
        <v>33509.503276694588</v>
      </c>
      <c r="AG528" s="48">
        <v>-663.67517022818311</v>
      </c>
      <c r="AH528" s="48">
        <v>-1.7716273787945269E-2</v>
      </c>
      <c r="AI528" s="48">
        <v>37461.329519516083</v>
      </c>
      <c r="AJ528" s="48">
        <v>-781.4387188696337</v>
      </c>
      <c r="AK528" s="48">
        <v>-2.2421501882776695E-2</v>
      </c>
      <c r="AL528" s="48">
        <v>34852.202272404589</v>
      </c>
      <c r="AM528" s="48">
        <v>-682.54588313594763</v>
      </c>
      <c r="AN528" s="48">
        <v>-2.2458032654263604E-2</v>
      </c>
      <c r="AO528" s="48">
        <v>30392.060321738285</v>
      </c>
      <c r="AP528" s="48">
        <v>663.67517022818311</v>
      </c>
      <c r="AQ528" s="48">
        <v>1.7716273787945269E-2</v>
      </c>
      <c r="AR528" s="48">
        <v>37461.329519516083</v>
      </c>
      <c r="AS528" s="48">
        <v>-117.7635486414506</v>
      </c>
      <c r="AT528" s="48">
        <v>-4.7052280948314262E-3</v>
      </c>
      <c r="AU528" s="48">
        <v>25028.233757851373</v>
      </c>
      <c r="AV528" s="48">
        <v>-564.78233449449704</v>
      </c>
      <c r="AW528" s="48">
        <v>-1.7752804559432178E-2</v>
      </c>
      <c r="AX528" s="48">
        <v>31813.696399559842</v>
      </c>
      <c r="AY528" s="48">
        <v>781.4387188696337</v>
      </c>
      <c r="AZ528" s="48">
        <v>2.2421501882776695E-2</v>
      </c>
      <c r="BA528" s="48">
        <v>34852.202272404589</v>
      </c>
      <c r="BB528" s="48">
        <v>117.7635486414506</v>
      </c>
      <c r="BC528" s="48">
        <v>4.7052280948314262E-3</v>
      </c>
      <c r="BD528" s="48">
        <v>25028.233757851373</v>
      </c>
      <c r="BF528" s="8">
        <f t="shared" si="65"/>
        <v>318256.76828196441</v>
      </c>
      <c r="BG528" s="8">
        <f t="shared" si="66"/>
        <v>318115.77642186661</v>
      </c>
      <c r="BH528" s="8">
        <f t="shared" si="67"/>
        <v>318247.96337845642</v>
      </c>
      <c r="BI528" s="8">
        <f t="shared" si="68"/>
        <v>318224.57008425292</v>
      </c>
      <c r="BJ528" s="19">
        <f t="shared" si="69"/>
        <v>1</v>
      </c>
      <c r="BK528" s="19">
        <f t="shared" si="70"/>
        <v>0</v>
      </c>
      <c r="BL528" s="19">
        <f t="shared" si="71"/>
        <v>0</v>
      </c>
      <c r="BM528" s="19">
        <f t="shared" si="72"/>
        <v>0</v>
      </c>
    </row>
    <row r="529" spans="2:65" x14ac:dyDescent="0.25">
      <c r="B529" s="6">
        <v>504</v>
      </c>
      <c r="C529" s="48">
        <v>2009.701987794896</v>
      </c>
      <c r="D529" s="48">
        <v>1595.677136150741</v>
      </c>
      <c r="E529" s="48">
        <v>15.008399399878721</v>
      </c>
      <c r="F529" s="48">
        <v>10.62511492458942</v>
      </c>
      <c r="G529" s="48">
        <v>3152.4477325365601</v>
      </c>
      <c r="H529" s="48">
        <v>2897.9141085559418</v>
      </c>
      <c r="I529" s="48">
        <v>15.083018873913362</v>
      </c>
      <c r="J529" s="48">
        <v>10.669184905916815</v>
      </c>
      <c r="K529" s="48">
        <v>2535.0234818866497</v>
      </c>
      <c r="L529" s="48">
        <v>2224.1161091712179</v>
      </c>
      <c r="M529" s="48">
        <v>15.056815092890627</v>
      </c>
      <c r="N529" s="48">
        <v>10.653725709791361</v>
      </c>
      <c r="O529" s="48">
        <v>2464.9153570208414</v>
      </c>
      <c r="P529" s="48">
        <v>2127.5092394968724</v>
      </c>
      <c r="Q529" s="48">
        <v>15.044434060997409</v>
      </c>
      <c r="R529" s="48">
        <v>10.64641515222341</v>
      </c>
      <c r="U529" s="48">
        <v>1302.2369724052007</v>
      </c>
      <c r="V529" s="48">
        <v>4.4069981327394814E-2</v>
      </c>
      <c r="W529" s="48">
        <v>29549.29712202313</v>
      </c>
      <c r="X529" s="48">
        <v>628.43897302047685</v>
      </c>
      <c r="Y529" s="48">
        <v>2.8610785201941269E-2</v>
      </c>
      <c r="Z529" s="48">
        <v>21965.107513995688</v>
      </c>
      <c r="AA529" s="48">
        <v>531.83210334613136</v>
      </c>
      <c r="AB529" s="48">
        <v>2.1300227633989977E-2</v>
      </c>
      <c r="AC529" s="48">
        <v>24968.376511500603</v>
      </c>
      <c r="AD529" s="48">
        <v>-1302.2369724052007</v>
      </c>
      <c r="AE529" s="48">
        <v>-4.4069981327394814E-2</v>
      </c>
      <c r="AF529" s="48">
        <v>29549.29712202313</v>
      </c>
      <c r="AG529" s="48">
        <v>-673.79799938472388</v>
      </c>
      <c r="AH529" s="48">
        <v>-1.5459196125453545E-2</v>
      </c>
      <c r="AI529" s="48">
        <v>43585.578054431717</v>
      </c>
      <c r="AJ529" s="48">
        <v>-770.40486905906937</v>
      </c>
      <c r="AK529" s="48">
        <v>-2.2769753693404837E-2</v>
      </c>
      <c r="AL529" s="48">
        <v>33834.571925220866</v>
      </c>
      <c r="AM529" s="48">
        <v>-628.43897302047685</v>
      </c>
      <c r="AN529" s="48">
        <v>-2.8610785201941269E-2</v>
      </c>
      <c r="AO529" s="48">
        <v>21965.107513995688</v>
      </c>
      <c r="AP529" s="48">
        <v>673.79799938472388</v>
      </c>
      <c r="AQ529" s="48">
        <v>1.5459196125453545E-2</v>
      </c>
      <c r="AR529" s="48">
        <v>43585.578054431717</v>
      </c>
      <c r="AS529" s="48">
        <v>-96.606869674345489</v>
      </c>
      <c r="AT529" s="48">
        <v>-7.3105575679512924E-3</v>
      </c>
      <c r="AU529" s="48">
        <v>13214.706098185963</v>
      </c>
      <c r="AV529" s="48">
        <v>-531.83210334613136</v>
      </c>
      <c r="AW529" s="48">
        <v>-2.1300227633989977E-2</v>
      </c>
      <c r="AX529" s="48">
        <v>24968.376511500603</v>
      </c>
      <c r="AY529" s="48">
        <v>770.40486905906937</v>
      </c>
      <c r="AZ529" s="48">
        <v>2.2769753693404837E-2</v>
      </c>
      <c r="BA529" s="48">
        <v>33834.571925220866</v>
      </c>
      <c r="BB529" s="48">
        <v>96.606869674345489</v>
      </c>
      <c r="BC529" s="48">
        <v>7.3105575679512924E-3</v>
      </c>
      <c r="BD529" s="48">
        <v>13214.706098185963</v>
      </c>
      <c r="BF529" s="8">
        <f t="shared" si="65"/>
        <v>317157.7706015319</v>
      </c>
      <c r="BG529" s="8">
        <f t="shared" si="66"/>
        <v>317177.63306894852</v>
      </c>
      <c r="BH529" s="8">
        <f t="shared" si="67"/>
        <v>317387.65518456959</v>
      </c>
      <c r="BI529" s="8">
        <f t="shared" si="68"/>
        <v>317264.94532720541</v>
      </c>
      <c r="BJ529" s="19">
        <f t="shared" si="69"/>
        <v>0</v>
      </c>
      <c r="BK529" s="19">
        <f t="shared" si="70"/>
        <v>0</v>
      </c>
      <c r="BL529" s="19">
        <f t="shared" si="71"/>
        <v>1</v>
      </c>
      <c r="BM529" s="19">
        <f t="shared" si="72"/>
        <v>0</v>
      </c>
    </row>
    <row r="530" spans="2:65" x14ac:dyDescent="0.25">
      <c r="B530" s="6">
        <v>505</v>
      </c>
      <c r="C530" s="48">
        <v>1886.5919515435908</v>
      </c>
      <c r="D530" s="48">
        <v>1514.0250953379691</v>
      </c>
      <c r="E530" s="48">
        <v>14.957009347175225</v>
      </c>
      <c r="F530" s="48">
        <v>10.588067517736912</v>
      </c>
      <c r="G530" s="48">
        <v>3113.4293679103298</v>
      </c>
      <c r="H530" s="48">
        <v>2872.5768169241251</v>
      </c>
      <c r="I530" s="48">
        <v>15.022747692442904</v>
      </c>
      <c r="J530" s="48">
        <v>10.626835578584638</v>
      </c>
      <c r="K530" s="48">
        <v>2544.270912670062</v>
      </c>
      <c r="L530" s="48">
        <v>2231.4336889325073</v>
      </c>
      <c r="M530" s="48">
        <v>14.986960140896031</v>
      </c>
      <c r="N530" s="48">
        <v>10.605743812263372</v>
      </c>
      <c r="O530" s="48">
        <v>2509.456125015653</v>
      </c>
      <c r="P530" s="48">
        <v>2158.7317653780833</v>
      </c>
      <c r="Q530" s="48">
        <v>14.967989482267679</v>
      </c>
      <c r="R530" s="48">
        <v>10.594550361193447</v>
      </c>
      <c r="U530" s="48">
        <v>1358.551721586156</v>
      </c>
      <c r="V530" s="48">
        <v>3.8768060847726105E-2</v>
      </c>
      <c r="W530" s="48">
        <v>35043.066170430866</v>
      </c>
      <c r="X530" s="48">
        <v>717.40859359453816</v>
      </c>
      <c r="Y530" s="48">
        <v>1.7676294526459913E-2</v>
      </c>
      <c r="Z530" s="48">
        <v>40585.91536368883</v>
      </c>
      <c r="AA530" s="48">
        <v>644.7066700401142</v>
      </c>
      <c r="AB530" s="48">
        <v>6.4828434565349369E-3</v>
      </c>
      <c r="AC530" s="48">
        <v>99448.131728404915</v>
      </c>
      <c r="AD530" s="48">
        <v>-1358.551721586156</v>
      </c>
      <c r="AE530" s="48">
        <v>-3.8768060847726105E-2</v>
      </c>
      <c r="AF530" s="48">
        <v>35043.066170430866</v>
      </c>
      <c r="AG530" s="48">
        <v>-641.1431279916178</v>
      </c>
      <c r="AH530" s="48">
        <v>-2.1091766321266192E-2</v>
      </c>
      <c r="AI530" s="48">
        <v>30397.792115929737</v>
      </c>
      <c r="AJ530" s="48">
        <v>-713.84505154604176</v>
      </c>
      <c r="AK530" s="48">
        <v>-3.2285217391191168E-2</v>
      </c>
      <c r="AL530" s="48">
        <v>22110.585253200439</v>
      </c>
      <c r="AM530" s="48">
        <v>-717.40859359453816</v>
      </c>
      <c r="AN530" s="48">
        <v>-1.7676294526459913E-2</v>
      </c>
      <c r="AO530" s="48">
        <v>40585.91536368883</v>
      </c>
      <c r="AP530" s="48">
        <v>641.1431279916178</v>
      </c>
      <c r="AQ530" s="48">
        <v>2.1091766321266192E-2</v>
      </c>
      <c r="AR530" s="48">
        <v>30397.792115929737</v>
      </c>
      <c r="AS530" s="48">
        <v>-72.701923554423956</v>
      </c>
      <c r="AT530" s="48">
        <v>-1.1193451069924976E-2</v>
      </c>
      <c r="AU530" s="48">
        <v>6495.0409931895329</v>
      </c>
      <c r="AV530" s="48">
        <v>-644.7066700401142</v>
      </c>
      <c r="AW530" s="48">
        <v>-6.4828434565349369E-3</v>
      </c>
      <c r="AX530" s="48">
        <v>99448.131728404915</v>
      </c>
      <c r="AY530" s="48">
        <v>713.84505154604176</v>
      </c>
      <c r="AZ530" s="48">
        <v>3.2285217391191168E-2</v>
      </c>
      <c r="BA530" s="48">
        <v>22110.585253200439</v>
      </c>
      <c r="BB530" s="48">
        <v>72.701923554423956</v>
      </c>
      <c r="BC530" s="48">
        <v>1.1193451069924976E-2</v>
      </c>
      <c r="BD530" s="48">
        <v>6495.0409931895329</v>
      </c>
      <c r="BF530" s="8">
        <f t="shared" si="65"/>
        <v>316128.00043676939</v>
      </c>
      <c r="BG530" s="8">
        <f t="shared" si="66"/>
        <v>315932.49054061499</v>
      </c>
      <c r="BH530" s="8">
        <f t="shared" si="67"/>
        <v>315940.88067896862</v>
      </c>
      <c r="BI530" s="8">
        <f t="shared" si="68"/>
        <v>315677.77907042531</v>
      </c>
      <c r="BJ530" s="19">
        <f t="shared" si="69"/>
        <v>1</v>
      </c>
      <c r="BK530" s="19">
        <f t="shared" si="70"/>
        <v>0</v>
      </c>
      <c r="BL530" s="19">
        <f t="shared" si="71"/>
        <v>0</v>
      </c>
      <c r="BM530" s="19">
        <f t="shared" si="72"/>
        <v>0</v>
      </c>
    </row>
    <row r="531" spans="2:65" x14ac:dyDescent="0.25">
      <c r="B531" s="6">
        <v>506</v>
      </c>
      <c r="C531" s="48">
        <v>1955.0002914240254</v>
      </c>
      <c r="D531" s="48">
        <v>1559.6826154875278</v>
      </c>
      <c r="E531" s="48">
        <v>15.003970120053326</v>
      </c>
      <c r="F531" s="48">
        <v>10.622602542238525</v>
      </c>
      <c r="G531" s="48">
        <v>3194.5905050125557</v>
      </c>
      <c r="H531" s="48">
        <v>2926.7679897136054</v>
      </c>
      <c r="I531" s="48">
        <v>15.067992645007084</v>
      </c>
      <c r="J531" s="48">
        <v>10.660390915690822</v>
      </c>
      <c r="K531" s="48">
        <v>2548.3324972284095</v>
      </c>
      <c r="L531" s="48">
        <v>2233.7534292726327</v>
      </c>
      <c r="M531" s="48">
        <v>15.044636369052903</v>
      </c>
      <c r="N531" s="48">
        <v>10.646616999828636</v>
      </c>
      <c r="O531" s="48">
        <v>2463.390623445132</v>
      </c>
      <c r="P531" s="48">
        <v>2127.2284842903136</v>
      </c>
      <c r="Q531" s="48">
        <v>15.033807498350916</v>
      </c>
      <c r="R531" s="48">
        <v>10.640226306185621</v>
      </c>
      <c r="U531" s="48">
        <v>1367.0853742260776</v>
      </c>
      <c r="V531" s="48">
        <v>3.7788373452297463E-2</v>
      </c>
      <c r="W531" s="48">
        <v>36177.407211025682</v>
      </c>
      <c r="X531" s="48">
        <v>674.07081378510497</v>
      </c>
      <c r="Y531" s="48">
        <v>2.4014457590110894E-2</v>
      </c>
      <c r="Z531" s="48">
        <v>28069.374927822064</v>
      </c>
      <c r="AA531" s="48">
        <v>567.54586880278589</v>
      </c>
      <c r="AB531" s="48">
        <v>1.7623763947096194E-2</v>
      </c>
      <c r="AC531" s="48">
        <v>32203.442494263461</v>
      </c>
      <c r="AD531" s="48">
        <v>-1367.0853742260776</v>
      </c>
      <c r="AE531" s="48">
        <v>-3.7788373452297463E-2</v>
      </c>
      <c r="AF531" s="48">
        <v>36177.407211025682</v>
      </c>
      <c r="AG531" s="48">
        <v>-693.01456044097267</v>
      </c>
      <c r="AH531" s="48">
        <v>-1.377391586218657E-2</v>
      </c>
      <c r="AI531" s="48">
        <v>50313.546806504055</v>
      </c>
      <c r="AJ531" s="48">
        <v>-799.53950542329176</v>
      </c>
      <c r="AK531" s="48">
        <v>-2.016460950520127E-2</v>
      </c>
      <c r="AL531" s="48">
        <v>39650.631727683998</v>
      </c>
      <c r="AM531" s="48">
        <v>-674.07081378510497</v>
      </c>
      <c r="AN531" s="48">
        <v>-2.4014457590110894E-2</v>
      </c>
      <c r="AO531" s="48">
        <v>28069.374927822064</v>
      </c>
      <c r="AP531" s="48">
        <v>693.01456044097267</v>
      </c>
      <c r="AQ531" s="48">
        <v>1.377391586218657E-2</v>
      </c>
      <c r="AR531" s="48">
        <v>50313.546806504055</v>
      </c>
      <c r="AS531" s="48">
        <v>-106.52494498231908</v>
      </c>
      <c r="AT531" s="48">
        <v>-6.3906936430146999E-3</v>
      </c>
      <c r="AU531" s="48">
        <v>16668.76100355012</v>
      </c>
      <c r="AV531" s="48">
        <v>-567.54586880278589</v>
      </c>
      <c r="AW531" s="48">
        <v>-1.7623763947096194E-2</v>
      </c>
      <c r="AX531" s="48">
        <v>32203.442494263461</v>
      </c>
      <c r="AY531" s="48">
        <v>799.53950542329176</v>
      </c>
      <c r="AZ531" s="48">
        <v>2.016460950520127E-2</v>
      </c>
      <c r="BA531" s="48">
        <v>39650.631727683998</v>
      </c>
      <c r="BB531" s="48">
        <v>106.52494498231908</v>
      </c>
      <c r="BC531" s="48">
        <v>6.3906936430146999E-3</v>
      </c>
      <c r="BD531" s="48">
        <v>16668.76100355012</v>
      </c>
      <c r="BF531" s="8">
        <f t="shared" si="65"/>
        <v>317118.39365166822</v>
      </c>
      <c r="BG531" s="8">
        <f t="shared" si="66"/>
        <v>316884.95948101109</v>
      </c>
      <c r="BH531" s="8">
        <f t="shared" si="67"/>
        <v>317164.75656558643</v>
      </c>
      <c r="BI531" s="8">
        <f t="shared" si="68"/>
        <v>317079.56070127833</v>
      </c>
      <c r="BJ531" s="19">
        <f t="shared" si="69"/>
        <v>0</v>
      </c>
      <c r="BK531" s="19">
        <f t="shared" si="70"/>
        <v>0</v>
      </c>
      <c r="BL531" s="19">
        <f t="shared" si="71"/>
        <v>1</v>
      </c>
      <c r="BM531" s="19">
        <f t="shared" si="72"/>
        <v>0</v>
      </c>
    </row>
    <row r="532" spans="2:65" x14ac:dyDescent="0.25">
      <c r="B532" s="6">
        <v>507</v>
      </c>
      <c r="C532" s="48">
        <v>1914.2494638454839</v>
      </c>
      <c r="D532" s="48">
        <v>1532.9722880764564</v>
      </c>
      <c r="E532" s="48">
        <v>15.106658907950239</v>
      </c>
      <c r="F532" s="48">
        <v>10.69481484545612</v>
      </c>
      <c r="G532" s="48">
        <v>3121.7482881351293</v>
      </c>
      <c r="H532" s="48">
        <v>2878.3275357324578</v>
      </c>
      <c r="I532" s="48">
        <v>15.178618776978698</v>
      </c>
      <c r="J532" s="48">
        <v>10.737437581934055</v>
      </c>
      <c r="K532" s="48">
        <v>2505.9379828858823</v>
      </c>
      <c r="L532" s="48">
        <v>2205.8324142014071</v>
      </c>
      <c r="M532" s="48">
        <v>15.149186171617698</v>
      </c>
      <c r="N532" s="48">
        <v>10.72001978226405</v>
      </c>
      <c r="O532" s="48">
        <v>2469.3590292071467</v>
      </c>
      <c r="P532" s="48">
        <v>2131.9365894470689</v>
      </c>
      <c r="Q532" s="48">
        <v>15.12969175306262</v>
      </c>
      <c r="R532" s="48">
        <v>10.70847148716293</v>
      </c>
      <c r="U532" s="48">
        <v>1345.3552476560014</v>
      </c>
      <c r="V532" s="48">
        <v>4.2622736477934353E-2</v>
      </c>
      <c r="W532" s="48">
        <v>31564.26261726502</v>
      </c>
      <c r="X532" s="48">
        <v>672.86012612495074</v>
      </c>
      <c r="Y532" s="48">
        <v>2.5204936807929457E-2</v>
      </c>
      <c r="Z532" s="48">
        <v>26695.568858290862</v>
      </c>
      <c r="AA532" s="48">
        <v>598.96430137061247</v>
      </c>
      <c r="AB532" s="48">
        <v>1.365664170680958E-2</v>
      </c>
      <c r="AC532" s="48">
        <v>43858.828124044012</v>
      </c>
      <c r="AD532" s="48">
        <v>-1345.3552476560014</v>
      </c>
      <c r="AE532" s="48">
        <v>-4.2622736477934353E-2</v>
      </c>
      <c r="AF532" s="48">
        <v>31564.26261726502</v>
      </c>
      <c r="AG532" s="48">
        <v>-672.4951215310507</v>
      </c>
      <c r="AH532" s="48">
        <v>-1.7417799670004896E-2</v>
      </c>
      <c r="AI532" s="48">
        <v>38609.648421272817</v>
      </c>
      <c r="AJ532" s="48">
        <v>-746.39094628538896</v>
      </c>
      <c r="AK532" s="48">
        <v>-2.8966094771124773E-2</v>
      </c>
      <c r="AL532" s="48">
        <v>25767.745088973417</v>
      </c>
      <c r="AM532" s="48">
        <v>-672.86012612495074</v>
      </c>
      <c r="AN532" s="48">
        <v>-2.5204936807929457E-2</v>
      </c>
      <c r="AO532" s="48">
        <v>26695.568858290862</v>
      </c>
      <c r="AP532" s="48">
        <v>672.4951215310507</v>
      </c>
      <c r="AQ532" s="48">
        <v>1.7417799670004896E-2</v>
      </c>
      <c r="AR532" s="48">
        <v>38609.648421272817</v>
      </c>
      <c r="AS532" s="48">
        <v>-73.895824754338264</v>
      </c>
      <c r="AT532" s="48">
        <v>-1.1548295101119876E-2</v>
      </c>
      <c r="AU532" s="48">
        <v>6398.85144147142</v>
      </c>
      <c r="AV532" s="48">
        <v>-598.96430137061247</v>
      </c>
      <c r="AW532" s="48">
        <v>-1.365664170680958E-2</v>
      </c>
      <c r="AX532" s="48">
        <v>43858.828124044012</v>
      </c>
      <c r="AY532" s="48">
        <v>746.39094628538896</v>
      </c>
      <c r="AZ532" s="48">
        <v>2.8966094771124773E-2</v>
      </c>
      <c r="BA532" s="48">
        <v>25767.745088973417</v>
      </c>
      <c r="BB532" s="48">
        <v>73.895824754338264</v>
      </c>
      <c r="BC532" s="48">
        <v>1.1548295101119876E-2</v>
      </c>
      <c r="BD532" s="48">
        <v>6398.85144147142</v>
      </c>
      <c r="BF532" s="8">
        <f t="shared" si="65"/>
        <v>319311.47307560715</v>
      </c>
      <c r="BG532" s="8">
        <f t="shared" si="66"/>
        <v>319244.79992228915</v>
      </c>
      <c r="BH532" s="8">
        <f t="shared" si="67"/>
        <v>319394.76105372008</v>
      </c>
      <c r="BI532" s="8">
        <f t="shared" si="68"/>
        <v>319122.20802544081</v>
      </c>
      <c r="BJ532" s="19">
        <f t="shared" si="69"/>
        <v>0</v>
      </c>
      <c r="BK532" s="19">
        <f t="shared" si="70"/>
        <v>0</v>
      </c>
      <c r="BL532" s="19">
        <f t="shared" si="71"/>
        <v>1</v>
      </c>
      <c r="BM532" s="19">
        <f t="shared" si="72"/>
        <v>0</v>
      </c>
    </row>
    <row r="533" spans="2:65" x14ac:dyDescent="0.25">
      <c r="B533" s="6">
        <v>508</v>
      </c>
      <c r="C533" s="48">
        <v>2037.9191779305324</v>
      </c>
      <c r="D533" s="48">
        <v>1610.0205130126128</v>
      </c>
      <c r="E533" s="48">
        <v>15.176164875331548</v>
      </c>
      <c r="F533" s="48">
        <v>10.74518761111238</v>
      </c>
      <c r="G533" s="48">
        <v>3235.1911049089995</v>
      </c>
      <c r="H533" s="48">
        <v>2950.4289601269384</v>
      </c>
      <c r="I533" s="48">
        <v>15.245177476931962</v>
      </c>
      <c r="J533" s="48">
        <v>10.785916093047041</v>
      </c>
      <c r="K533" s="48">
        <v>2616.8985082287995</v>
      </c>
      <c r="L533" s="48">
        <v>2275.5061746902538</v>
      </c>
      <c r="M533" s="48">
        <v>15.218009884284907</v>
      </c>
      <c r="N533" s="48">
        <v>10.769896594433106</v>
      </c>
      <c r="O533" s="48">
        <v>2536.8234805557017</v>
      </c>
      <c r="P533" s="48">
        <v>2171.9651051867745</v>
      </c>
      <c r="Q533" s="48">
        <v>15.206700557843325</v>
      </c>
      <c r="R533" s="48">
        <v>10.763222764573454</v>
      </c>
      <c r="U533" s="48">
        <v>1340.4084471143256</v>
      </c>
      <c r="V533" s="48">
        <v>4.0728481934660721E-2</v>
      </c>
      <c r="W533" s="48">
        <v>32910.83741507223</v>
      </c>
      <c r="X533" s="48">
        <v>665.48566167764102</v>
      </c>
      <c r="Y533" s="48">
        <v>2.4708983320726574E-2</v>
      </c>
      <c r="Z533" s="48">
        <v>26932.943903014148</v>
      </c>
      <c r="AA533" s="48">
        <v>561.9445921741617</v>
      </c>
      <c r="AB533" s="48">
        <v>1.8035153461074316E-2</v>
      </c>
      <c r="AC533" s="48">
        <v>31158.292796732756</v>
      </c>
      <c r="AD533" s="48">
        <v>-1340.4084471143256</v>
      </c>
      <c r="AE533" s="48">
        <v>-4.0728481934660721E-2</v>
      </c>
      <c r="AF533" s="48">
        <v>32910.83741507223</v>
      </c>
      <c r="AG533" s="48">
        <v>-674.92278543668453</v>
      </c>
      <c r="AH533" s="48">
        <v>-1.6019498613934147E-2</v>
      </c>
      <c r="AI533" s="48">
        <v>42131.330180934652</v>
      </c>
      <c r="AJ533" s="48">
        <v>-778.46385494016386</v>
      </c>
      <c r="AK533" s="48">
        <v>-2.2693328473586405E-2</v>
      </c>
      <c r="AL533" s="48">
        <v>34303.643727108887</v>
      </c>
      <c r="AM533" s="48">
        <v>-665.48566167764102</v>
      </c>
      <c r="AN533" s="48">
        <v>-2.4708983320726574E-2</v>
      </c>
      <c r="AO533" s="48">
        <v>26932.943903014148</v>
      </c>
      <c r="AP533" s="48">
        <v>674.92278543668453</v>
      </c>
      <c r="AQ533" s="48">
        <v>1.6019498613934147E-2</v>
      </c>
      <c r="AR533" s="48">
        <v>42131.330180934652</v>
      </c>
      <c r="AS533" s="48">
        <v>-103.54106950347932</v>
      </c>
      <c r="AT533" s="48">
        <v>-6.6738298596522583E-3</v>
      </c>
      <c r="AU533" s="48">
        <v>15514.490432166091</v>
      </c>
      <c r="AV533" s="48">
        <v>-561.9445921741617</v>
      </c>
      <c r="AW533" s="48">
        <v>-1.8035153461074316E-2</v>
      </c>
      <c r="AX533" s="48">
        <v>31158.292796732756</v>
      </c>
      <c r="AY533" s="48">
        <v>778.46385494016386</v>
      </c>
      <c r="AZ533" s="48">
        <v>2.2693328473586405E-2</v>
      </c>
      <c r="BA533" s="48">
        <v>34303.643727108887</v>
      </c>
      <c r="BB533" s="48">
        <v>103.54106950347932</v>
      </c>
      <c r="BC533" s="48">
        <v>6.6738298596522583E-3</v>
      </c>
      <c r="BD533" s="48">
        <v>15514.490432166091</v>
      </c>
      <c r="BF533" s="8">
        <f t="shared" si="65"/>
        <v>320745.60782035883</v>
      </c>
      <c r="BG533" s="8">
        <f t="shared" si="66"/>
        <v>320627.05383128428</v>
      </c>
      <c r="BH533" s="8">
        <f t="shared" si="67"/>
        <v>320821.39165830292</v>
      </c>
      <c r="BI533" s="8">
        <f t="shared" si="68"/>
        <v>320724.71783201682</v>
      </c>
      <c r="BJ533" s="19">
        <f t="shared" si="69"/>
        <v>0</v>
      </c>
      <c r="BK533" s="19">
        <f t="shared" si="70"/>
        <v>0</v>
      </c>
      <c r="BL533" s="19">
        <f t="shared" si="71"/>
        <v>1</v>
      </c>
      <c r="BM533" s="19">
        <f t="shared" si="72"/>
        <v>0</v>
      </c>
    </row>
    <row r="534" spans="2:65" x14ac:dyDescent="0.25">
      <c r="B534" s="6">
        <v>509</v>
      </c>
      <c r="C534" s="48">
        <v>1896.696849600243</v>
      </c>
      <c r="D534" s="48">
        <v>1520.6061509388414</v>
      </c>
      <c r="E534" s="48">
        <v>15.031493197551645</v>
      </c>
      <c r="F534" s="48">
        <v>10.639171684201028</v>
      </c>
      <c r="G534" s="48">
        <v>3218.1090683604448</v>
      </c>
      <c r="H534" s="48">
        <v>2942.764977444946</v>
      </c>
      <c r="I534" s="48">
        <v>15.078225166468517</v>
      </c>
      <c r="J534" s="48">
        <v>10.666778323735802</v>
      </c>
      <c r="K534" s="48">
        <v>2543.5631617490526</v>
      </c>
      <c r="L534" s="48">
        <v>2230.7636036431068</v>
      </c>
      <c r="M534" s="48">
        <v>15.060922212383259</v>
      </c>
      <c r="N534" s="48">
        <v>10.656563564789852</v>
      </c>
      <c r="O534" s="48">
        <v>2471.3053404863945</v>
      </c>
      <c r="P534" s="48">
        <v>2132.7977883153467</v>
      </c>
      <c r="Q534" s="48">
        <v>15.048997813760916</v>
      </c>
      <c r="R534" s="48">
        <v>10.649519341002511</v>
      </c>
      <c r="U534" s="48">
        <v>1422.1588265061046</v>
      </c>
      <c r="V534" s="48">
        <v>2.7606639534774047E-2</v>
      </c>
      <c r="W534" s="48">
        <v>51515.101094239159</v>
      </c>
      <c r="X534" s="48">
        <v>710.15745270426532</v>
      </c>
      <c r="Y534" s="48">
        <v>1.7391880588824904E-2</v>
      </c>
      <c r="Z534" s="48">
        <v>40832.700585615486</v>
      </c>
      <c r="AA534" s="48">
        <v>612.19163737650524</v>
      </c>
      <c r="AB534" s="48">
        <v>1.0347656801483751E-2</v>
      </c>
      <c r="AC534" s="48">
        <v>59162.344588846725</v>
      </c>
      <c r="AD534" s="48">
        <v>-1422.1588265061046</v>
      </c>
      <c r="AE534" s="48">
        <v>-2.7606639534774047E-2</v>
      </c>
      <c r="AF534" s="48">
        <v>51515.101094239159</v>
      </c>
      <c r="AG534" s="48">
        <v>-712.00137380183924</v>
      </c>
      <c r="AH534" s="48">
        <v>-1.0214758945949143E-2</v>
      </c>
      <c r="AI534" s="48">
        <v>69703.198829199682</v>
      </c>
      <c r="AJ534" s="48">
        <v>-809.96718912959932</v>
      </c>
      <c r="AK534" s="48">
        <v>-1.7258982733290296E-2</v>
      </c>
      <c r="AL534" s="48">
        <v>46930.181323333716</v>
      </c>
      <c r="AM534" s="48">
        <v>-710.15745270426532</v>
      </c>
      <c r="AN534" s="48">
        <v>-1.7391880588824904E-2</v>
      </c>
      <c r="AO534" s="48">
        <v>40832.700585615486</v>
      </c>
      <c r="AP534" s="48">
        <v>712.00137380183924</v>
      </c>
      <c r="AQ534" s="48">
        <v>1.0214758945949143E-2</v>
      </c>
      <c r="AR534" s="48">
        <v>69703.198829199682</v>
      </c>
      <c r="AS534" s="48">
        <v>-97.965815327760083</v>
      </c>
      <c r="AT534" s="48">
        <v>-7.0442237873411528E-3</v>
      </c>
      <c r="AU534" s="48">
        <v>13907.254835346073</v>
      </c>
      <c r="AV534" s="48">
        <v>-612.19163737650524</v>
      </c>
      <c r="AW534" s="48">
        <v>-1.0347656801483751E-2</v>
      </c>
      <c r="AX534" s="48">
        <v>59162.344588846725</v>
      </c>
      <c r="AY534" s="48">
        <v>809.96718912959932</v>
      </c>
      <c r="AZ534" s="48">
        <v>1.7258982733290296E-2</v>
      </c>
      <c r="BA534" s="48">
        <v>46930.181323333716</v>
      </c>
      <c r="BB534" s="48">
        <v>97.965815327760083</v>
      </c>
      <c r="BC534" s="48">
        <v>7.0442237873411528E-3</v>
      </c>
      <c r="BD534" s="48">
        <v>13907.254835346073</v>
      </c>
      <c r="BF534" s="8">
        <f t="shared" si="65"/>
        <v>317654.54437509197</v>
      </c>
      <c r="BG534" s="8">
        <f t="shared" si="66"/>
        <v>317060.58473462908</v>
      </c>
      <c r="BH534" s="8">
        <f t="shared" si="67"/>
        <v>317466.14334005245</v>
      </c>
      <c r="BI534" s="8">
        <f t="shared" si="68"/>
        <v>317352.78244176001</v>
      </c>
      <c r="BJ534" s="19">
        <f t="shared" si="69"/>
        <v>1</v>
      </c>
      <c r="BK534" s="19">
        <f t="shared" si="70"/>
        <v>0</v>
      </c>
      <c r="BL534" s="19">
        <f t="shared" si="71"/>
        <v>0</v>
      </c>
      <c r="BM534" s="19">
        <f t="shared" si="72"/>
        <v>0</v>
      </c>
    </row>
    <row r="535" spans="2:65" x14ac:dyDescent="0.25">
      <c r="B535" s="6">
        <v>510</v>
      </c>
      <c r="C535" s="48">
        <v>2003.348718413808</v>
      </c>
      <c r="D535" s="48">
        <v>1589.5951268280901</v>
      </c>
      <c r="E535" s="48">
        <v>14.946393232009262</v>
      </c>
      <c r="F535" s="48">
        <v>10.581674822881212</v>
      </c>
      <c r="G535" s="48">
        <v>3174.067804766582</v>
      </c>
      <c r="H535" s="48">
        <v>2911.3176671624983</v>
      </c>
      <c r="I535" s="48">
        <v>15.018036914629056</v>
      </c>
      <c r="J535" s="48">
        <v>10.623964982384273</v>
      </c>
      <c r="K535" s="48">
        <v>2553.0802122802866</v>
      </c>
      <c r="L535" s="48">
        <v>2234.9033115632669</v>
      </c>
      <c r="M535" s="48">
        <v>14.99189287336532</v>
      </c>
      <c r="N535" s="48">
        <v>10.608547653740567</v>
      </c>
      <c r="O535" s="48">
        <v>2479.8455124736111</v>
      </c>
      <c r="P535" s="48">
        <v>2136.0867025437665</v>
      </c>
      <c r="Q535" s="48">
        <v>14.979767003509558</v>
      </c>
      <c r="R535" s="48">
        <v>10.6013910821019</v>
      </c>
      <c r="U535" s="48">
        <v>1321.7225403344082</v>
      </c>
      <c r="V535" s="48">
        <v>4.229015950306092E-2</v>
      </c>
      <c r="W535" s="48">
        <v>31253.666476210459</v>
      </c>
      <c r="X535" s="48">
        <v>645.30818473517684</v>
      </c>
      <c r="Y535" s="48">
        <v>2.6872830859355545E-2</v>
      </c>
      <c r="Z535" s="48">
        <v>24013.405514012615</v>
      </c>
      <c r="AA535" s="48">
        <v>546.49157571567639</v>
      </c>
      <c r="AB535" s="48">
        <v>1.9716259220688315E-2</v>
      </c>
      <c r="AC535" s="48">
        <v>27717.812471355701</v>
      </c>
      <c r="AD535" s="48">
        <v>-1321.7225403344082</v>
      </c>
      <c r="AE535" s="48">
        <v>-4.229015950306092E-2</v>
      </c>
      <c r="AF535" s="48">
        <v>31253.666476210459</v>
      </c>
      <c r="AG535" s="48">
        <v>-676.41435559923138</v>
      </c>
      <c r="AH535" s="48">
        <v>-1.5417328643705375E-2</v>
      </c>
      <c r="AI535" s="48">
        <v>43873.641876045724</v>
      </c>
      <c r="AJ535" s="48">
        <v>-775.23096461873183</v>
      </c>
      <c r="AK535" s="48">
        <v>-2.2573900282372605E-2</v>
      </c>
      <c r="AL535" s="48">
        <v>34341.914995703701</v>
      </c>
      <c r="AM535" s="48">
        <v>-645.30818473517684</v>
      </c>
      <c r="AN535" s="48">
        <v>-2.6872830859355545E-2</v>
      </c>
      <c r="AO535" s="48">
        <v>24013.405514012615</v>
      </c>
      <c r="AP535" s="48">
        <v>676.41435559923138</v>
      </c>
      <c r="AQ535" s="48">
        <v>1.5417328643705375E-2</v>
      </c>
      <c r="AR535" s="48">
        <v>43873.641876045724</v>
      </c>
      <c r="AS535" s="48">
        <v>-98.816609019500447</v>
      </c>
      <c r="AT535" s="48">
        <v>-7.1565716386672307E-3</v>
      </c>
      <c r="AU535" s="48">
        <v>13807.813853995469</v>
      </c>
      <c r="AV535" s="48">
        <v>-546.49157571567639</v>
      </c>
      <c r="AW535" s="48">
        <v>-1.9716259220688315E-2</v>
      </c>
      <c r="AX535" s="48">
        <v>27717.812471355701</v>
      </c>
      <c r="AY535" s="48">
        <v>775.23096461873183</v>
      </c>
      <c r="AZ535" s="48">
        <v>2.2573900282372605E-2</v>
      </c>
      <c r="BA535" s="48">
        <v>34341.914995703701</v>
      </c>
      <c r="BB535" s="48">
        <v>98.816609019500447</v>
      </c>
      <c r="BC535" s="48">
        <v>7.1565716386672307E-3</v>
      </c>
      <c r="BD535" s="48">
        <v>13807.813853995469</v>
      </c>
      <c r="BF535" s="8">
        <f t="shared" si="65"/>
        <v>315860.64955960831</v>
      </c>
      <c r="BG535" s="8">
        <f t="shared" si="66"/>
        <v>315807.63180436566</v>
      </c>
      <c r="BH535" s="8">
        <f t="shared" si="67"/>
        <v>316021.52630065376</v>
      </c>
      <c r="BI535" s="8">
        <f t="shared" si="68"/>
        <v>315905.6457605132</v>
      </c>
      <c r="BJ535" s="19">
        <f t="shared" si="69"/>
        <v>0</v>
      </c>
      <c r="BK535" s="19">
        <f t="shared" si="70"/>
        <v>0</v>
      </c>
      <c r="BL535" s="19">
        <f t="shared" si="71"/>
        <v>1</v>
      </c>
      <c r="BM535" s="19">
        <f t="shared" si="72"/>
        <v>0</v>
      </c>
    </row>
    <row r="536" spans="2:65" x14ac:dyDescent="0.25">
      <c r="B536" s="6">
        <v>511</v>
      </c>
      <c r="C536" s="48">
        <v>1976.9400098759186</v>
      </c>
      <c r="D536" s="48">
        <v>1573.2703678851803</v>
      </c>
      <c r="E536" s="48">
        <v>14.991120527553672</v>
      </c>
      <c r="F536" s="48">
        <v>10.61257285165973</v>
      </c>
      <c r="G536" s="48">
        <v>3149.7193404299151</v>
      </c>
      <c r="H536" s="48">
        <v>2895.8943360134017</v>
      </c>
      <c r="I536" s="48">
        <v>15.061273111923702</v>
      </c>
      <c r="J536" s="48">
        <v>10.653924091416689</v>
      </c>
      <c r="K536" s="48">
        <v>2560.6076213386273</v>
      </c>
      <c r="L536" s="48">
        <v>2241.0722863570609</v>
      </c>
      <c r="M536" s="48">
        <v>15.030672733445742</v>
      </c>
      <c r="N536" s="48">
        <v>10.635902438556512</v>
      </c>
      <c r="O536" s="48">
        <v>2520.265150483413</v>
      </c>
      <c r="P536" s="48">
        <v>2164.4864489172778</v>
      </c>
      <c r="Q536" s="48">
        <v>15.013686563133557</v>
      </c>
      <c r="R536" s="48">
        <v>10.625888260612582</v>
      </c>
      <c r="U536" s="48">
        <v>1322.6239681282213</v>
      </c>
      <c r="V536" s="48">
        <v>4.1351239756959757E-2</v>
      </c>
      <c r="W536" s="48">
        <v>31985.110383676289</v>
      </c>
      <c r="X536" s="48">
        <v>667.80191847188053</v>
      </c>
      <c r="Y536" s="48">
        <v>2.3329586896782217E-2</v>
      </c>
      <c r="Z536" s="48">
        <v>28624.678243402093</v>
      </c>
      <c r="AA536" s="48">
        <v>591.21608103209746</v>
      </c>
      <c r="AB536" s="48">
        <v>1.3315408952852437E-2</v>
      </c>
      <c r="AC536" s="48">
        <v>44400.895468212169</v>
      </c>
      <c r="AD536" s="48">
        <v>-1322.6239681282213</v>
      </c>
      <c r="AE536" s="48">
        <v>-4.1351239756959757E-2</v>
      </c>
      <c r="AF536" s="48">
        <v>31985.110383676289</v>
      </c>
      <c r="AG536" s="48">
        <v>-654.82204965634082</v>
      </c>
      <c r="AH536" s="48">
        <v>-1.8021652860177539E-2</v>
      </c>
      <c r="AI536" s="48">
        <v>36335.293701239891</v>
      </c>
      <c r="AJ536" s="48">
        <v>-731.40788709612389</v>
      </c>
      <c r="AK536" s="48">
        <v>-2.803583080410732E-2</v>
      </c>
      <c r="AL536" s="48">
        <v>26088.325764505997</v>
      </c>
      <c r="AM536" s="48">
        <v>-667.80191847188053</v>
      </c>
      <c r="AN536" s="48">
        <v>-2.3329586896782217E-2</v>
      </c>
      <c r="AO536" s="48">
        <v>28624.678243402093</v>
      </c>
      <c r="AP536" s="48">
        <v>654.82204965634082</v>
      </c>
      <c r="AQ536" s="48">
        <v>1.8021652860177539E-2</v>
      </c>
      <c r="AR536" s="48">
        <v>36335.293701239891</v>
      </c>
      <c r="AS536" s="48">
        <v>-76.585837439783063</v>
      </c>
      <c r="AT536" s="48">
        <v>-1.0014177943929781E-2</v>
      </c>
      <c r="AU536" s="48">
        <v>7647.7408199248675</v>
      </c>
      <c r="AV536" s="48">
        <v>-591.21608103209746</v>
      </c>
      <c r="AW536" s="48">
        <v>-1.3315408952852437E-2</v>
      </c>
      <c r="AX536" s="48">
        <v>44400.895468212169</v>
      </c>
      <c r="AY536" s="48">
        <v>731.40788709612389</v>
      </c>
      <c r="AZ536" s="48">
        <v>2.803583080410732E-2</v>
      </c>
      <c r="BA536" s="48">
        <v>26088.325764505997</v>
      </c>
      <c r="BB536" s="48">
        <v>76.585837439783063</v>
      </c>
      <c r="BC536" s="48">
        <v>1.0014177943929781E-2</v>
      </c>
      <c r="BD536" s="48">
        <v>7647.7408199248675</v>
      </c>
      <c r="BF536" s="8">
        <f t="shared" si="65"/>
        <v>316803.91518190672</v>
      </c>
      <c r="BG536" s="8">
        <f t="shared" si="66"/>
        <v>316721.82840648724</v>
      </c>
      <c r="BH536" s="8">
        <f t="shared" si="67"/>
        <v>316836.00087033829</v>
      </c>
      <c r="BI536" s="8">
        <f t="shared" si="68"/>
        <v>316612.16136946017</v>
      </c>
      <c r="BJ536" s="19">
        <f t="shared" si="69"/>
        <v>0</v>
      </c>
      <c r="BK536" s="19">
        <f t="shared" si="70"/>
        <v>0</v>
      </c>
      <c r="BL536" s="19">
        <f t="shared" si="71"/>
        <v>1</v>
      </c>
      <c r="BM536" s="19">
        <f t="shared" si="72"/>
        <v>0</v>
      </c>
    </row>
    <row r="537" spans="2:65" x14ac:dyDescent="0.25">
      <c r="B537" s="6">
        <v>512</v>
      </c>
      <c r="C537" s="48">
        <v>1931.570247574283</v>
      </c>
      <c r="D537" s="48">
        <v>1540.8728692548793</v>
      </c>
      <c r="E537" s="48">
        <v>15.023967334878897</v>
      </c>
      <c r="F537" s="48">
        <v>10.634411980399975</v>
      </c>
      <c r="G537" s="48">
        <v>3175.4318735462075</v>
      </c>
      <c r="H537" s="48">
        <v>2911.9425986971119</v>
      </c>
      <c r="I537" s="48">
        <v>15.081470500841306</v>
      </c>
      <c r="J537" s="48">
        <v>10.668282289520191</v>
      </c>
      <c r="K537" s="48">
        <v>2588.1182045774044</v>
      </c>
      <c r="L537" s="48">
        <v>2258.0444852205269</v>
      </c>
      <c r="M537" s="48">
        <v>15.051482814793138</v>
      </c>
      <c r="N537" s="48">
        <v>10.650629860475524</v>
      </c>
      <c r="O537" s="48">
        <v>2517.1370003920088</v>
      </c>
      <c r="P537" s="48">
        <v>2160.7314865795602</v>
      </c>
      <c r="Q537" s="48">
        <v>15.039556758959971</v>
      </c>
      <c r="R537" s="48">
        <v>10.64360298397107</v>
      </c>
      <c r="U537" s="48">
        <v>1371.0697294422325</v>
      </c>
      <c r="V537" s="48">
        <v>3.3870309120215936E-2</v>
      </c>
      <c r="W537" s="48">
        <v>40479.988670191728</v>
      </c>
      <c r="X537" s="48">
        <v>717.17161596564756</v>
      </c>
      <c r="Y537" s="48">
        <v>1.6217880075549473E-2</v>
      </c>
      <c r="Z537" s="48">
        <v>44221.045699238792</v>
      </c>
      <c r="AA537" s="48">
        <v>619.85861732468084</v>
      </c>
      <c r="AB537" s="48">
        <v>9.1910035710949245E-3</v>
      </c>
      <c r="AC537" s="48">
        <v>67441.886245599293</v>
      </c>
      <c r="AD537" s="48">
        <v>-1371.0697294422325</v>
      </c>
      <c r="AE537" s="48">
        <v>-3.3870309120215936E-2</v>
      </c>
      <c r="AF537" s="48">
        <v>40479.988670191728</v>
      </c>
      <c r="AG537" s="48">
        <v>-653.89811347658497</v>
      </c>
      <c r="AH537" s="48">
        <v>-1.7652429044666462E-2</v>
      </c>
      <c r="AI537" s="48">
        <v>37042.953795310961</v>
      </c>
      <c r="AJ537" s="48">
        <v>-751.21111211755169</v>
      </c>
      <c r="AK537" s="48">
        <v>-2.4679305549121011E-2</v>
      </c>
      <c r="AL537" s="48">
        <v>30438.908040680551</v>
      </c>
      <c r="AM537" s="48">
        <v>-717.17161596564756</v>
      </c>
      <c r="AN537" s="48">
        <v>-1.6217880075549473E-2</v>
      </c>
      <c r="AO537" s="48">
        <v>44221.045699238792</v>
      </c>
      <c r="AP537" s="48">
        <v>653.89811347658497</v>
      </c>
      <c r="AQ537" s="48">
        <v>1.7652429044666462E-2</v>
      </c>
      <c r="AR537" s="48">
        <v>37042.953795310961</v>
      </c>
      <c r="AS537" s="48">
        <v>-97.312998640966725</v>
      </c>
      <c r="AT537" s="48">
        <v>-7.0268765044545489E-3</v>
      </c>
      <c r="AU537" s="48">
        <v>13848.684914168774</v>
      </c>
      <c r="AV537" s="48">
        <v>-619.85861732468084</v>
      </c>
      <c r="AW537" s="48">
        <v>-9.1910035710949245E-3</v>
      </c>
      <c r="AX537" s="48">
        <v>67441.886245599293</v>
      </c>
      <c r="AY537" s="48">
        <v>751.21111211755169</v>
      </c>
      <c r="AZ537" s="48">
        <v>2.4679305549121011E-2</v>
      </c>
      <c r="BA537" s="48">
        <v>30438.908040680551</v>
      </c>
      <c r="BB537" s="48">
        <v>97.312998640966725</v>
      </c>
      <c r="BC537" s="48">
        <v>7.0268765044545489E-3</v>
      </c>
      <c r="BD537" s="48">
        <v>13848.684914168774</v>
      </c>
      <c r="BF537" s="8">
        <f t="shared" si="65"/>
        <v>317491.48654274433</v>
      </c>
      <c r="BG537" s="8">
        <f t="shared" si="66"/>
        <v>317136.52608690865</v>
      </c>
      <c r="BH537" s="8">
        <f t="shared" si="67"/>
        <v>317260.8513290452</v>
      </c>
      <c r="BI537" s="8">
        <f t="shared" si="68"/>
        <v>317147.35803255253</v>
      </c>
      <c r="BJ537" s="19">
        <f t="shared" si="69"/>
        <v>1</v>
      </c>
      <c r="BK537" s="19">
        <f t="shared" si="70"/>
        <v>0</v>
      </c>
      <c r="BL537" s="19">
        <f t="shared" si="71"/>
        <v>0</v>
      </c>
      <c r="BM537" s="19">
        <f t="shared" si="72"/>
        <v>0</v>
      </c>
    </row>
    <row r="538" spans="2:65" x14ac:dyDescent="0.25">
      <c r="B538" s="6">
        <v>513</v>
      </c>
      <c r="C538" s="48">
        <v>2003.5728748323652</v>
      </c>
      <c r="D538" s="48">
        <v>1591.0383461055123</v>
      </c>
      <c r="E538" s="48">
        <v>15.048724536506567</v>
      </c>
      <c r="F538" s="48">
        <v>10.652086419080948</v>
      </c>
      <c r="G538" s="48">
        <v>3211.175514853694</v>
      </c>
      <c r="H538" s="48">
        <v>2936.9938598028643</v>
      </c>
      <c r="I538" s="48">
        <v>15.108560159797044</v>
      </c>
      <c r="J538" s="48">
        <v>10.687336104191109</v>
      </c>
      <c r="K538" s="48">
        <v>2561.1739447114824</v>
      </c>
      <c r="L538" s="48">
        <v>2241.3103720216336</v>
      </c>
      <c r="M538" s="48">
        <v>15.088919110671572</v>
      </c>
      <c r="N538" s="48">
        <v>10.675776408622507</v>
      </c>
      <c r="O538" s="48">
        <v>2516.4290535823739</v>
      </c>
      <c r="P538" s="48">
        <v>2161.7460079908142</v>
      </c>
      <c r="Q538" s="48">
        <v>15.073872538279506</v>
      </c>
      <c r="R538" s="48">
        <v>10.666913529051012</v>
      </c>
      <c r="U538" s="48">
        <v>1345.955513697352</v>
      </c>
      <c r="V538" s="48">
        <v>3.5249685110160911E-2</v>
      </c>
      <c r="W538" s="48">
        <v>38183.476235064947</v>
      </c>
      <c r="X538" s="48">
        <v>650.27202591612127</v>
      </c>
      <c r="Y538" s="48">
        <v>2.3689989541558987E-2</v>
      </c>
      <c r="Z538" s="48">
        <v>27449.23229178126</v>
      </c>
      <c r="AA538" s="48">
        <v>570.70766188530183</v>
      </c>
      <c r="AB538" s="48">
        <v>1.4827109970063646E-2</v>
      </c>
      <c r="AC538" s="48">
        <v>38490.822758958202</v>
      </c>
      <c r="AD538" s="48">
        <v>-1345.955513697352</v>
      </c>
      <c r="AE538" s="48">
        <v>-3.5249685110160911E-2</v>
      </c>
      <c r="AF538" s="48">
        <v>38183.476235064947</v>
      </c>
      <c r="AG538" s="48">
        <v>-695.68348778123072</v>
      </c>
      <c r="AH538" s="48">
        <v>-1.1559695568601924E-2</v>
      </c>
      <c r="AI538" s="48">
        <v>60181.817388930554</v>
      </c>
      <c r="AJ538" s="48">
        <v>-775.24785181205016</v>
      </c>
      <c r="AK538" s="48">
        <v>-2.0422575140097265E-2</v>
      </c>
      <c r="AL538" s="48">
        <v>37960.337836629842</v>
      </c>
      <c r="AM538" s="48">
        <v>-650.27202591612127</v>
      </c>
      <c r="AN538" s="48">
        <v>-2.3689989541558987E-2</v>
      </c>
      <c r="AO538" s="48">
        <v>27449.23229178126</v>
      </c>
      <c r="AP538" s="48">
        <v>695.68348778123072</v>
      </c>
      <c r="AQ538" s="48">
        <v>1.1559695568601924E-2</v>
      </c>
      <c r="AR538" s="48">
        <v>60181.817388930554</v>
      </c>
      <c r="AS538" s="48">
        <v>-79.564364030819434</v>
      </c>
      <c r="AT538" s="48">
        <v>-8.8628795714953412E-3</v>
      </c>
      <c r="AU538" s="48">
        <v>8977.258845614142</v>
      </c>
      <c r="AV538" s="48">
        <v>-570.70766188530183</v>
      </c>
      <c r="AW538" s="48">
        <v>-1.4827109970063646E-2</v>
      </c>
      <c r="AX538" s="48">
        <v>38490.822758958202</v>
      </c>
      <c r="AY538" s="48">
        <v>775.24785181205016</v>
      </c>
      <c r="AZ538" s="48">
        <v>2.0422575140097265E-2</v>
      </c>
      <c r="BA538" s="48">
        <v>37960.337836629842</v>
      </c>
      <c r="BB538" s="48">
        <v>79.564364030819434</v>
      </c>
      <c r="BC538" s="48">
        <v>8.8628795714953412E-3</v>
      </c>
      <c r="BD538" s="48">
        <v>8977.258845614142</v>
      </c>
      <c r="BF538" s="8">
        <f t="shared" ref="BF538:BF601" si="73">IF($B538&lt;&gt;"",$F538*rngWTPthreshold-$D538,"")</f>
        <v>317971.55422632297</v>
      </c>
      <c r="BG538" s="8">
        <f t="shared" ref="BG538:BG601" si="74">IF($B538&lt;&gt;"",$J538*rngWTPthreshold-$H538,"")</f>
        <v>317683.08926593047</v>
      </c>
      <c r="BH538" s="8">
        <f t="shared" ref="BH538:BH601" si="75">IF($B538&lt;&gt;"",$N538*rngWTPthreshold-$L538,"")</f>
        <v>318031.98188665358</v>
      </c>
      <c r="BI538" s="8">
        <f t="shared" ref="BI538:BI601" si="76">IF($B538&lt;&gt;"",$R538*rngWTPthreshold-$P538,"")</f>
        <v>317845.65986353956</v>
      </c>
      <c r="BJ538" s="19">
        <f t="shared" si="69"/>
        <v>0</v>
      </c>
      <c r="BK538" s="19">
        <f t="shared" si="70"/>
        <v>0</v>
      </c>
      <c r="BL538" s="19">
        <f t="shared" si="71"/>
        <v>1</v>
      </c>
      <c r="BM538" s="19">
        <f t="shared" si="72"/>
        <v>0</v>
      </c>
    </row>
    <row r="539" spans="2:65" x14ac:dyDescent="0.25">
      <c r="B539" s="6">
        <v>514</v>
      </c>
      <c r="C539" s="48">
        <v>2040.0740888896742</v>
      </c>
      <c r="D539" s="48">
        <v>1615.3223715726042</v>
      </c>
      <c r="E539" s="48">
        <v>14.905652150407823</v>
      </c>
      <c r="F539" s="48">
        <v>10.553649477894576</v>
      </c>
      <c r="G539" s="48">
        <v>3150.9927695729534</v>
      </c>
      <c r="H539" s="48">
        <v>2896.4559051799479</v>
      </c>
      <c r="I539" s="48">
        <v>14.986338620046762</v>
      </c>
      <c r="J539" s="48">
        <v>10.601204425308048</v>
      </c>
      <c r="K539" s="48">
        <v>2575.1483648055655</v>
      </c>
      <c r="L539" s="48">
        <v>2250.4620270184864</v>
      </c>
      <c r="M539" s="48">
        <v>14.953293248177934</v>
      </c>
      <c r="N539" s="48">
        <v>10.58174806724158</v>
      </c>
      <c r="O539" s="48">
        <v>2507.2327104169499</v>
      </c>
      <c r="P539" s="48">
        <v>2155.2978983842531</v>
      </c>
      <c r="Q539" s="48">
        <v>14.940379851054416</v>
      </c>
      <c r="R539" s="48">
        <v>10.574137490257268</v>
      </c>
      <c r="U539" s="48">
        <v>1281.1335336073437</v>
      </c>
      <c r="V539" s="48">
        <v>4.7554947413471993E-2</v>
      </c>
      <c r="W539" s="48">
        <v>26940.068348060191</v>
      </c>
      <c r="X539" s="48">
        <v>635.13965544588223</v>
      </c>
      <c r="Y539" s="48">
        <v>2.8098589347004932E-2</v>
      </c>
      <c r="Z539" s="48">
        <v>22603.969459185064</v>
      </c>
      <c r="AA539" s="48">
        <v>539.97552681164893</v>
      </c>
      <c r="AB539" s="48">
        <v>2.0488012362692487E-2</v>
      </c>
      <c r="AC539" s="48">
        <v>26355.681422513873</v>
      </c>
      <c r="AD539" s="48">
        <v>-1281.1335336073437</v>
      </c>
      <c r="AE539" s="48">
        <v>-4.7554947413471993E-2</v>
      </c>
      <c r="AF539" s="48">
        <v>26940.068348060191</v>
      </c>
      <c r="AG539" s="48">
        <v>-645.99387816146145</v>
      </c>
      <c r="AH539" s="48">
        <v>-1.9456358066467061E-2</v>
      </c>
      <c r="AI539" s="48">
        <v>33202.199299304055</v>
      </c>
      <c r="AJ539" s="48">
        <v>-741.15800679569475</v>
      </c>
      <c r="AK539" s="48">
        <v>-2.7066935050779506E-2</v>
      </c>
      <c r="AL539" s="48">
        <v>27382.413465182864</v>
      </c>
      <c r="AM539" s="48">
        <v>-635.13965544588223</v>
      </c>
      <c r="AN539" s="48">
        <v>-2.8098589347004932E-2</v>
      </c>
      <c r="AO539" s="48">
        <v>22603.969459185064</v>
      </c>
      <c r="AP539" s="48">
        <v>645.99387816146145</v>
      </c>
      <c r="AQ539" s="48">
        <v>1.9456358066467061E-2</v>
      </c>
      <c r="AR539" s="48">
        <v>33202.199299304055</v>
      </c>
      <c r="AS539" s="48">
        <v>-95.164128634233293</v>
      </c>
      <c r="AT539" s="48">
        <v>-7.6105769843124449E-3</v>
      </c>
      <c r="AU539" s="48">
        <v>12504.193680767374</v>
      </c>
      <c r="AV539" s="48">
        <v>-539.97552681164893</v>
      </c>
      <c r="AW539" s="48">
        <v>-2.0488012362692487E-2</v>
      </c>
      <c r="AX539" s="48">
        <v>26355.681422513873</v>
      </c>
      <c r="AY539" s="48">
        <v>741.15800679569475</v>
      </c>
      <c r="AZ539" s="48">
        <v>2.7066935050779506E-2</v>
      </c>
      <c r="BA539" s="48">
        <v>27382.413465182864</v>
      </c>
      <c r="BB539" s="48">
        <v>95.164128634233293</v>
      </c>
      <c r="BC539" s="48">
        <v>7.6105769843124449E-3</v>
      </c>
      <c r="BD539" s="48">
        <v>12504.193680767374</v>
      </c>
      <c r="BF539" s="8">
        <f t="shared" si="73"/>
        <v>314994.16196526465</v>
      </c>
      <c r="BG539" s="8">
        <f t="shared" si="74"/>
        <v>315139.67685406149</v>
      </c>
      <c r="BH539" s="8">
        <f t="shared" si="75"/>
        <v>315201.97999022895</v>
      </c>
      <c r="BI539" s="8">
        <f t="shared" si="76"/>
        <v>315068.82680933375</v>
      </c>
      <c r="BJ539" s="19">
        <f t="shared" ref="BJ539:BJ602" si="77">IF($B539&lt;&gt;"",IF(BF539=MAX($BF539:$BI539),1,0),"")</f>
        <v>0</v>
      </c>
      <c r="BK539" s="19">
        <f t="shared" ref="BK539:BK602" si="78">IF($B539&lt;&gt;"",IF(BG539=MAX($BF539:$BI539),1,0),"")</f>
        <v>0</v>
      </c>
      <c r="BL539" s="19">
        <f t="shared" ref="BL539:BL602" si="79">IF($B539&lt;&gt;"",IF(BH539=MAX($BF539:$BI539),1,0),"")</f>
        <v>1</v>
      </c>
      <c r="BM539" s="19">
        <f t="shared" ref="BM539:BM602" si="80">IF($B539&lt;&gt;"",IF(BI539=MAX($BF539:$BI539),1,0),"")</f>
        <v>0</v>
      </c>
    </row>
    <row r="540" spans="2:65" x14ac:dyDescent="0.25">
      <c r="B540" s="6">
        <v>515</v>
      </c>
      <c r="C540" s="48">
        <v>2042.9062559766085</v>
      </c>
      <c r="D540" s="48">
        <v>1618.0681227741939</v>
      </c>
      <c r="E540" s="48">
        <v>14.986548510021624</v>
      </c>
      <c r="F540" s="48">
        <v>10.610208613005776</v>
      </c>
      <c r="G540" s="48">
        <v>3192.3231480957334</v>
      </c>
      <c r="H540" s="48">
        <v>2924.6532787680458</v>
      </c>
      <c r="I540" s="48">
        <v>15.058465059426309</v>
      </c>
      <c r="J540" s="48">
        <v>10.652506297598798</v>
      </c>
      <c r="K540" s="48">
        <v>2548.1840234769566</v>
      </c>
      <c r="L540" s="48">
        <v>2232.9472225156856</v>
      </c>
      <c r="M540" s="48">
        <v>15.036853010505764</v>
      </c>
      <c r="N540" s="48">
        <v>10.639809477753039</v>
      </c>
      <c r="O540" s="48">
        <v>2453.0830998565693</v>
      </c>
      <c r="P540" s="48">
        <v>2119.5350321213805</v>
      </c>
      <c r="Q540" s="48">
        <v>15.028498332203004</v>
      </c>
      <c r="R540" s="48">
        <v>10.634897933794088</v>
      </c>
      <c r="U540" s="48">
        <v>1306.5851559938519</v>
      </c>
      <c r="V540" s="48">
        <v>4.2297684593021856E-2</v>
      </c>
      <c r="W540" s="48">
        <v>30890.228828492622</v>
      </c>
      <c r="X540" s="48">
        <v>614.8790997414917</v>
      </c>
      <c r="Y540" s="48">
        <v>2.9600864747262534E-2</v>
      </c>
      <c r="Z540" s="48">
        <v>20772.335706792324</v>
      </c>
      <c r="AA540" s="48">
        <v>501.46690934718663</v>
      </c>
      <c r="AB540" s="48">
        <v>2.4689320788311875E-2</v>
      </c>
      <c r="AC540" s="48">
        <v>20311.085657106662</v>
      </c>
      <c r="AD540" s="48">
        <v>-1306.5851559938519</v>
      </c>
      <c r="AE540" s="48">
        <v>-4.2297684593021856E-2</v>
      </c>
      <c r="AF540" s="48">
        <v>30890.228828492622</v>
      </c>
      <c r="AG540" s="48">
        <v>-691.70605625236021</v>
      </c>
      <c r="AH540" s="48">
        <v>-1.2696819845759322E-2</v>
      </c>
      <c r="AI540" s="48">
        <v>54478.685580735146</v>
      </c>
      <c r="AJ540" s="48">
        <v>-805.11824664666528</v>
      </c>
      <c r="AK540" s="48">
        <v>-1.7608363804709981E-2</v>
      </c>
      <c r="AL540" s="48">
        <v>45723.626316222966</v>
      </c>
      <c r="AM540" s="48">
        <v>-614.8790997414917</v>
      </c>
      <c r="AN540" s="48">
        <v>-2.9600864747262534E-2</v>
      </c>
      <c r="AO540" s="48">
        <v>20772.335706792324</v>
      </c>
      <c r="AP540" s="48">
        <v>691.70605625236021</v>
      </c>
      <c r="AQ540" s="48">
        <v>1.2696819845759322E-2</v>
      </c>
      <c r="AR540" s="48">
        <v>54478.685580735146</v>
      </c>
      <c r="AS540" s="48">
        <v>-113.41219039430507</v>
      </c>
      <c r="AT540" s="48">
        <v>-4.9115439589506593E-3</v>
      </c>
      <c r="AU540" s="48">
        <v>23090.944790919744</v>
      </c>
      <c r="AV540" s="48">
        <v>-501.46690934718663</v>
      </c>
      <c r="AW540" s="48">
        <v>-2.4689320788311875E-2</v>
      </c>
      <c r="AX540" s="48">
        <v>20311.085657106662</v>
      </c>
      <c r="AY540" s="48">
        <v>805.11824664666528</v>
      </c>
      <c r="AZ540" s="48">
        <v>1.7608363804709981E-2</v>
      </c>
      <c r="BA540" s="48">
        <v>45723.626316222966</v>
      </c>
      <c r="BB540" s="48">
        <v>113.41219039430507</v>
      </c>
      <c r="BC540" s="48">
        <v>4.9115439589506593E-3</v>
      </c>
      <c r="BD540" s="48">
        <v>23090.944790919744</v>
      </c>
      <c r="BF540" s="8">
        <f t="shared" si="73"/>
        <v>316688.19026739907</v>
      </c>
      <c r="BG540" s="8">
        <f t="shared" si="74"/>
        <v>316650.5356491959</v>
      </c>
      <c r="BH540" s="8">
        <f t="shared" si="75"/>
        <v>316961.33711007546</v>
      </c>
      <c r="BI540" s="8">
        <f t="shared" si="76"/>
        <v>316927.40298170125</v>
      </c>
      <c r="BJ540" s="19">
        <f t="shared" si="77"/>
        <v>0</v>
      </c>
      <c r="BK540" s="19">
        <f t="shared" si="78"/>
        <v>0</v>
      </c>
      <c r="BL540" s="19">
        <f t="shared" si="79"/>
        <v>1</v>
      </c>
      <c r="BM540" s="19">
        <f t="shared" si="80"/>
        <v>0</v>
      </c>
    </row>
    <row r="541" spans="2:65" x14ac:dyDescent="0.25">
      <c r="B541" s="6">
        <v>516</v>
      </c>
      <c r="C541" s="48">
        <v>1948.2936594533999</v>
      </c>
      <c r="D541" s="48">
        <v>1553.0829874969056</v>
      </c>
      <c r="E541" s="48">
        <v>15.232563885444812</v>
      </c>
      <c r="F541" s="48">
        <v>10.784078133286695</v>
      </c>
      <c r="G541" s="48">
        <v>3211.7252545136444</v>
      </c>
      <c r="H541" s="48">
        <v>2936.8962472551211</v>
      </c>
      <c r="I541" s="48">
        <v>15.29280337509827</v>
      </c>
      <c r="J541" s="48">
        <v>10.819613469011234</v>
      </c>
      <c r="K541" s="48">
        <v>2556.967294440783</v>
      </c>
      <c r="L541" s="48">
        <v>2237.9334130346729</v>
      </c>
      <c r="M541" s="48">
        <v>15.270786453254045</v>
      </c>
      <c r="N541" s="48">
        <v>10.806635728048514</v>
      </c>
      <c r="O541" s="48">
        <v>2482.6601009912324</v>
      </c>
      <c r="P541" s="48">
        <v>2138.4335675977914</v>
      </c>
      <c r="Q541" s="48">
        <v>15.258185649024163</v>
      </c>
      <c r="R541" s="48">
        <v>10.799203063122169</v>
      </c>
      <c r="U541" s="48">
        <v>1383.8132597582155</v>
      </c>
      <c r="V541" s="48">
        <v>3.5535335724539152E-2</v>
      </c>
      <c r="W541" s="48">
        <v>38941.893513689654</v>
      </c>
      <c r="X541" s="48">
        <v>684.85042553776725</v>
      </c>
      <c r="Y541" s="48">
        <v>2.2557594761819288E-2</v>
      </c>
      <c r="Z541" s="48">
        <v>30360.081948849296</v>
      </c>
      <c r="AA541" s="48">
        <v>585.35058010088574</v>
      </c>
      <c r="AB541" s="48">
        <v>1.5124929835474532E-2</v>
      </c>
      <c r="AC541" s="48">
        <v>38701.044333308862</v>
      </c>
      <c r="AD541" s="48">
        <v>-1383.8132597582155</v>
      </c>
      <c r="AE541" s="48">
        <v>-3.5535335724539152E-2</v>
      </c>
      <c r="AF541" s="48">
        <v>38941.893513689654</v>
      </c>
      <c r="AG541" s="48">
        <v>-698.96283422044826</v>
      </c>
      <c r="AH541" s="48">
        <v>-1.2977740962719864E-2</v>
      </c>
      <c r="AI541" s="48">
        <v>53858.5903531519</v>
      </c>
      <c r="AJ541" s="48">
        <v>-798.46267965732977</v>
      </c>
      <c r="AK541" s="48">
        <v>-2.041040588906462E-2</v>
      </c>
      <c r="AL541" s="48">
        <v>39120.372421654087</v>
      </c>
      <c r="AM541" s="48">
        <v>-684.85042553776725</v>
      </c>
      <c r="AN541" s="48">
        <v>-2.2557594761819288E-2</v>
      </c>
      <c r="AO541" s="48">
        <v>30360.081948849296</v>
      </c>
      <c r="AP541" s="48">
        <v>698.96283422044826</v>
      </c>
      <c r="AQ541" s="48">
        <v>1.2977740962719864E-2</v>
      </c>
      <c r="AR541" s="48">
        <v>53858.5903531519</v>
      </c>
      <c r="AS541" s="48">
        <v>-99.499845436881515</v>
      </c>
      <c r="AT541" s="48">
        <v>-7.4326649263447564E-3</v>
      </c>
      <c r="AU541" s="48">
        <v>13386.833177990933</v>
      </c>
      <c r="AV541" s="48">
        <v>-585.35058010088574</v>
      </c>
      <c r="AW541" s="48">
        <v>-1.5124929835474532E-2</v>
      </c>
      <c r="AX541" s="48">
        <v>38701.044333308862</v>
      </c>
      <c r="AY541" s="48">
        <v>798.46267965732977</v>
      </c>
      <c r="AZ541" s="48">
        <v>2.041040588906462E-2</v>
      </c>
      <c r="BA541" s="48">
        <v>39120.372421654087</v>
      </c>
      <c r="BB541" s="48">
        <v>99.499845436881515</v>
      </c>
      <c r="BC541" s="48">
        <v>7.4326649263447564E-3</v>
      </c>
      <c r="BD541" s="48">
        <v>13386.833177990933</v>
      </c>
      <c r="BF541" s="8">
        <f t="shared" si="73"/>
        <v>321969.26101110392</v>
      </c>
      <c r="BG541" s="8">
        <f t="shared" si="74"/>
        <v>321651.50782308192</v>
      </c>
      <c r="BH541" s="8">
        <f t="shared" si="75"/>
        <v>321961.13842842076</v>
      </c>
      <c r="BI541" s="8">
        <f t="shared" si="76"/>
        <v>321837.65832606732</v>
      </c>
      <c r="BJ541" s="19">
        <f t="shared" si="77"/>
        <v>1</v>
      </c>
      <c r="BK541" s="19">
        <f t="shared" si="78"/>
        <v>0</v>
      </c>
      <c r="BL541" s="19">
        <f t="shared" si="79"/>
        <v>0</v>
      </c>
      <c r="BM541" s="19">
        <f t="shared" si="80"/>
        <v>0</v>
      </c>
    </row>
    <row r="542" spans="2:65" x14ac:dyDescent="0.25">
      <c r="B542" s="6">
        <v>517</v>
      </c>
      <c r="C542" s="48">
        <v>1954.175645079282</v>
      </c>
      <c r="D542" s="48">
        <v>1556.7193456970713</v>
      </c>
      <c r="E542" s="48">
        <v>15.080546342939384</v>
      </c>
      <c r="F542" s="48">
        <v>10.675694267827327</v>
      </c>
      <c r="G542" s="48">
        <v>3220.6778957055371</v>
      </c>
      <c r="H542" s="48">
        <v>2942.6756163990822</v>
      </c>
      <c r="I542" s="48">
        <v>15.137687803926728</v>
      </c>
      <c r="J542" s="48">
        <v>10.709434477984162</v>
      </c>
      <c r="K542" s="48">
        <v>2553.5136370453747</v>
      </c>
      <c r="L542" s="48">
        <v>2235.3606811493951</v>
      </c>
      <c r="M542" s="48">
        <v>15.118574256853949</v>
      </c>
      <c r="N542" s="48">
        <v>10.698157679153264</v>
      </c>
      <c r="O542" s="48">
        <v>2576.6225198726393</v>
      </c>
      <c r="P542" s="48">
        <v>2201.2889246543082</v>
      </c>
      <c r="Q542" s="48">
        <v>15.091192176703519</v>
      </c>
      <c r="R542" s="48">
        <v>10.681986543694608</v>
      </c>
      <c r="U542" s="48">
        <v>1385.9562707020109</v>
      </c>
      <c r="V542" s="48">
        <v>3.3740210156835815E-2</v>
      </c>
      <c r="W542" s="48">
        <v>41077.286248651719</v>
      </c>
      <c r="X542" s="48">
        <v>678.6413354523238</v>
      </c>
      <c r="Y542" s="48">
        <v>2.2463411325936988E-2</v>
      </c>
      <c r="Z542" s="48">
        <v>30210.965093656207</v>
      </c>
      <c r="AA542" s="48">
        <v>644.5695789572369</v>
      </c>
      <c r="AB542" s="48">
        <v>6.2922758672812051E-3</v>
      </c>
      <c r="AC542" s="48">
        <v>102438.2262559231</v>
      </c>
      <c r="AD542" s="48">
        <v>-1385.9562707020109</v>
      </c>
      <c r="AE542" s="48">
        <v>-3.3740210156835815E-2</v>
      </c>
      <c r="AF542" s="48">
        <v>41077.286248651719</v>
      </c>
      <c r="AG542" s="48">
        <v>-707.3149352496871</v>
      </c>
      <c r="AH542" s="48">
        <v>-1.1276798830898827E-2</v>
      </c>
      <c r="AI542" s="48">
        <v>62723.025022989612</v>
      </c>
      <c r="AJ542" s="48">
        <v>-741.386691744774</v>
      </c>
      <c r="AK542" s="48">
        <v>-2.744793428955461E-2</v>
      </c>
      <c r="AL542" s="48">
        <v>27010.655298271784</v>
      </c>
      <c r="AM542" s="48">
        <v>-678.6413354523238</v>
      </c>
      <c r="AN542" s="48">
        <v>-2.2463411325936988E-2</v>
      </c>
      <c r="AO542" s="48">
        <v>30210.965093656207</v>
      </c>
      <c r="AP542" s="48">
        <v>707.3149352496871</v>
      </c>
      <c r="AQ542" s="48">
        <v>1.1276798830898827E-2</v>
      </c>
      <c r="AR542" s="48">
        <v>62723.025022989612</v>
      </c>
      <c r="AS542" s="48">
        <v>-34.071756495086902</v>
      </c>
      <c r="AT542" s="48">
        <v>-1.6171135458655783E-2</v>
      </c>
      <c r="AU542" s="48">
        <v>2106.948926511503</v>
      </c>
      <c r="AV542" s="48">
        <v>-644.5695789572369</v>
      </c>
      <c r="AW542" s="48">
        <v>-6.2922758672812051E-3</v>
      </c>
      <c r="AX542" s="48">
        <v>102438.2262559231</v>
      </c>
      <c r="AY542" s="48">
        <v>741.386691744774</v>
      </c>
      <c r="AZ542" s="48">
        <v>2.744793428955461E-2</v>
      </c>
      <c r="BA542" s="48">
        <v>27010.655298271784</v>
      </c>
      <c r="BB542" s="48">
        <v>34.071756495086902</v>
      </c>
      <c r="BC542" s="48">
        <v>1.6171135458655783E-2</v>
      </c>
      <c r="BD542" s="48">
        <v>2106.948926511503</v>
      </c>
      <c r="BF542" s="8">
        <f t="shared" si="73"/>
        <v>318714.10868912272</v>
      </c>
      <c r="BG542" s="8">
        <f t="shared" si="74"/>
        <v>318340.35872312577</v>
      </c>
      <c r="BH542" s="8">
        <f t="shared" si="75"/>
        <v>318709.36969344848</v>
      </c>
      <c r="BI542" s="8">
        <f t="shared" si="76"/>
        <v>318258.30738618394</v>
      </c>
      <c r="BJ542" s="19">
        <f t="shared" si="77"/>
        <v>1</v>
      </c>
      <c r="BK542" s="19">
        <f t="shared" si="78"/>
        <v>0</v>
      </c>
      <c r="BL542" s="19">
        <f t="shared" si="79"/>
        <v>0</v>
      </c>
      <c r="BM542" s="19">
        <f t="shared" si="80"/>
        <v>0</v>
      </c>
    </row>
    <row r="543" spans="2:65" x14ac:dyDescent="0.25">
      <c r="B543" s="6">
        <v>518</v>
      </c>
      <c r="C543" s="48">
        <v>1968.4769309595069</v>
      </c>
      <c r="D543" s="48">
        <v>1568.6857222399517</v>
      </c>
      <c r="E543" s="48">
        <v>15.096453986907214</v>
      </c>
      <c r="F543" s="48">
        <v>10.68905714104938</v>
      </c>
      <c r="G543" s="48">
        <v>3167.9427783361698</v>
      </c>
      <c r="H543" s="48">
        <v>2908.8124246318043</v>
      </c>
      <c r="I543" s="48">
        <v>15.169417845320501</v>
      </c>
      <c r="J543" s="48">
        <v>10.732090546884454</v>
      </c>
      <c r="K543" s="48">
        <v>2543.0386046046469</v>
      </c>
      <c r="L543" s="48">
        <v>2230.1219335382302</v>
      </c>
      <c r="M543" s="48">
        <v>15.141674053410426</v>
      </c>
      <c r="N543" s="48">
        <v>10.715742425682929</v>
      </c>
      <c r="O543" s="48">
        <v>2458.9455890966915</v>
      </c>
      <c r="P543" s="48">
        <v>2124.1597110905846</v>
      </c>
      <c r="Q543" s="48">
        <v>15.130338859801713</v>
      </c>
      <c r="R543" s="48">
        <v>10.709057886272323</v>
      </c>
      <c r="U543" s="48">
        <v>1340.1267023918526</v>
      </c>
      <c r="V543" s="48">
        <v>4.3033405835073424E-2</v>
      </c>
      <c r="W543" s="48">
        <v>31141.544025771997</v>
      </c>
      <c r="X543" s="48">
        <v>661.43621129827852</v>
      </c>
      <c r="Y543" s="48">
        <v>2.6685284633549244E-2</v>
      </c>
      <c r="Z543" s="48">
        <v>24786.552603104275</v>
      </c>
      <c r="AA543" s="48">
        <v>555.47398885063285</v>
      </c>
      <c r="AB543" s="48">
        <v>2.0000745222942484E-2</v>
      </c>
      <c r="AC543" s="48">
        <v>27772.664601189907</v>
      </c>
      <c r="AD543" s="48">
        <v>-1340.1267023918526</v>
      </c>
      <c r="AE543" s="48">
        <v>-4.3033405835073424E-2</v>
      </c>
      <c r="AF543" s="48">
        <v>31141.544025771997</v>
      </c>
      <c r="AG543" s="48">
        <v>-678.69049109357411</v>
      </c>
      <c r="AH543" s="48">
        <v>-1.6348121201524179E-2</v>
      </c>
      <c r="AI543" s="48">
        <v>41514.892306419773</v>
      </c>
      <c r="AJ543" s="48">
        <v>-784.65271354121978</v>
      </c>
      <c r="AK543" s="48">
        <v>-2.303266061213094E-2</v>
      </c>
      <c r="AL543" s="48">
        <v>34066.959382363129</v>
      </c>
      <c r="AM543" s="48">
        <v>-661.43621129827852</v>
      </c>
      <c r="AN543" s="48">
        <v>-2.6685284633549244E-2</v>
      </c>
      <c r="AO543" s="48">
        <v>24786.552603104275</v>
      </c>
      <c r="AP543" s="48">
        <v>678.69049109357411</v>
      </c>
      <c r="AQ543" s="48">
        <v>1.6348121201524179E-2</v>
      </c>
      <c r="AR543" s="48">
        <v>41514.892306419773</v>
      </c>
      <c r="AS543" s="48">
        <v>-105.96222244764567</v>
      </c>
      <c r="AT543" s="48">
        <v>-6.6845394106067602E-3</v>
      </c>
      <c r="AU543" s="48">
        <v>15851.835996285556</v>
      </c>
      <c r="AV543" s="48">
        <v>-555.47398885063285</v>
      </c>
      <c r="AW543" s="48">
        <v>-2.0000745222942484E-2</v>
      </c>
      <c r="AX543" s="48">
        <v>27772.664601189907</v>
      </c>
      <c r="AY543" s="48">
        <v>784.65271354121978</v>
      </c>
      <c r="AZ543" s="48">
        <v>2.303266061213094E-2</v>
      </c>
      <c r="BA543" s="48">
        <v>34066.959382363129</v>
      </c>
      <c r="BB543" s="48">
        <v>105.96222244764567</v>
      </c>
      <c r="BC543" s="48">
        <v>6.6845394106067602E-3</v>
      </c>
      <c r="BD543" s="48">
        <v>15851.835996285556</v>
      </c>
      <c r="BF543" s="8">
        <f t="shared" si="73"/>
        <v>319103.02850924147</v>
      </c>
      <c r="BG543" s="8">
        <f t="shared" si="74"/>
        <v>319053.90398190182</v>
      </c>
      <c r="BH543" s="8">
        <f t="shared" si="75"/>
        <v>319242.15083694964</v>
      </c>
      <c r="BI543" s="8">
        <f t="shared" si="76"/>
        <v>319147.57687707915</v>
      </c>
      <c r="BJ543" s="19">
        <f t="shared" si="77"/>
        <v>0</v>
      </c>
      <c r="BK543" s="19">
        <f t="shared" si="78"/>
        <v>0</v>
      </c>
      <c r="BL543" s="19">
        <f t="shared" si="79"/>
        <v>1</v>
      </c>
      <c r="BM543" s="19">
        <f t="shared" si="80"/>
        <v>0</v>
      </c>
    </row>
    <row r="544" spans="2:65" x14ac:dyDescent="0.25">
      <c r="B544" s="6">
        <v>519</v>
      </c>
      <c r="C544" s="48">
        <v>1944.4084075049079</v>
      </c>
      <c r="D544" s="48">
        <v>1549.1377613119457</v>
      </c>
      <c r="E544" s="48">
        <v>15.05017927386611</v>
      </c>
      <c r="F544" s="48">
        <v>10.65439321036504</v>
      </c>
      <c r="G544" s="48">
        <v>3183.3593503914717</v>
      </c>
      <c r="H544" s="48">
        <v>2917.0236723916896</v>
      </c>
      <c r="I544" s="48">
        <v>15.11199713938513</v>
      </c>
      <c r="J544" s="48">
        <v>10.690821358791524</v>
      </c>
      <c r="K544" s="48">
        <v>2557.9743392701025</v>
      </c>
      <c r="L544" s="48">
        <v>2237.5532500187528</v>
      </c>
      <c r="M544" s="48">
        <v>15.086181362393836</v>
      </c>
      <c r="N544" s="48">
        <v>10.675619880911547</v>
      </c>
      <c r="O544" s="48">
        <v>2541.7435132945061</v>
      </c>
      <c r="P544" s="48">
        <v>2176.9221928513402</v>
      </c>
      <c r="Q544" s="48">
        <v>15.064864363711632</v>
      </c>
      <c r="R544" s="48">
        <v>10.663055303021382</v>
      </c>
      <c r="U544" s="48">
        <v>1367.8859110797439</v>
      </c>
      <c r="V544" s="48">
        <v>3.6428148426484341E-2</v>
      </c>
      <c r="W544" s="48">
        <v>37550.245350522688</v>
      </c>
      <c r="X544" s="48">
        <v>688.41548870680708</v>
      </c>
      <c r="Y544" s="48">
        <v>2.122667054650762E-2</v>
      </c>
      <c r="Z544" s="48">
        <v>32431.628276252239</v>
      </c>
      <c r="AA544" s="48">
        <v>627.78443153939452</v>
      </c>
      <c r="AB544" s="48">
        <v>8.6620926563423239E-3</v>
      </c>
      <c r="AC544" s="48">
        <v>72474.915294254577</v>
      </c>
      <c r="AD544" s="48">
        <v>-1367.8859110797439</v>
      </c>
      <c r="AE544" s="48">
        <v>-3.6428148426484341E-2</v>
      </c>
      <c r="AF544" s="48">
        <v>37550.245350522688</v>
      </c>
      <c r="AG544" s="48">
        <v>-679.47042237293681</v>
      </c>
      <c r="AH544" s="48">
        <v>-1.5201477879976721E-2</v>
      </c>
      <c r="AI544" s="48">
        <v>44697.655565971676</v>
      </c>
      <c r="AJ544" s="48">
        <v>-740.10147954034937</v>
      </c>
      <c r="AK544" s="48">
        <v>-2.7766055770142017E-2</v>
      </c>
      <c r="AL544" s="48">
        <v>26654.901425942211</v>
      </c>
      <c r="AM544" s="48">
        <v>-688.41548870680708</v>
      </c>
      <c r="AN544" s="48">
        <v>-2.122667054650762E-2</v>
      </c>
      <c r="AO544" s="48">
        <v>32431.628276252239</v>
      </c>
      <c r="AP544" s="48">
        <v>679.47042237293681</v>
      </c>
      <c r="AQ544" s="48">
        <v>1.5201477879976721E-2</v>
      </c>
      <c r="AR544" s="48">
        <v>44697.655565971676</v>
      </c>
      <c r="AS544" s="48">
        <v>-60.631057167412564</v>
      </c>
      <c r="AT544" s="48">
        <v>-1.2564577890165296E-2</v>
      </c>
      <c r="AU544" s="48">
        <v>4825.5546423784335</v>
      </c>
      <c r="AV544" s="48">
        <v>-627.78443153939452</v>
      </c>
      <c r="AW544" s="48">
        <v>-8.6620926563423239E-3</v>
      </c>
      <c r="AX544" s="48">
        <v>72474.915294254577</v>
      </c>
      <c r="AY544" s="48">
        <v>740.10147954034937</v>
      </c>
      <c r="AZ544" s="48">
        <v>2.7766055770142017E-2</v>
      </c>
      <c r="BA544" s="48">
        <v>26654.901425942211</v>
      </c>
      <c r="BB544" s="48">
        <v>60.631057167412564</v>
      </c>
      <c r="BC544" s="48">
        <v>1.2564577890165296E-2</v>
      </c>
      <c r="BD544" s="48">
        <v>4825.5546423784335</v>
      </c>
      <c r="BF544" s="8">
        <f t="shared" si="73"/>
        <v>318082.65854963922</v>
      </c>
      <c r="BG544" s="8">
        <f t="shared" si="74"/>
        <v>317807.61709135398</v>
      </c>
      <c r="BH544" s="8">
        <f t="shared" si="75"/>
        <v>318031.04317732767</v>
      </c>
      <c r="BI544" s="8">
        <f t="shared" si="76"/>
        <v>317714.73689779016</v>
      </c>
      <c r="BJ544" s="19">
        <f t="shared" si="77"/>
        <v>1</v>
      </c>
      <c r="BK544" s="19">
        <f t="shared" si="78"/>
        <v>0</v>
      </c>
      <c r="BL544" s="19">
        <f t="shared" si="79"/>
        <v>0</v>
      </c>
      <c r="BM544" s="19">
        <f t="shared" si="80"/>
        <v>0</v>
      </c>
    </row>
    <row r="545" spans="2:65" x14ac:dyDescent="0.25">
      <c r="B545" s="6">
        <v>520</v>
      </c>
      <c r="C545" s="48">
        <v>1981.6534259309724</v>
      </c>
      <c r="D545" s="48">
        <v>1575.0570013207353</v>
      </c>
      <c r="E545" s="48">
        <v>15.080228099475356</v>
      </c>
      <c r="F545" s="48">
        <v>10.676001854675489</v>
      </c>
      <c r="G545" s="48">
        <v>3161.8766001045237</v>
      </c>
      <c r="H545" s="48">
        <v>2903.1895688335667</v>
      </c>
      <c r="I545" s="48">
        <v>15.151088777731717</v>
      </c>
      <c r="J545" s="48">
        <v>10.717847566346096</v>
      </c>
      <c r="K545" s="48">
        <v>2551.9131795183193</v>
      </c>
      <c r="L545" s="48">
        <v>2234.1637879571358</v>
      </c>
      <c r="M545" s="48">
        <v>15.122946640039673</v>
      </c>
      <c r="N545" s="48">
        <v>10.701243862228482</v>
      </c>
      <c r="O545" s="48">
        <v>2498.9785308421592</v>
      </c>
      <c r="P545" s="48">
        <v>2148.9820839099179</v>
      </c>
      <c r="Q545" s="48">
        <v>15.107496165710749</v>
      </c>
      <c r="R545" s="48">
        <v>10.692119680145009</v>
      </c>
      <c r="U545" s="48">
        <v>1328.1325675128314</v>
      </c>
      <c r="V545" s="48">
        <v>4.1845711670607244E-2</v>
      </c>
      <c r="W545" s="48">
        <v>31738.797465493273</v>
      </c>
      <c r="X545" s="48">
        <v>659.10678663640056</v>
      </c>
      <c r="Y545" s="48">
        <v>2.5242007552993329E-2</v>
      </c>
      <c r="Z545" s="48">
        <v>26111.504215845947</v>
      </c>
      <c r="AA545" s="48">
        <v>573.92508258918269</v>
      </c>
      <c r="AB545" s="48">
        <v>1.6117825469519786E-2</v>
      </c>
      <c r="AC545" s="48">
        <v>35608.096369732077</v>
      </c>
      <c r="AD545" s="48">
        <v>-1328.1325675128314</v>
      </c>
      <c r="AE545" s="48">
        <v>-4.1845711670607244E-2</v>
      </c>
      <c r="AF545" s="48">
        <v>31738.797465493273</v>
      </c>
      <c r="AG545" s="48">
        <v>-669.02578087643087</v>
      </c>
      <c r="AH545" s="48">
        <v>-1.6603704117613916E-2</v>
      </c>
      <c r="AI545" s="48">
        <v>40293.766748511247</v>
      </c>
      <c r="AJ545" s="48">
        <v>-754.20748492364874</v>
      </c>
      <c r="AK545" s="48">
        <v>-2.5727886201087458E-2</v>
      </c>
      <c r="AL545" s="48">
        <v>29314.786260667235</v>
      </c>
      <c r="AM545" s="48">
        <v>-659.10678663640056</v>
      </c>
      <c r="AN545" s="48">
        <v>-2.5242007552993329E-2</v>
      </c>
      <c r="AO545" s="48">
        <v>26111.504215845947</v>
      </c>
      <c r="AP545" s="48">
        <v>669.02578087643087</v>
      </c>
      <c r="AQ545" s="48">
        <v>1.6603704117613916E-2</v>
      </c>
      <c r="AR545" s="48">
        <v>40293.766748511247</v>
      </c>
      <c r="AS545" s="48">
        <v>-85.181704047217863</v>
      </c>
      <c r="AT545" s="48">
        <v>-9.1241820834735421E-3</v>
      </c>
      <c r="AU545" s="48">
        <v>9335.8180785876539</v>
      </c>
      <c r="AV545" s="48">
        <v>-573.92508258918269</v>
      </c>
      <c r="AW545" s="48">
        <v>-1.6117825469519786E-2</v>
      </c>
      <c r="AX545" s="48">
        <v>35608.096369732077</v>
      </c>
      <c r="AY545" s="48">
        <v>754.20748492364874</v>
      </c>
      <c r="AZ545" s="48">
        <v>2.5727886201087458E-2</v>
      </c>
      <c r="BA545" s="48">
        <v>29314.786260667235</v>
      </c>
      <c r="BB545" s="48">
        <v>85.181704047217863</v>
      </c>
      <c r="BC545" s="48">
        <v>9.1241820834735421E-3</v>
      </c>
      <c r="BD545" s="48">
        <v>9335.8180785876539</v>
      </c>
      <c r="BF545" s="8">
        <f t="shared" si="73"/>
        <v>318704.99863894389</v>
      </c>
      <c r="BG545" s="8">
        <f t="shared" si="74"/>
        <v>318632.23742154933</v>
      </c>
      <c r="BH545" s="8">
        <f t="shared" si="75"/>
        <v>318803.15207889728</v>
      </c>
      <c r="BI545" s="8">
        <f t="shared" si="76"/>
        <v>318614.60832044034</v>
      </c>
      <c r="BJ545" s="19">
        <f t="shared" si="77"/>
        <v>0</v>
      </c>
      <c r="BK545" s="19">
        <f t="shared" si="78"/>
        <v>0</v>
      </c>
      <c r="BL545" s="19">
        <f t="shared" si="79"/>
        <v>1</v>
      </c>
      <c r="BM545" s="19">
        <f t="shared" si="80"/>
        <v>0</v>
      </c>
    </row>
    <row r="546" spans="2:65" x14ac:dyDescent="0.25">
      <c r="B546" s="6">
        <v>521</v>
      </c>
      <c r="C546" s="48">
        <v>1946.9443448263269</v>
      </c>
      <c r="D546" s="48">
        <v>1552.8850175411835</v>
      </c>
      <c r="E546" s="48">
        <v>14.963070814451102</v>
      </c>
      <c r="F546" s="48">
        <v>10.593343585729018</v>
      </c>
      <c r="G546" s="48">
        <v>3210.8405415060688</v>
      </c>
      <c r="H546" s="48">
        <v>2936.771469689133</v>
      </c>
      <c r="I546" s="48">
        <v>15.022654903509812</v>
      </c>
      <c r="J546" s="48">
        <v>10.628525651184974</v>
      </c>
      <c r="K546" s="48">
        <v>2588.281656579622</v>
      </c>
      <c r="L546" s="48">
        <v>2259.5313355683561</v>
      </c>
      <c r="M546" s="48">
        <v>14.995613134796649</v>
      </c>
      <c r="N546" s="48">
        <v>10.612569446421501</v>
      </c>
      <c r="O546" s="48">
        <v>2503.067838879108</v>
      </c>
      <c r="P546" s="48">
        <v>2152.7642734859633</v>
      </c>
      <c r="Q546" s="48">
        <v>14.9849033782269</v>
      </c>
      <c r="R546" s="48">
        <v>10.606245080763106</v>
      </c>
      <c r="U546" s="48">
        <v>1383.8864521479495</v>
      </c>
      <c r="V546" s="48">
        <v>3.5182065455956035E-2</v>
      </c>
      <c r="W546" s="48">
        <v>39334.997369054945</v>
      </c>
      <c r="X546" s="48">
        <v>706.64631802717258</v>
      </c>
      <c r="Y546" s="48">
        <v>1.922586069248311E-2</v>
      </c>
      <c r="Z546" s="48">
        <v>36754.990027752348</v>
      </c>
      <c r="AA546" s="48">
        <v>599.87925594477974</v>
      </c>
      <c r="AB546" s="48">
        <v>1.2901495034087773E-2</v>
      </c>
      <c r="AC546" s="48">
        <v>46496.879188016945</v>
      </c>
      <c r="AD546" s="48">
        <v>-1383.8864521479495</v>
      </c>
      <c r="AE546" s="48">
        <v>-3.5182065455956035E-2</v>
      </c>
      <c r="AF546" s="48">
        <v>39334.997369054945</v>
      </c>
      <c r="AG546" s="48">
        <v>-677.24013412077693</v>
      </c>
      <c r="AH546" s="48">
        <v>-1.5956204763472925E-2</v>
      </c>
      <c r="AI546" s="48">
        <v>42443.685334943846</v>
      </c>
      <c r="AJ546" s="48">
        <v>-784.00719620316977</v>
      </c>
      <c r="AK546" s="48">
        <v>-2.2280570421868262E-2</v>
      </c>
      <c r="AL546" s="48">
        <v>35187.931967561781</v>
      </c>
      <c r="AM546" s="48">
        <v>-706.64631802717258</v>
      </c>
      <c r="AN546" s="48">
        <v>-1.922586069248311E-2</v>
      </c>
      <c r="AO546" s="48">
        <v>36754.990027752348</v>
      </c>
      <c r="AP546" s="48">
        <v>677.24013412077693</v>
      </c>
      <c r="AQ546" s="48">
        <v>1.5956204763472925E-2</v>
      </c>
      <c r="AR546" s="48">
        <v>42443.685334943846</v>
      </c>
      <c r="AS546" s="48">
        <v>-106.76706208239284</v>
      </c>
      <c r="AT546" s="48">
        <v>-6.3243656583953367E-3</v>
      </c>
      <c r="AU546" s="48">
        <v>16881.861019636639</v>
      </c>
      <c r="AV546" s="48">
        <v>-599.87925594477974</v>
      </c>
      <c r="AW546" s="48">
        <v>-1.2901495034087773E-2</v>
      </c>
      <c r="AX546" s="48">
        <v>46496.879188016945</v>
      </c>
      <c r="AY546" s="48">
        <v>784.00719620316977</v>
      </c>
      <c r="AZ546" s="48">
        <v>2.2280570421868262E-2</v>
      </c>
      <c r="BA546" s="48">
        <v>35187.931967561781</v>
      </c>
      <c r="BB546" s="48">
        <v>106.76706208239284</v>
      </c>
      <c r="BC546" s="48">
        <v>6.3243656583953367E-3</v>
      </c>
      <c r="BD546" s="48">
        <v>16881.861019636639</v>
      </c>
      <c r="BF546" s="8">
        <f t="shared" si="73"/>
        <v>316247.42255432939</v>
      </c>
      <c r="BG546" s="8">
        <f t="shared" si="74"/>
        <v>315918.99806586007</v>
      </c>
      <c r="BH546" s="8">
        <f t="shared" si="75"/>
        <v>316117.55205707671</v>
      </c>
      <c r="BI546" s="8">
        <f t="shared" si="76"/>
        <v>316034.58814940718</v>
      </c>
      <c r="BJ546" s="19">
        <f t="shared" si="77"/>
        <v>1</v>
      </c>
      <c r="BK546" s="19">
        <f t="shared" si="78"/>
        <v>0</v>
      </c>
      <c r="BL546" s="19">
        <f t="shared" si="79"/>
        <v>0</v>
      </c>
      <c r="BM546" s="19">
        <f t="shared" si="80"/>
        <v>0</v>
      </c>
    </row>
    <row r="547" spans="2:65" x14ac:dyDescent="0.25">
      <c r="B547" s="6">
        <v>522</v>
      </c>
      <c r="C547" s="48">
        <v>1942.6232876104532</v>
      </c>
      <c r="D547" s="48">
        <v>1548.1236998613526</v>
      </c>
      <c r="E547" s="48">
        <v>15.078196489866521</v>
      </c>
      <c r="F547" s="48">
        <v>10.674037713151103</v>
      </c>
      <c r="G547" s="48">
        <v>3197.3816931677152</v>
      </c>
      <c r="H547" s="48">
        <v>2926.5168685266931</v>
      </c>
      <c r="I547" s="48">
        <v>15.137703582764406</v>
      </c>
      <c r="J547" s="48">
        <v>10.709165997003034</v>
      </c>
      <c r="K547" s="48">
        <v>2544.7715681651075</v>
      </c>
      <c r="L547" s="48">
        <v>2228.8458296520193</v>
      </c>
      <c r="M547" s="48">
        <v>15.116117302337202</v>
      </c>
      <c r="N547" s="48">
        <v>10.696433315082244</v>
      </c>
      <c r="O547" s="48">
        <v>2468.9326234051186</v>
      </c>
      <c r="P547" s="48">
        <v>2128.2347112032676</v>
      </c>
      <c r="Q547" s="48">
        <v>15.104200809551442</v>
      </c>
      <c r="R547" s="48">
        <v>10.689399431571459</v>
      </c>
      <c r="U547" s="48">
        <v>1378.3931686653405</v>
      </c>
      <c r="V547" s="48">
        <v>3.5128283851930675E-2</v>
      </c>
      <c r="W547" s="48">
        <v>39238.841683112369</v>
      </c>
      <c r="X547" s="48">
        <v>680.72212979066671</v>
      </c>
      <c r="Y547" s="48">
        <v>2.2395601931140874E-2</v>
      </c>
      <c r="Z547" s="48">
        <v>30395.348688714144</v>
      </c>
      <c r="AA547" s="48">
        <v>580.11101134191495</v>
      </c>
      <c r="AB547" s="48">
        <v>1.5361718420356496E-2</v>
      </c>
      <c r="AC547" s="48">
        <v>37763.419135009273</v>
      </c>
      <c r="AD547" s="48">
        <v>-1378.3931686653405</v>
      </c>
      <c r="AE547" s="48">
        <v>-3.5128283851930675E-2</v>
      </c>
      <c r="AF547" s="48">
        <v>39238.841683112369</v>
      </c>
      <c r="AG547" s="48">
        <v>-697.67103887467374</v>
      </c>
      <c r="AH547" s="48">
        <v>-1.2732681920789801E-2</v>
      </c>
      <c r="AI547" s="48">
        <v>54793.722423515748</v>
      </c>
      <c r="AJ547" s="48">
        <v>-798.28215732342551</v>
      </c>
      <c r="AK547" s="48">
        <v>-1.9766565431574179E-2</v>
      </c>
      <c r="AL547" s="48">
        <v>40385.476176265161</v>
      </c>
      <c r="AM547" s="48">
        <v>-680.72212979066671</v>
      </c>
      <c r="AN547" s="48">
        <v>-2.2395601931140874E-2</v>
      </c>
      <c r="AO547" s="48">
        <v>30395.348688714144</v>
      </c>
      <c r="AP547" s="48">
        <v>697.67103887467374</v>
      </c>
      <c r="AQ547" s="48">
        <v>1.2732681920789801E-2</v>
      </c>
      <c r="AR547" s="48">
        <v>54793.722423515748</v>
      </c>
      <c r="AS547" s="48">
        <v>-100.61111844875177</v>
      </c>
      <c r="AT547" s="48">
        <v>-7.0338835107843778E-3</v>
      </c>
      <c r="AU547" s="48">
        <v>14303.779454762707</v>
      </c>
      <c r="AV547" s="48">
        <v>-580.11101134191495</v>
      </c>
      <c r="AW547" s="48">
        <v>-1.5361718420356496E-2</v>
      </c>
      <c r="AX547" s="48">
        <v>37763.419135009273</v>
      </c>
      <c r="AY547" s="48">
        <v>798.28215732342551</v>
      </c>
      <c r="AZ547" s="48">
        <v>1.9766565431574179E-2</v>
      </c>
      <c r="BA547" s="48">
        <v>40385.476176265161</v>
      </c>
      <c r="BB547" s="48">
        <v>100.61111844875177</v>
      </c>
      <c r="BC547" s="48">
        <v>7.0338835107843778E-3</v>
      </c>
      <c r="BD547" s="48">
        <v>14303.779454762707</v>
      </c>
      <c r="BF547" s="8">
        <f t="shared" si="73"/>
        <v>318673.00769467175</v>
      </c>
      <c r="BG547" s="8">
        <f t="shared" si="74"/>
        <v>318348.46304156433</v>
      </c>
      <c r="BH547" s="8">
        <f t="shared" si="75"/>
        <v>318664.15362281527</v>
      </c>
      <c r="BI547" s="8">
        <f t="shared" si="76"/>
        <v>318553.74823594053</v>
      </c>
      <c r="BJ547" s="19">
        <f t="shared" si="77"/>
        <v>1</v>
      </c>
      <c r="BK547" s="19">
        <f t="shared" si="78"/>
        <v>0</v>
      </c>
      <c r="BL547" s="19">
        <f t="shared" si="79"/>
        <v>0</v>
      </c>
      <c r="BM547" s="19">
        <f t="shared" si="80"/>
        <v>0</v>
      </c>
    </row>
    <row r="548" spans="2:65" x14ac:dyDescent="0.25">
      <c r="B548" s="6">
        <v>523</v>
      </c>
      <c r="C548" s="48">
        <v>2054.4410223745258</v>
      </c>
      <c r="D548" s="48">
        <v>1621.9344321894803</v>
      </c>
      <c r="E548" s="48">
        <v>15.173846175079285</v>
      </c>
      <c r="F548" s="48">
        <v>10.743530041430505</v>
      </c>
      <c r="G548" s="48">
        <v>3232.4523664670569</v>
      </c>
      <c r="H548" s="48">
        <v>2949.1258308920392</v>
      </c>
      <c r="I548" s="48">
        <v>15.245314436798138</v>
      </c>
      <c r="J548" s="48">
        <v>10.785750932494842</v>
      </c>
      <c r="K548" s="48">
        <v>2578.3413538629047</v>
      </c>
      <c r="L548" s="48">
        <v>2250.3357211182924</v>
      </c>
      <c r="M548" s="48">
        <v>15.22404045371611</v>
      </c>
      <c r="N548" s="48">
        <v>10.773196186575474</v>
      </c>
      <c r="O548" s="48">
        <v>2487.0893909647184</v>
      </c>
      <c r="P548" s="48">
        <v>2139.3362683557684</v>
      </c>
      <c r="Q548" s="48">
        <v>15.214602571588275</v>
      </c>
      <c r="R548" s="48">
        <v>10.767622911217572</v>
      </c>
      <c r="U548" s="48">
        <v>1327.1913987025589</v>
      </c>
      <c r="V548" s="48">
        <v>4.2220891064337351E-2</v>
      </c>
      <c r="W548" s="48">
        <v>31434.471543486572</v>
      </c>
      <c r="X548" s="48">
        <v>628.40128892881216</v>
      </c>
      <c r="Y548" s="48">
        <v>2.9666145144968681E-2</v>
      </c>
      <c r="Z548" s="48">
        <v>21182.43829314601</v>
      </c>
      <c r="AA548" s="48">
        <v>517.40183616628815</v>
      </c>
      <c r="AB548" s="48">
        <v>2.4092869787066817E-2</v>
      </c>
      <c r="AC548" s="48">
        <v>21475.309530956427</v>
      </c>
      <c r="AD548" s="48">
        <v>-1327.1913987025589</v>
      </c>
      <c r="AE548" s="48">
        <v>-4.2220891064337351E-2</v>
      </c>
      <c r="AF548" s="48">
        <v>31434.471543486572</v>
      </c>
      <c r="AG548" s="48">
        <v>-698.79010977374674</v>
      </c>
      <c r="AH548" s="48">
        <v>-1.2554745919368671E-2</v>
      </c>
      <c r="AI548" s="48">
        <v>55659.438610836194</v>
      </c>
      <c r="AJ548" s="48">
        <v>-809.78956253627075</v>
      </c>
      <c r="AK548" s="48">
        <v>-1.8128021277270534E-2</v>
      </c>
      <c r="AL548" s="48">
        <v>44670.598635693881</v>
      </c>
      <c r="AM548" s="48">
        <v>-628.40128892881216</v>
      </c>
      <c r="AN548" s="48">
        <v>-2.9666145144968681E-2</v>
      </c>
      <c r="AO548" s="48">
        <v>21182.43829314601</v>
      </c>
      <c r="AP548" s="48">
        <v>698.79010977374674</v>
      </c>
      <c r="AQ548" s="48">
        <v>1.2554745919368671E-2</v>
      </c>
      <c r="AR548" s="48">
        <v>55659.438610836194</v>
      </c>
      <c r="AS548" s="48">
        <v>-110.99945276252402</v>
      </c>
      <c r="AT548" s="48">
        <v>-5.5732753579018635E-3</v>
      </c>
      <c r="AU548" s="48">
        <v>19916.376929976646</v>
      </c>
      <c r="AV548" s="48">
        <v>-517.40183616628815</v>
      </c>
      <c r="AW548" s="48">
        <v>-2.4092869787066817E-2</v>
      </c>
      <c r="AX548" s="48">
        <v>21475.309530956427</v>
      </c>
      <c r="AY548" s="48">
        <v>809.78956253627075</v>
      </c>
      <c r="AZ548" s="48">
        <v>1.8128021277270534E-2</v>
      </c>
      <c r="BA548" s="48">
        <v>44670.598635693881</v>
      </c>
      <c r="BB548" s="48">
        <v>110.99945276252402</v>
      </c>
      <c r="BC548" s="48">
        <v>5.5732753579018635E-3</v>
      </c>
      <c r="BD548" s="48">
        <v>19916.376929976646</v>
      </c>
      <c r="BF548" s="8">
        <f t="shared" si="73"/>
        <v>320683.96681072563</v>
      </c>
      <c r="BG548" s="8">
        <f t="shared" si="74"/>
        <v>320623.40214395319</v>
      </c>
      <c r="BH548" s="8">
        <f t="shared" si="75"/>
        <v>320945.5498761459</v>
      </c>
      <c r="BI548" s="8">
        <f t="shared" si="76"/>
        <v>320889.35106817138</v>
      </c>
      <c r="BJ548" s="19">
        <f t="shared" si="77"/>
        <v>0</v>
      </c>
      <c r="BK548" s="19">
        <f t="shared" si="78"/>
        <v>0</v>
      </c>
      <c r="BL548" s="19">
        <f t="shared" si="79"/>
        <v>1</v>
      </c>
      <c r="BM548" s="19">
        <f t="shared" si="80"/>
        <v>0</v>
      </c>
    </row>
    <row r="549" spans="2:65" x14ac:dyDescent="0.25">
      <c r="B549" s="6">
        <v>524</v>
      </c>
      <c r="C549" s="48">
        <v>2039.1230573780363</v>
      </c>
      <c r="D549" s="48">
        <v>1612.7780661328125</v>
      </c>
      <c r="E549" s="48">
        <v>15.078254751556548</v>
      </c>
      <c r="F549" s="48">
        <v>10.675581534763106</v>
      </c>
      <c r="G549" s="48">
        <v>3168.6451213094374</v>
      </c>
      <c r="H549" s="48">
        <v>2907.1628688190171</v>
      </c>
      <c r="I549" s="48">
        <v>15.156135596118601</v>
      </c>
      <c r="J549" s="48">
        <v>10.721489516123194</v>
      </c>
      <c r="K549" s="48">
        <v>2560.4467419376419</v>
      </c>
      <c r="L549" s="48">
        <v>2239.1886908487477</v>
      </c>
      <c r="M549" s="48">
        <v>15.128075824510482</v>
      </c>
      <c r="N549" s="48">
        <v>10.704966718136456</v>
      </c>
      <c r="O549" s="48">
        <v>2503.3437735491652</v>
      </c>
      <c r="P549" s="48">
        <v>2151.1384124107972</v>
      </c>
      <c r="Q549" s="48">
        <v>15.113469959816049</v>
      </c>
      <c r="R549" s="48">
        <v>10.696358425884206</v>
      </c>
      <c r="U549" s="48">
        <v>1294.3848026862047</v>
      </c>
      <c r="V549" s="48">
        <v>4.5907981360088002E-2</v>
      </c>
      <c r="W549" s="48">
        <v>28195.201887302577</v>
      </c>
      <c r="X549" s="48">
        <v>626.41062471593523</v>
      </c>
      <c r="Y549" s="48">
        <v>2.9385183373349832E-2</v>
      </c>
      <c r="Z549" s="48">
        <v>21317.227010536299</v>
      </c>
      <c r="AA549" s="48">
        <v>538.36034627798472</v>
      </c>
      <c r="AB549" s="48">
        <v>2.0776891121100149E-2</v>
      </c>
      <c r="AC549" s="48">
        <v>25911.496726824942</v>
      </c>
      <c r="AD549" s="48">
        <v>-1294.3848026862047</v>
      </c>
      <c r="AE549" s="48">
        <v>-4.5907981360088002E-2</v>
      </c>
      <c r="AF549" s="48">
        <v>28195.201887302577</v>
      </c>
      <c r="AG549" s="48">
        <v>-667.97417797026947</v>
      </c>
      <c r="AH549" s="48">
        <v>-1.6522797986738169E-2</v>
      </c>
      <c r="AI549" s="48">
        <v>40427.425095096551</v>
      </c>
      <c r="AJ549" s="48">
        <v>-756.02445640821998</v>
      </c>
      <c r="AK549" s="48">
        <v>-2.5131090238987852E-2</v>
      </c>
      <c r="AL549" s="48">
        <v>30083.233525433741</v>
      </c>
      <c r="AM549" s="48">
        <v>-626.41062471593523</v>
      </c>
      <c r="AN549" s="48">
        <v>-2.9385183373349832E-2</v>
      </c>
      <c r="AO549" s="48">
        <v>21317.227010536299</v>
      </c>
      <c r="AP549" s="48">
        <v>667.97417797026947</v>
      </c>
      <c r="AQ549" s="48">
        <v>1.6522797986738169E-2</v>
      </c>
      <c r="AR549" s="48">
        <v>40427.425095096551</v>
      </c>
      <c r="AS549" s="48">
        <v>-88.05027843795051</v>
      </c>
      <c r="AT549" s="48">
        <v>-8.608292252249683E-3</v>
      </c>
      <c r="AU549" s="48">
        <v>10228.541952085738</v>
      </c>
      <c r="AV549" s="48">
        <v>-538.36034627798472</v>
      </c>
      <c r="AW549" s="48">
        <v>-2.0776891121100149E-2</v>
      </c>
      <c r="AX549" s="48">
        <v>25911.496726824942</v>
      </c>
      <c r="AY549" s="48">
        <v>756.02445640821998</v>
      </c>
      <c r="AZ549" s="48">
        <v>2.5131090238987852E-2</v>
      </c>
      <c r="BA549" s="48">
        <v>30083.233525433741</v>
      </c>
      <c r="BB549" s="48">
        <v>88.05027843795051</v>
      </c>
      <c r="BC549" s="48">
        <v>8.608292252249683E-3</v>
      </c>
      <c r="BD549" s="48">
        <v>10228.541952085738</v>
      </c>
      <c r="BF549" s="8">
        <f t="shared" si="73"/>
        <v>318654.66797676036</v>
      </c>
      <c r="BG549" s="8">
        <f t="shared" si="74"/>
        <v>318737.5226148768</v>
      </c>
      <c r="BH549" s="8">
        <f t="shared" si="75"/>
        <v>318909.81285324489</v>
      </c>
      <c r="BI549" s="8">
        <f t="shared" si="76"/>
        <v>318739.6143641154</v>
      </c>
      <c r="BJ549" s="19">
        <f t="shared" si="77"/>
        <v>0</v>
      </c>
      <c r="BK549" s="19">
        <f t="shared" si="78"/>
        <v>0</v>
      </c>
      <c r="BL549" s="19">
        <f t="shared" si="79"/>
        <v>1</v>
      </c>
      <c r="BM549" s="19">
        <f t="shared" si="80"/>
        <v>0</v>
      </c>
    </row>
    <row r="550" spans="2:65" x14ac:dyDescent="0.25">
      <c r="B550" s="6">
        <v>525</v>
      </c>
      <c r="C550" s="48">
        <v>1975.8786112882542</v>
      </c>
      <c r="D550" s="48">
        <v>1571.5113665523277</v>
      </c>
      <c r="E550" s="48">
        <v>14.948476964391274</v>
      </c>
      <c r="F550" s="48">
        <v>10.581820895216687</v>
      </c>
      <c r="G550" s="48">
        <v>3166.8123641383049</v>
      </c>
      <c r="H550" s="48">
        <v>2906.7040341776824</v>
      </c>
      <c r="I550" s="48">
        <v>15.014390886163236</v>
      </c>
      <c r="J550" s="48">
        <v>10.620724212571272</v>
      </c>
      <c r="K550" s="48">
        <v>2538.9455959669558</v>
      </c>
      <c r="L550" s="48">
        <v>2225.722724763154</v>
      </c>
      <c r="M550" s="48">
        <v>14.990258425228971</v>
      </c>
      <c r="N550" s="48">
        <v>10.606494282997412</v>
      </c>
      <c r="O550" s="48">
        <v>2509.9616594401182</v>
      </c>
      <c r="P550" s="48">
        <v>2156.6511459776498</v>
      </c>
      <c r="Q550" s="48">
        <v>14.971940408783002</v>
      </c>
      <c r="R550" s="48">
        <v>10.595682609354014</v>
      </c>
      <c r="U550" s="48">
        <v>1335.1926676253547</v>
      </c>
      <c r="V550" s="48">
        <v>3.8903317354584743E-2</v>
      </c>
      <c r="W550" s="48">
        <v>34320.79211795039</v>
      </c>
      <c r="X550" s="48">
        <v>654.21135821082635</v>
      </c>
      <c r="Y550" s="48">
        <v>2.4673387780724809E-2</v>
      </c>
      <c r="Z550" s="48">
        <v>26514.85738500431</v>
      </c>
      <c r="AA550" s="48">
        <v>585.1397794253221</v>
      </c>
      <c r="AB550" s="48">
        <v>1.3861714137327397E-2</v>
      </c>
      <c r="AC550" s="48">
        <v>42212.656647537806</v>
      </c>
      <c r="AD550" s="48">
        <v>-1335.1926676253547</v>
      </c>
      <c r="AE550" s="48">
        <v>-3.8903317354584743E-2</v>
      </c>
      <c r="AF550" s="48">
        <v>34320.79211795039</v>
      </c>
      <c r="AG550" s="48">
        <v>-680.98130941452837</v>
      </c>
      <c r="AH550" s="48">
        <v>-1.4229929573859934E-2</v>
      </c>
      <c r="AI550" s="48">
        <v>47855.564279494116</v>
      </c>
      <c r="AJ550" s="48">
        <v>-750.05288820003261</v>
      </c>
      <c r="AK550" s="48">
        <v>-2.5041603217257347E-2</v>
      </c>
      <c r="AL550" s="48">
        <v>29952.271094333762</v>
      </c>
      <c r="AM550" s="48">
        <v>-654.21135821082635</v>
      </c>
      <c r="AN550" s="48">
        <v>-2.4673387780724809E-2</v>
      </c>
      <c r="AO550" s="48">
        <v>26514.85738500431</v>
      </c>
      <c r="AP550" s="48">
        <v>680.98130941452837</v>
      </c>
      <c r="AQ550" s="48">
        <v>1.4229929573859934E-2</v>
      </c>
      <c r="AR550" s="48">
        <v>47855.564279494116</v>
      </c>
      <c r="AS550" s="48">
        <v>-69.071578785504244</v>
      </c>
      <c r="AT550" s="48">
        <v>-1.0811673643397413E-2</v>
      </c>
      <c r="AU550" s="48">
        <v>6388.6111497349539</v>
      </c>
      <c r="AV550" s="48">
        <v>-585.1397794253221</v>
      </c>
      <c r="AW550" s="48">
        <v>-1.3861714137327397E-2</v>
      </c>
      <c r="AX550" s="48">
        <v>42212.656647537806</v>
      </c>
      <c r="AY550" s="48">
        <v>750.05288820003261</v>
      </c>
      <c r="AZ550" s="48">
        <v>2.5041603217257347E-2</v>
      </c>
      <c r="BA550" s="48">
        <v>29952.271094333762</v>
      </c>
      <c r="BB550" s="48">
        <v>69.071578785504244</v>
      </c>
      <c r="BC550" s="48">
        <v>1.0811673643397413E-2</v>
      </c>
      <c r="BD550" s="48">
        <v>6388.6111497349539</v>
      </c>
      <c r="BF550" s="8">
        <f t="shared" si="73"/>
        <v>315883.11548994831</v>
      </c>
      <c r="BG550" s="8">
        <f t="shared" si="74"/>
        <v>315715.02234296047</v>
      </c>
      <c r="BH550" s="8">
        <f t="shared" si="75"/>
        <v>315969.10576515918</v>
      </c>
      <c r="BI550" s="8">
        <f t="shared" si="76"/>
        <v>315713.82713464275</v>
      </c>
      <c r="BJ550" s="19">
        <f t="shared" si="77"/>
        <v>0</v>
      </c>
      <c r="BK550" s="19">
        <f t="shared" si="78"/>
        <v>0</v>
      </c>
      <c r="BL550" s="19">
        <f t="shared" si="79"/>
        <v>1</v>
      </c>
      <c r="BM550" s="19">
        <f t="shared" si="80"/>
        <v>0</v>
      </c>
    </row>
    <row r="551" spans="2:65" x14ac:dyDescent="0.25">
      <c r="B551" s="6">
        <v>526</v>
      </c>
      <c r="C551" s="48">
        <v>2024.6400311948837</v>
      </c>
      <c r="D551" s="48">
        <v>1604.1274500264212</v>
      </c>
      <c r="E551" s="48">
        <v>14.984745738570824</v>
      </c>
      <c r="F551" s="48">
        <v>10.609245845485791</v>
      </c>
      <c r="G551" s="48">
        <v>3163.2712623093566</v>
      </c>
      <c r="H551" s="48">
        <v>2904.2027875734452</v>
      </c>
      <c r="I551" s="48">
        <v>15.062058106207425</v>
      </c>
      <c r="J551" s="48">
        <v>10.654926378268577</v>
      </c>
      <c r="K551" s="48">
        <v>2585.5620232591432</v>
      </c>
      <c r="L551" s="48">
        <v>2256.8433076135952</v>
      </c>
      <c r="M551" s="48">
        <v>15.028892227542022</v>
      </c>
      <c r="N551" s="48">
        <v>10.635348792678359</v>
      </c>
      <c r="O551" s="48">
        <v>2483.6912102779488</v>
      </c>
      <c r="P551" s="48">
        <v>2138.8265008896878</v>
      </c>
      <c r="Q551" s="48">
        <v>15.02116360580642</v>
      </c>
      <c r="R551" s="48">
        <v>10.630782627663274</v>
      </c>
      <c r="U551" s="48">
        <v>1300.075337547024</v>
      </c>
      <c r="V551" s="48">
        <v>4.5680532782785832E-2</v>
      </c>
      <c r="W551" s="48">
        <v>28460.161437454644</v>
      </c>
      <c r="X551" s="48">
        <v>652.71585758717401</v>
      </c>
      <c r="Y551" s="48">
        <v>2.6102947192567783E-2</v>
      </c>
      <c r="Z551" s="48">
        <v>25005.446809202447</v>
      </c>
      <c r="AA551" s="48">
        <v>534.69905086326662</v>
      </c>
      <c r="AB551" s="48">
        <v>2.1536782177483005E-2</v>
      </c>
      <c r="AC551" s="48">
        <v>24827.248864609945</v>
      </c>
      <c r="AD551" s="48">
        <v>-1300.075337547024</v>
      </c>
      <c r="AE551" s="48">
        <v>-4.5680532782785832E-2</v>
      </c>
      <c r="AF551" s="48">
        <v>28460.161437454644</v>
      </c>
      <c r="AG551" s="48">
        <v>-647.35947995984998</v>
      </c>
      <c r="AH551" s="48">
        <v>-1.957758559021805E-2</v>
      </c>
      <c r="AI551" s="48">
        <v>33066.35933101493</v>
      </c>
      <c r="AJ551" s="48">
        <v>-765.37628668375737</v>
      </c>
      <c r="AK551" s="48">
        <v>-2.4143750605302827E-2</v>
      </c>
      <c r="AL551" s="48">
        <v>31700.803209740472</v>
      </c>
      <c r="AM551" s="48">
        <v>-652.71585758717401</v>
      </c>
      <c r="AN551" s="48">
        <v>-2.6102947192567783E-2</v>
      </c>
      <c r="AO551" s="48">
        <v>25005.446809202447</v>
      </c>
      <c r="AP551" s="48">
        <v>647.35947995984998</v>
      </c>
      <c r="AQ551" s="48">
        <v>1.957758559021805E-2</v>
      </c>
      <c r="AR551" s="48">
        <v>33066.35933101493</v>
      </c>
      <c r="AS551" s="48">
        <v>-118.01680672390739</v>
      </c>
      <c r="AT551" s="48">
        <v>-4.5661650150847777E-3</v>
      </c>
      <c r="AU551" s="48">
        <v>25845.935557306231</v>
      </c>
      <c r="AV551" s="48">
        <v>-534.69905086326662</v>
      </c>
      <c r="AW551" s="48">
        <v>-2.1536782177483005E-2</v>
      </c>
      <c r="AX551" s="48">
        <v>24827.248864609945</v>
      </c>
      <c r="AY551" s="48">
        <v>765.37628668375737</v>
      </c>
      <c r="AZ551" s="48">
        <v>2.4143750605302827E-2</v>
      </c>
      <c r="BA551" s="48">
        <v>31700.803209740472</v>
      </c>
      <c r="BB551" s="48">
        <v>118.01680672390739</v>
      </c>
      <c r="BC551" s="48">
        <v>4.5661650150847777E-3</v>
      </c>
      <c r="BD551" s="48">
        <v>25845.935557306231</v>
      </c>
      <c r="BF551" s="8">
        <f t="shared" si="73"/>
        <v>316673.24791454733</v>
      </c>
      <c r="BG551" s="8">
        <f t="shared" si="74"/>
        <v>316743.58856048388</v>
      </c>
      <c r="BH551" s="8">
        <f t="shared" si="75"/>
        <v>316803.62047273718</v>
      </c>
      <c r="BI551" s="8">
        <f t="shared" si="76"/>
        <v>316784.65232900856</v>
      </c>
      <c r="BJ551" s="19">
        <f t="shared" si="77"/>
        <v>0</v>
      </c>
      <c r="BK551" s="19">
        <f t="shared" si="78"/>
        <v>0</v>
      </c>
      <c r="BL551" s="19">
        <f t="shared" si="79"/>
        <v>1</v>
      </c>
      <c r="BM551" s="19">
        <f t="shared" si="80"/>
        <v>0</v>
      </c>
    </row>
    <row r="552" spans="2:65" x14ac:dyDescent="0.25">
      <c r="B552" s="6">
        <v>527</v>
      </c>
      <c r="C552" s="48">
        <v>1976.4906267945601</v>
      </c>
      <c r="D552" s="48">
        <v>1574.1124346237134</v>
      </c>
      <c r="E552" s="48">
        <v>15.137549557824025</v>
      </c>
      <c r="F552" s="48">
        <v>10.717296979331145</v>
      </c>
      <c r="G552" s="48">
        <v>3142.8159334329948</v>
      </c>
      <c r="H552" s="48">
        <v>2891.9419623045674</v>
      </c>
      <c r="I552" s="48">
        <v>15.212872962819237</v>
      </c>
      <c r="J552" s="48">
        <v>10.761699197720676</v>
      </c>
      <c r="K552" s="48">
        <v>2518.7130223365157</v>
      </c>
      <c r="L552" s="48">
        <v>2213.7621569936118</v>
      </c>
      <c r="M552" s="48">
        <v>15.186157631960146</v>
      </c>
      <c r="N552" s="48">
        <v>10.745966999253325</v>
      </c>
      <c r="O552" s="48">
        <v>2414.6383681534894</v>
      </c>
      <c r="P552" s="48">
        <v>2094.3381123468012</v>
      </c>
      <c r="Q552" s="48">
        <v>15.178540744068689</v>
      </c>
      <c r="R552" s="48">
        <v>10.741478310665396</v>
      </c>
      <c r="U552" s="48">
        <v>1317.829527680854</v>
      </c>
      <c r="V552" s="48">
        <v>4.440221838953029E-2</v>
      </c>
      <c r="W552" s="48">
        <v>29679.362326446018</v>
      </c>
      <c r="X552" s="48">
        <v>639.64972236989843</v>
      </c>
      <c r="Y552" s="48">
        <v>2.8670019922179435E-2</v>
      </c>
      <c r="Z552" s="48">
        <v>22310.752629615668</v>
      </c>
      <c r="AA552" s="48">
        <v>520.22567772308776</v>
      </c>
      <c r="AB552" s="48">
        <v>2.4181331334251155E-2</v>
      </c>
      <c r="AC552" s="48">
        <v>21513.525063288169</v>
      </c>
      <c r="AD552" s="48">
        <v>-1317.829527680854</v>
      </c>
      <c r="AE552" s="48">
        <v>-4.440221838953029E-2</v>
      </c>
      <c r="AF552" s="48">
        <v>29679.362326446018</v>
      </c>
      <c r="AG552" s="48">
        <v>-678.17980531095554</v>
      </c>
      <c r="AH552" s="48">
        <v>-1.5732198467350855E-2</v>
      </c>
      <c r="AI552" s="48">
        <v>43107.758061811066</v>
      </c>
      <c r="AJ552" s="48">
        <v>-797.60384995776622</v>
      </c>
      <c r="AK552" s="48">
        <v>-2.0220887055279135E-2</v>
      </c>
      <c r="AL552" s="48">
        <v>39444.5529405958</v>
      </c>
      <c r="AM552" s="48">
        <v>-639.64972236989843</v>
      </c>
      <c r="AN552" s="48">
        <v>-2.8670019922179435E-2</v>
      </c>
      <c r="AO552" s="48">
        <v>22310.752629615668</v>
      </c>
      <c r="AP552" s="48">
        <v>678.17980531095554</v>
      </c>
      <c r="AQ552" s="48">
        <v>1.5732198467350855E-2</v>
      </c>
      <c r="AR552" s="48">
        <v>43107.758061811066</v>
      </c>
      <c r="AS552" s="48">
        <v>-119.42404464681067</v>
      </c>
      <c r="AT552" s="48">
        <v>-4.4886885879282801E-3</v>
      </c>
      <c r="AU552" s="48">
        <v>26605.553561453442</v>
      </c>
      <c r="AV552" s="48">
        <v>-520.22567772308776</v>
      </c>
      <c r="AW552" s="48">
        <v>-2.4181331334251155E-2</v>
      </c>
      <c r="AX552" s="48">
        <v>21513.525063288169</v>
      </c>
      <c r="AY552" s="48">
        <v>797.60384995776622</v>
      </c>
      <c r="AZ552" s="48">
        <v>2.0220887055279135E-2</v>
      </c>
      <c r="BA552" s="48">
        <v>39444.5529405958</v>
      </c>
      <c r="BB552" s="48">
        <v>119.42404464681067</v>
      </c>
      <c r="BC552" s="48">
        <v>4.4886885879282801E-3</v>
      </c>
      <c r="BD552" s="48">
        <v>26605.553561453442</v>
      </c>
      <c r="BF552" s="8">
        <f t="shared" si="73"/>
        <v>319944.79694531066</v>
      </c>
      <c r="BG552" s="8">
        <f t="shared" si="74"/>
        <v>319959.0339693157</v>
      </c>
      <c r="BH552" s="8">
        <f t="shared" si="75"/>
        <v>320165.24782060611</v>
      </c>
      <c r="BI552" s="8">
        <f t="shared" si="76"/>
        <v>320150.01120761508</v>
      </c>
      <c r="BJ552" s="19">
        <f t="shared" si="77"/>
        <v>0</v>
      </c>
      <c r="BK552" s="19">
        <f t="shared" si="78"/>
        <v>0</v>
      </c>
      <c r="BL552" s="19">
        <f t="shared" si="79"/>
        <v>1</v>
      </c>
      <c r="BM552" s="19">
        <f t="shared" si="80"/>
        <v>0</v>
      </c>
    </row>
    <row r="553" spans="2:65" x14ac:dyDescent="0.25">
      <c r="B553" s="6">
        <v>528</v>
      </c>
      <c r="C553" s="48">
        <v>1979.370481382618</v>
      </c>
      <c r="D553" s="48">
        <v>1574.3013523578647</v>
      </c>
      <c r="E553" s="48">
        <v>15.079786270697639</v>
      </c>
      <c r="F553" s="48">
        <v>10.675078658532083</v>
      </c>
      <c r="G553" s="48">
        <v>3193.3069547973687</v>
      </c>
      <c r="H553" s="48">
        <v>2924.7432260546598</v>
      </c>
      <c r="I553" s="48">
        <v>15.143541735886027</v>
      </c>
      <c r="J553" s="48">
        <v>10.712713557016192</v>
      </c>
      <c r="K553" s="48">
        <v>2548.8018010193323</v>
      </c>
      <c r="L553" s="48">
        <v>2232.679616275761</v>
      </c>
      <c r="M553" s="48">
        <v>15.121451323191927</v>
      </c>
      <c r="N553" s="48">
        <v>10.699685482510642</v>
      </c>
      <c r="O553" s="48">
        <v>2540.5568807986429</v>
      </c>
      <c r="P553" s="48">
        <v>2177.6064451856691</v>
      </c>
      <c r="Q553" s="48">
        <v>15.099573545717471</v>
      </c>
      <c r="R553" s="48">
        <v>10.686770399967299</v>
      </c>
      <c r="U553" s="48">
        <v>1350.441873696795</v>
      </c>
      <c r="V553" s="48">
        <v>3.7634898484109058E-2</v>
      </c>
      <c r="W553" s="48">
        <v>35882.702706558513</v>
      </c>
      <c r="X553" s="48">
        <v>658.37826391789622</v>
      </c>
      <c r="Y553" s="48">
        <v>2.4606823978558623E-2</v>
      </c>
      <c r="Z553" s="48">
        <v>26755.922035756423</v>
      </c>
      <c r="AA553" s="48">
        <v>603.3050928278044</v>
      </c>
      <c r="AB553" s="48">
        <v>1.169174143521623E-2</v>
      </c>
      <c r="AC553" s="48">
        <v>51600.96091507918</v>
      </c>
      <c r="AD553" s="48">
        <v>-1350.441873696795</v>
      </c>
      <c r="AE553" s="48">
        <v>-3.7634898484109058E-2</v>
      </c>
      <c r="AF553" s="48">
        <v>35882.702706558513</v>
      </c>
      <c r="AG553" s="48">
        <v>-692.06360977889881</v>
      </c>
      <c r="AH553" s="48">
        <v>-1.3028074505550435E-2</v>
      </c>
      <c r="AI553" s="48">
        <v>53120.943504280272</v>
      </c>
      <c r="AJ553" s="48">
        <v>-747.13678086899063</v>
      </c>
      <c r="AK553" s="48">
        <v>-2.5943157048892829E-2</v>
      </c>
      <c r="AL553" s="48">
        <v>28798.992330074801</v>
      </c>
      <c r="AM553" s="48">
        <v>-658.37826391789622</v>
      </c>
      <c r="AN553" s="48">
        <v>-2.4606823978558623E-2</v>
      </c>
      <c r="AO553" s="48">
        <v>26755.922035756423</v>
      </c>
      <c r="AP553" s="48">
        <v>692.06360977889881</v>
      </c>
      <c r="AQ553" s="48">
        <v>1.3028074505550435E-2</v>
      </c>
      <c r="AR553" s="48">
        <v>53120.943504280272</v>
      </c>
      <c r="AS553" s="48">
        <v>-55.073171090091819</v>
      </c>
      <c r="AT553" s="48">
        <v>-1.2915082543342393E-2</v>
      </c>
      <c r="AU553" s="48">
        <v>4264.2523503252041</v>
      </c>
      <c r="AV553" s="48">
        <v>-603.3050928278044</v>
      </c>
      <c r="AW553" s="48">
        <v>-1.169174143521623E-2</v>
      </c>
      <c r="AX553" s="48">
        <v>51600.96091507918</v>
      </c>
      <c r="AY553" s="48">
        <v>747.13678086899063</v>
      </c>
      <c r="AZ553" s="48">
        <v>2.5943157048892829E-2</v>
      </c>
      <c r="BA553" s="48">
        <v>28798.992330074801</v>
      </c>
      <c r="BB553" s="48">
        <v>55.073171090091819</v>
      </c>
      <c r="BC553" s="48">
        <v>1.2915082543342393E-2</v>
      </c>
      <c r="BD553" s="48">
        <v>4264.2523503252041</v>
      </c>
      <c r="BF553" s="8">
        <f t="shared" si="73"/>
        <v>318678.05840360466</v>
      </c>
      <c r="BG553" s="8">
        <f t="shared" si="74"/>
        <v>318456.6634844311</v>
      </c>
      <c r="BH553" s="8">
        <f t="shared" si="75"/>
        <v>318757.88485904346</v>
      </c>
      <c r="BI553" s="8">
        <f t="shared" si="76"/>
        <v>318425.50555383333</v>
      </c>
      <c r="BJ553" s="19">
        <f t="shared" si="77"/>
        <v>0</v>
      </c>
      <c r="BK553" s="19">
        <f t="shared" si="78"/>
        <v>0</v>
      </c>
      <c r="BL553" s="19">
        <f t="shared" si="79"/>
        <v>1</v>
      </c>
      <c r="BM553" s="19">
        <f t="shared" si="80"/>
        <v>0</v>
      </c>
    </row>
    <row r="554" spans="2:65" x14ac:dyDescent="0.25">
      <c r="B554" s="6">
        <v>529</v>
      </c>
      <c r="C554" s="48">
        <v>1994.8194715208533</v>
      </c>
      <c r="D554" s="48">
        <v>1583.2676408453335</v>
      </c>
      <c r="E554" s="48">
        <v>15.129140499162121</v>
      </c>
      <c r="F554" s="48">
        <v>10.711730463328434</v>
      </c>
      <c r="G554" s="48">
        <v>3206.3561078922494</v>
      </c>
      <c r="H554" s="48">
        <v>2932.559113918428</v>
      </c>
      <c r="I554" s="48">
        <v>15.198451447906713</v>
      </c>
      <c r="J554" s="48">
        <v>10.752746547581198</v>
      </c>
      <c r="K554" s="48">
        <v>2584.7272912576295</v>
      </c>
      <c r="L554" s="48">
        <v>2255.6733049112058</v>
      </c>
      <c r="M554" s="48">
        <v>15.170786488258987</v>
      </c>
      <c r="N554" s="48">
        <v>10.736389234560214</v>
      </c>
      <c r="O554" s="48">
        <v>2530.2832078039846</v>
      </c>
      <c r="P554" s="48">
        <v>2169.4479937205901</v>
      </c>
      <c r="Q554" s="48">
        <v>15.154792209505842</v>
      </c>
      <c r="R554" s="48">
        <v>10.726923954033754</v>
      </c>
      <c r="U554" s="48">
        <v>1349.2914730730945</v>
      </c>
      <c r="V554" s="48">
        <v>4.1016084252763818E-2</v>
      </c>
      <c r="W554" s="48">
        <v>32896.642808660465</v>
      </c>
      <c r="X554" s="48">
        <v>672.40566406587232</v>
      </c>
      <c r="Y554" s="48">
        <v>2.4658771231779397E-2</v>
      </c>
      <c r="Z554" s="48">
        <v>27268.417300505975</v>
      </c>
      <c r="AA554" s="48">
        <v>586.18035287525663</v>
      </c>
      <c r="AB554" s="48">
        <v>1.5193490705319945E-2</v>
      </c>
      <c r="AC554" s="48">
        <v>38581.018953729159</v>
      </c>
      <c r="AD554" s="48">
        <v>-1349.2914730730945</v>
      </c>
      <c r="AE554" s="48">
        <v>-4.1016084252763818E-2</v>
      </c>
      <c r="AF554" s="48">
        <v>32896.642808660465</v>
      </c>
      <c r="AG554" s="48">
        <v>-676.88580900722218</v>
      </c>
      <c r="AH554" s="48">
        <v>-1.6357313020984421E-2</v>
      </c>
      <c r="AI554" s="48">
        <v>41381.234689270845</v>
      </c>
      <c r="AJ554" s="48">
        <v>-763.11112019783786</v>
      </c>
      <c r="AK554" s="48">
        <v>-2.5822593547443873E-2</v>
      </c>
      <c r="AL554" s="48">
        <v>29552.071088280623</v>
      </c>
      <c r="AM554" s="48">
        <v>-672.40566406587232</v>
      </c>
      <c r="AN554" s="48">
        <v>-2.4658771231779397E-2</v>
      </c>
      <c r="AO554" s="48">
        <v>27268.417300505975</v>
      </c>
      <c r="AP554" s="48">
        <v>676.88580900722218</v>
      </c>
      <c r="AQ554" s="48">
        <v>1.6357313020984421E-2</v>
      </c>
      <c r="AR554" s="48">
        <v>41381.234689270845</v>
      </c>
      <c r="AS554" s="48">
        <v>-86.225311190615685</v>
      </c>
      <c r="AT554" s="48">
        <v>-9.4652805264594519E-3</v>
      </c>
      <c r="AU554" s="48">
        <v>9109.6413835363419</v>
      </c>
      <c r="AV554" s="48">
        <v>-586.18035287525663</v>
      </c>
      <c r="AW554" s="48">
        <v>-1.5193490705319945E-2</v>
      </c>
      <c r="AX554" s="48">
        <v>38581.018953729159</v>
      </c>
      <c r="AY554" s="48">
        <v>763.11112019783786</v>
      </c>
      <c r="AZ554" s="48">
        <v>2.5822593547443873E-2</v>
      </c>
      <c r="BA554" s="48">
        <v>29552.071088280623</v>
      </c>
      <c r="BB554" s="48">
        <v>86.225311190615685</v>
      </c>
      <c r="BC554" s="48">
        <v>9.4652805264594519E-3</v>
      </c>
      <c r="BD554" s="48">
        <v>9109.6413835363419</v>
      </c>
      <c r="BF554" s="8">
        <f t="shared" si="73"/>
        <v>319768.64625900768</v>
      </c>
      <c r="BG554" s="8">
        <f t="shared" si="74"/>
        <v>319649.83731351752</v>
      </c>
      <c r="BH554" s="8">
        <f t="shared" si="75"/>
        <v>319836.00373189524</v>
      </c>
      <c r="BI554" s="8">
        <f t="shared" si="76"/>
        <v>319638.27062729205</v>
      </c>
      <c r="BJ554" s="19">
        <f t="shared" si="77"/>
        <v>0</v>
      </c>
      <c r="BK554" s="19">
        <f t="shared" si="78"/>
        <v>0</v>
      </c>
      <c r="BL554" s="19">
        <f t="shared" si="79"/>
        <v>1</v>
      </c>
      <c r="BM554" s="19">
        <f t="shared" si="80"/>
        <v>0</v>
      </c>
    </row>
    <row r="555" spans="2:65" x14ac:dyDescent="0.25">
      <c r="B555" s="6">
        <v>530</v>
      </c>
      <c r="C555" s="48">
        <v>1973.1158819167745</v>
      </c>
      <c r="D555" s="48">
        <v>1569.4798135830754</v>
      </c>
      <c r="E555" s="48">
        <v>15.005654061289507</v>
      </c>
      <c r="F555" s="48">
        <v>10.623240613918037</v>
      </c>
      <c r="G555" s="48">
        <v>3217.9006027667156</v>
      </c>
      <c r="H555" s="48">
        <v>2940.8280284937196</v>
      </c>
      <c r="I555" s="48">
        <v>15.065900828749568</v>
      </c>
      <c r="J555" s="48">
        <v>10.658741797823286</v>
      </c>
      <c r="K555" s="48">
        <v>2547.9152288048585</v>
      </c>
      <c r="L555" s="48">
        <v>2231.6191309720903</v>
      </c>
      <c r="M555" s="48">
        <v>15.047329472222442</v>
      </c>
      <c r="N555" s="48">
        <v>10.647808017175459</v>
      </c>
      <c r="O555" s="48">
        <v>2503.0927377225416</v>
      </c>
      <c r="P555" s="48">
        <v>2151.8946349919793</v>
      </c>
      <c r="Q555" s="48">
        <v>15.030729519928496</v>
      </c>
      <c r="R555" s="48">
        <v>10.638027651910379</v>
      </c>
      <c r="U555" s="48">
        <v>1371.3482149106442</v>
      </c>
      <c r="V555" s="48">
        <v>3.5501183905248368E-2</v>
      </c>
      <c r="W555" s="48">
        <v>38628.238950304665</v>
      </c>
      <c r="X555" s="48">
        <v>662.13931738901488</v>
      </c>
      <c r="Y555" s="48">
        <v>2.4567403257421461E-2</v>
      </c>
      <c r="Z555" s="48">
        <v>26951.945651357844</v>
      </c>
      <c r="AA555" s="48">
        <v>582.41482140890389</v>
      </c>
      <c r="AB555" s="48">
        <v>1.4787037992341823E-2</v>
      </c>
      <c r="AC555" s="48">
        <v>39386.848245776833</v>
      </c>
      <c r="AD555" s="48">
        <v>-1371.3482149106442</v>
      </c>
      <c r="AE555" s="48">
        <v>-3.5501183905248368E-2</v>
      </c>
      <c r="AF555" s="48">
        <v>38628.238950304665</v>
      </c>
      <c r="AG555" s="48">
        <v>-709.2088975216293</v>
      </c>
      <c r="AH555" s="48">
        <v>-1.0933780647826907E-2</v>
      </c>
      <c r="AI555" s="48">
        <v>64864.013680627919</v>
      </c>
      <c r="AJ555" s="48">
        <v>-788.93339350174028</v>
      </c>
      <c r="AK555" s="48">
        <v>-2.0714145912906545E-2</v>
      </c>
      <c r="AL555" s="48">
        <v>38086.696734629673</v>
      </c>
      <c r="AM555" s="48">
        <v>-662.13931738901488</v>
      </c>
      <c r="AN555" s="48">
        <v>-2.4567403257421461E-2</v>
      </c>
      <c r="AO555" s="48">
        <v>26951.945651357844</v>
      </c>
      <c r="AP555" s="48">
        <v>709.2088975216293</v>
      </c>
      <c r="AQ555" s="48">
        <v>1.0933780647826907E-2</v>
      </c>
      <c r="AR555" s="48">
        <v>64864.013680627919</v>
      </c>
      <c r="AS555" s="48">
        <v>-79.724495980110987</v>
      </c>
      <c r="AT555" s="48">
        <v>-9.780365265079638E-3</v>
      </c>
      <c r="AU555" s="48">
        <v>8151.4845120114051</v>
      </c>
      <c r="AV555" s="48">
        <v>-582.41482140890389</v>
      </c>
      <c r="AW555" s="48">
        <v>-1.4787037992341823E-2</v>
      </c>
      <c r="AX555" s="48">
        <v>39386.848245776833</v>
      </c>
      <c r="AY555" s="48">
        <v>788.93339350174028</v>
      </c>
      <c r="AZ555" s="48">
        <v>2.0714145912906545E-2</v>
      </c>
      <c r="BA555" s="48">
        <v>38086.696734629673</v>
      </c>
      <c r="BB555" s="48">
        <v>79.724495980110987</v>
      </c>
      <c r="BC555" s="48">
        <v>9.780365265079638E-3</v>
      </c>
      <c r="BD555" s="48">
        <v>8151.4845120114051</v>
      </c>
      <c r="BF555" s="8">
        <f t="shared" si="73"/>
        <v>317127.73860395805</v>
      </c>
      <c r="BG555" s="8">
        <f t="shared" si="74"/>
        <v>316821.42590620485</v>
      </c>
      <c r="BH555" s="8">
        <f t="shared" si="75"/>
        <v>317202.62138429168</v>
      </c>
      <c r="BI555" s="8">
        <f t="shared" si="76"/>
        <v>316988.93492231937</v>
      </c>
      <c r="BJ555" s="19">
        <f t="shared" si="77"/>
        <v>0</v>
      </c>
      <c r="BK555" s="19">
        <f t="shared" si="78"/>
        <v>0</v>
      </c>
      <c r="BL555" s="19">
        <f t="shared" si="79"/>
        <v>1</v>
      </c>
      <c r="BM555" s="19">
        <f t="shared" si="80"/>
        <v>0</v>
      </c>
    </row>
    <row r="556" spans="2:65" x14ac:dyDescent="0.25">
      <c r="B556" s="6">
        <v>531</v>
      </c>
      <c r="C556" s="48">
        <v>2046.8207925627612</v>
      </c>
      <c r="D556" s="48">
        <v>1617.8754799498051</v>
      </c>
      <c r="E556" s="48">
        <v>15.139048373501742</v>
      </c>
      <c r="F556" s="48">
        <v>10.717503197734766</v>
      </c>
      <c r="G556" s="48">
        <v>3220.0810811839578</v>
      </c>
      <c r="H556" s="48">
        <v>2941.5170838132144</v>
      </c>
      <c r="I556" s="48">
        <v>15.206663219943309</v>
      </c>
      <c r="J556" s="48">
        <v>10.757368949725828</v>
      </c>
      <c r="K556" s="48">
        <v>2602.6984498394486</v>
      </c>
      <c r="L556" s="48">
        <v>2267.4444812922443</v>
      </c>
      <c r="M556" s="48">
        <v>15.181318108764559</v>
      </c>
      <c r="N556" s="48">
        <v>10.742439560686623</v>
      </c>
      <c r="O556" s="48">
        <v>2537.3094364488766</v>
      </c>
      <c r="P556" s="48">
        <v>2173.8585209124531</v>
      </c>
      <c r="Q556" s="48">
        <v>15.168647556908297</v>
      </c>
      <c r="R556" s="48">
        <v>10.734969735066501</v>
      </c>
      <c r="U556" s="48">
        <v>1323.6416038634093</v>
      </c>
      <c r="V556" s="48">
        <v>3.9865751991062126E-2</v>
      </c>
      <c r="W556" s="48">
        <v>33202.47424807561</v>
      </c>
      <c r="X556" s="48">
        <v>649.56900134243915</v>
      </c>
      <c r="Y556" s="48">
        <v>2.4936362951857305E-2</v>
      </c>
      <c r="Z556" s="48">
        <v>26049.067484160038</v>
      </c>
      <c r="AA556" s="48">
        <v>555.98304096264792</v>
      </c>
      <c r="AB556" s="48">
        <v>1.746653733173531E-2</v>
      </c>
      <c r="AC556" s="48">
        <v>31831.325831965041</v>
      </c>
      <c r="AD556" s="48">
        <v>-1323.6416038634093</v>
      </c>
      <c r="AE556" s="48">
        <v>-3.9865751991062126E-2</v>
      </c>
      <c r="AF556" s="48">
        <v>33202.47424807561</v>
      </c>
      <c r="AG556" s="48">
        <v>-674.07260252097012</v>
      </c>
      <c r="AH556" s="48">
        <v>-1.4929389039204821E-2</v>
      </c>
      <c r="AI556" s="48">
        <v>45150.715863244259</v>
      </c>
      <c r="AJ556" s="48">
        <v>-767.65856290076135</v>
      </c>
      <c r="AK556" s="48">
        <v>-2.2399214659326816E-2</v>
      </c>
      <c r="AL556" s="48">
        <v>34271.673117839237</v>
      </c>
      <c r="AM556" s="48">
        <v>-649.56900134243915</v>
      </c>
      <c r="AN556" s="48">
        <v>-2.4936362951857305E-2</v>
      </c>
      <c r="AO556" s="48">
        <v>26049.067484160038</v>
      </c>
      <c r="AP556" s="48">
        <v>674.07260252097012</v>
      </c>
      <c r="AQ556" s="48">
        <v>1.4929389039204821E-2</v>
      </c>
      <c r="AR556" s="48">
        <v>45150.715863244259</v>
      </c>
      <c r="AS556" s="48">
        <v>-93.585960379791231</v>
      </c>
      <c r="AT556" s="48">
        <v>-7.4698256201219948E-3</v>
      </c>
      <c r="AU556" s="48">
        <v>12528.533481115295</v>
      </c>
      <c r="AV556" s="48">
        <v>-555.98304096264792</v>
      </c>
      <c r="AW556" s="48">
        <v>-1.746653733173531E-2</v>
      </c>
      <c r="AX556" s="48">
        <v>31831.325831965041</v>
      </c>
      <c r="AY556" s="48">
        <v>767.65856290076135</v>
      </c>
      <c r="AZ556" s="48">
        <v>2.2399214659326816E-2</v>
      </c>
      <c r="BA556" s="48">
        <v>34271.673117839237</v>
      </c>
      <c r="BB556" s="48">
        <v>93.585960379791231</v>
      </c>
      <c r="BC556" s="48">
        <v>7.4698256201219948E-3</v>
      </c>
      <c r="BD556" s="48">
        <v>12528.533481115295</v>
      </c>
      <c r="BF556" s="8">
        <f t="shared" si="73"/>
        <v>319907.22045209317</v>
      </c>
      <c r="BG556" s="8">
        <f t="shared" si="74"/>
        <v>319779.55140796164</v>
      </c>
      <c r="BH556" s="8">
        <f t="shared" si="75"/>
        <v>320005.74233930651</v>
      </c>
      <c r="BI556" s="8">
        <f t="shared" si="76"/>
        <v>319875.23353108257</v>
      </c>
      <c r="BJ556" s="19">
        <f t="shared" si="77"/>
        <v>0</v>
      </c>
      <c r="BK556" s="19">
        <f t="shared" si="78"/>
        <v>0</v>
      </c>
      <c r="BL556" s="19">
        <f t="shared" si="79"/>
        <v>1</v>
      </c>
      <c r="BM556" s="19">
        <f t="shared" si="80"/>
        <v>0</v>
      </c>
    </row>
    <row r="557" spans="2:65" x14ac:dyDescent="0.25">
      <c r="B557" s="6">
        <v>532</v>
      </c>
      <c r="C557" s="48">
        <v>2053.4593835686824</v>
      </c>
      <c r="D557" s="48">
        <v>1619.947907943214</v>
      </c>
      <c r="E557" s="48">
        <v>14.980219736484177</v>
      </c>
      <c r="F557" s="48">
        <v>10.605359010965259</v>
      </c>
      <c r="G557" s="48">
        <v>3206.8005979133682</v>
      </c>
      <c r="H557" s="48">
        <v>2931.1742651383902</v>
      </c>
      <c r="I557" s="48">
        <v>15.051301082707219</v>
      </c>
      <c r="J557" s="48">
        <v>10.647351638554428</v>
      </c>
      <c r="K557" s="48">
        <v>2560.2808478998422</v>
      </c>
      <c r="L557" s="48">
        <v>2237.2876390031979</v>
      </c>
      <c r="M557" s="48">
        <v>15.030109620809107</v>
      </c>
      <c r="N557" s="48">
        <v>10.634846035786538</v>
      </c>
      <c r="O557" s="48">
        <v>2544.0600191360022</v>
      </c>
      <c r="P557" s="48">
        <v>2176.3948131628681</v>
      </c>
      <c r="Q557" s="48">
        <v>15.010020027546785</v>
      </c>
      <c r="R557" s="48">
        <v>10.622980016203796</v>
      </c>
      <c r="U557" s="48">
        <v>1311.2263571951762</v>
      </c>
      <c r="V557" s="48">
        <v>4.1992627589168663E-2</v>
      </c>
      <c r="W557" s="48">
        <v>31225.156235124148</v>
      </c>
      <c r="X557" s="48">
        <v>617.33973105998393</v>
      </c>
      <c r="Y557" s="48">
        <v>2.9487024821278851E-2</v>
      </c>
      <c r="Z557" s="48">
        <v>20935.978953512134</v>
      </c>
      <c r="AA557" s="48">
        <v>556.44690521965413</v>
      </c>
      <c r="AB557" s="48">
        <v>1.7621005238536824E-2</v>
      </c>
      <c r="AC557" s="48">
        <v>31578.613006862666</v>
      </c>
      <c r="AD557" s="48">
        <v>-1311.2263571951762</v>
      </c>
      <c r="AE557" s="48">
        <v>-4.1992627589168663E-2</v>
      </c>
      <c r="AF557" s="48">
        <v>31225.156235124148</v>
      </c>
      <c r="AG557" s="48">
        <v>-693.88662613519227</v>
      </c>
      <c r="AH557" s="48">
        <v>-1.2505602767889812E-2</v>
      </c>
      <c r="AI557" s="48">
        <v>55486.060049569147</v>
      </c>
      <c r="AJ557" s="48">
        <v>-754.77945197552208</v>
      </c>
      <c r="AK557" s="48">
        <v>-2.4371622350631839E-2</v>
      </c>
      <c r="AL557" s="48">
        <v>30969.602315208791</v>
      </c>
      <c r="AM557" s="48">
        <v>-617.33973105998393</v>
      </c>
      <c r="AN557" s="48">
        <v>-2.9487024821278851E-2</v>
      </c>
      <c r="AO557" s="48">
        <v>20935.978953512134</v>
      </c>
      <c r="AP557" s="48">
        <v>693.88662613519227</v>
      </c>
      <c r="AQ557" s="48">
        <v>1.2505602767889812E-2</v>
      </c>
      <c r="AR557" s="48">
        <v>55486.060049569147</v>
      </c>
      <c r="AS557" s="48">
        <v>-60.892825840329806</v>
      </c>
      <c r="AT557" s="48">
        <v>-1.1866019582742027E-2</v>
      </c>
      <c r="AU557" s="48">
        <v>5131.6977370315917</v>
      </c>
      <c r="AV557" s="48">
        <v>-556.44690521965413</v>
      </c>
      <c r="AW557" s="48">
        <v>-1.7621005238536824E-2</v>
      </c>
      <c r="AX557" s="48">
        <v>31578.613006862666</v>
      </c>
      <c r="AY557" s="48">
        <v>754.77945197552208</v>
      </c>
      <c r="AZ557" s="48">
        <v>2.4371622350631839E-2</v>
      </c>
      <c r="BA557" s="48">
        <v>30969.602315208791</v>
      </c>
      <c r="BB557" s="48">
        <v>60.892825840329806</v>
      </c>
      <c r="BC557" s="48">
        <v>1.1866019582742027E-2</v>
      </c>
      <c r="BD557" s="48">
        <v>5131.6977370315917</v>
      </c>
      <c r="BF557" s="8">
        <f t="shared" si="73"/>
        <v>316540.82242101454</v>
      </c>
      <c r="BG557" s="8">
        <f t="shared" si="74"/>
        <v>316489.3748914944</v>
      </c>
      <c r="BH557" s="8">
        <f t="shared" si="75"/>
        <v>316808.09343459294</v>
      </c>
      <c r="BI557" s="8">
        <f t="shared" si="76"/>
        <v>316513.005672951</v>
      </c>
      <c r="BJ557" s="19">
        <f t="shared" si="77"/>
        <v>0</v>
      </c>
      <c r="BK557" s="19">
        <f t="shared" si="78"/>
        <v>0</v>
      </c>
      <c r="BL557" s="19">
        <f t="shared" si="79"/>
        <v>1</v>
      </c>
      <c r="BM557" s="19">
        <f t="shared" si="80"/>
        <v>0</v>
      </c>
    </row>
    <row r="558" spans="2:65" x14ac:dyDescent="0.25">
      <c r="B558" s="6">
        <v>533</v>
      </c>
      <c r="C558" s="48">
        <v>1972.0234300495856</v>
      </c>
      <c r="D558" s="48">
        <v>1568.7042598799892</v>
      </c>
      <c r="E558" s="48">
        <v>14.998964005175525</v>
      </c>
      <c r="F558" s="48">
        <v>10.616156729424555</v>
      </c>
      <c r="G558" s="48">
        <v>3172.2839077006438</v>
      </c>
      <c r="H558" s="48">
        <v>2910.2437124933408</v>
      </c>
      <c r="I558" s="48">
        <v>15.060090251627978</v>
      </c>
      <c r="J558" s="48">
        <v>10.652286124322464</v>
      </c>
      <c r="K558" s="48">
        <v>2543.44501172422</v>
      </c>
      <c r="L558" s="48">
        <v>2228.5860169811226</v>
      </c>
      <c r="M558" s="48">
        <v>15.037360106448695</v>
      </c>
      <c r="N558" s="48">
        <v>10.638863430914819</v>
      </c>
      <c r="O558" s="48">
        <v>2473.9898904804777</v>
      </c>
      <c r="P558" s="48">
        <v>2132.3134609371718</v>
      </c>
      <c r="Q558" s="48">
        <v>15.025763972394508</v>
      </c>
      <c r="R558" s="48">
        <v>10.632010084058527</v>
      </c>
      <c r="U558" s="48">
        <v>1341.5394526133516</v>
      </c>
      <c r="V558" s="48">
        <v>3.6129394897908895E-2</v>
      </c>
      <c r="W558" s="48">
        <v>37131.522861208992</v>
      </c>
      <c r="X558" s="48">
        <v>659.88175710113342</v>
      </c>
      <c r="Y558" s="48">
        <v>2.2706701490264436E-2</v>
      </c>
      <c r="Z558" s="48">
        <v>29061.101515958169</v>
      </c>
      <c r="AA558" s="48">
        <v>563.60920105718264</v>
      </c>
      <c r="AB558" s="48">
        <v>1.5853354633971861E-2</v>
      </c>
      <c r="AC558" s="48">
        <v>35551.415714213246</v>
      </c>
      <c r="AD558" s="48">
        <v>-1341.5394526133516</v>
      </c>
      <c r="AE558" s="48">
        <v>-3.6129394897908895E-2</v>
      </c>
      <c r="AF558" s="48">
        <v>37131.522861208992</v>
      </c>
      <c r="AG558" s="48">
        <v>-681.6576955122182</v>
      </c>
      <c r="AH558" s="48">
        <v>-1.3422693407644459E-2</v>
      </c>
      <c r="AI558" s="48">
        <v>50783.972695375895</v>
      </c>
      <c r="AJ558" s="48">
        <v>-777.93025155616897</v>
      </c>
      <c r="AK558" s="48">
        <v>-2.0276040263937034E-2</v>
      </c>
      <c r="AL558" s="48">
        <v>38366.971135867971</v>
      </c>
      <c r="AM558" s="48">
        <v>-659.88175710113342</v>
      </c>
      <c r="AN558" s="48">
        <v>-2.2706701490264436E-2</v>
      </c>
      <c r="AO558" s="48">
        <v>29061.101515958169</v>
      </c>
      <c r="AP558" s="48">
        <v>681.6576955122182</v>
      </c>
      <c r="AQ558" s="48">
        <v>1.3422693407644459E-2</v>
      </c>
      <c r="AR558" s="48">
        <v>50783.972695375895</v>
      </c>
      <c r="AS558" s="48">
        <v>-96.272556043950772</v>
      </c>
      <c r="AT558" s="48">
        <v>-6.8533468562925748E-3</v>
      </c>
      <c r="AU558" s="48">
        <v>14047.524233441603</v>
      </c>
      <c r="AV558" s="48">
        <v>-563.60920105718264</v>
      </c>
      <c r="AW558" s="48">
        <v>-1.5853354633971861E-2</v>
      </c>
      <c r="AX558" s="48">
        <v>35551.415714213246</v>
      </c>
      <c r="AY558" s="48">
        <v>777.93025155616897</v>
      </c>
      <c r="AZ558" s="48">
        <v>2.0276040263937034E-2</v>
      </c>
      <c r="BA558" s="48">
        <v>38366.971135867971</v>
      </c>
      <c r="BB558" s="48">
        <v>96.272556043950772</v>
      </c>
      <c r="BC558" s="48">
        <v>6.8533468562925748E-3</v>
      </c>
      <c r="BD558" s="48">
        <v>14047.524233441603</v>
      </c>
      <c r="BF558" s="8">
        <f t="shared" si="73"/>
        <v>316915.99762285664</v>
      </c>
      <c r="BG558" s="8">
        <f t="shared" si="74"/>
        <v>316658.3400171806</v>
      </c>
      <c r="BH558" s="8">
        <f t="shared" si="75"/>
        <v>316937.31691046344</v>
      </c>
      <c r="BI558" s="8">
        <f t="shared" si="76"/>
        <v>316827.98906081863</v>
      </c>
      <c r="BJ558" s="19">
        <f t="shared" si="77"/>
        <v>0</v>
      </c>
      <c r="BK558" s="19">
        <f t="shared" si="78"/>
        <v>0</v>
      </c>
      <c r="BL558" s="19">
        <f t="shared" si="79"/>
        <v>1</v>
      </c>
      <c r="BM558" s="19">
        <f t="shared" si="80"/>
        <v>0</v>
      </c>
    </row>
    <row r="559" spans="2:65" x14ac:dyDescent="0.25">
      <c r="B559" s="6">
        <v>534</v>
      </c>
      <c r="C559" s="48">
        <v>1946.4876573805127</v>
      </c>
      <c r="D559" s="48">
        <v>1551.7602599732388</v>
      </c>
      <c r="E559" s="48">
        <v>15.065415392565972</v>
      </c>
      <c r="F559" s="48">
        <v>10.665570151138525</v>
      </c>
      <c r="G559" s="48">
        <v>3196.4280897981071</v>
      </c>
      <c r="H559" s="48">
        <v>2926.568121885573</v>
      </c>
      <c r="I559" s="48">
        <v>15.127141500358004</v>
      </c>
      <c r="J559" s="48">
        <v>10.702022287112674</v>
      </c>
      <c r="K559" s="48">
        <v>2528.5630387857113</v>
      </c>
      <c r="L559" s="48">
        <v>2218.7840660048191</v>
      </c>
      <c r="M559" s="48">
        <v>15.107510788578386</v>
      </c>
      <c r="N559" s="48">
        <v>10.69043955731609</v>
      </c>
      <c r="O559" s="48">
        <v>2439.6079830772414</v>
      </c>
      <c r="P559" s="48">
        <v>2109.4259932702648</v>
      </c>
      <c r="Q559" s="48">
        <v>15.09744050413631</v>
      </c>
      <c r="R559" s="48">
        <v>10.684494131501252</v>
      </c>
      <c r="U559" s="48">
        <v>1374.8078619123341</v>
      </c>
      <c r="V559" s="48">
        <v>3.6452135974149869E-2</v>
      </c>
      <c r="W559" s="48">
        <v>37715.426686855411</v>
      </c>
      <c r="X559" s="48">
        <v>667.02380603158031</v>
      </c>
      <c r="Y559" s="48">
        <v>2.4869406177565168E-2</v>
      </c>
      <c r="Z559" s="48">
        <v>26821.058825011522</v>
      </c>
      <c r="AA559" s="48">
        <v>557.66573329702601</v>
      </c>
      <c r="AB559" s="48">
        <v>1.8923980362727022E-2</v>
      </c>
      <c r="AC559" s="48">
        <v>29468.73345923638</v>
      </c>
      <c r="AD559" s="48">
        <v>-1374.8078619123341</v>
      </c>
      <c r="AE559" s="48">
        <v>-3.6452135974149869E-2</v>
      </c>
      <c r="AF559" s="48">
        <v>37715.426686855411</v>
      </c>
      <c r="AG559" s="48">
        <v>-707.78405588075384</v>
      </c>
      <c r="AH559" s="48">
        <v>-1.1582729796584701E-2</v>
      </c>
      <c r="AI559" s="48">
        <v>61106.843404864027</v>
      </c>
      <c r="AJ559" s="48">
        <v>-817.14212861530814</v>
      </c>
      <c r="AK559" s="48">
        <v>-1.7528155611422847E-2</v>
      </c>
      <c r="AL559" s="48">
        <v>46618.831252432996</v>
      </c>
      <c r="AM559" s="48">
        <v>-667.02380603158031</v>
      </c>
      <c r="AN559" s="48">
        <v>-2.4869406177565168E-2</v>
      </c>
      <c r="AO559" s="48">
        <v>26821.058825011522</v>
      </c>
      <c r="AP559" s="48">
        <v>707.78405588075384</v>
      </c>
      <c r="AQ559" s="48">
        <v>1.1582729796584701E-2</v>
      </c>
      <c r="AR559" s="48">
        <v>61106.843404864027</v>
      </c>
      <c r="AS559" s="48">
        <v>-109.3580727345543</v>
      </c>
      <c r="AT559" s="48">
        <v>-5.9454258148381456E-3</v>
      </c>
      <c r="AU559" s="48">
        <v>18393.648519106348</v>
      </c>
      <c r="AV559" s="48">
        <v>-557.66573329702601</v>
      </c>
      <c r="AW559" s="48">
        <v>-1.8923980362727022E-2</v>
      </c>
      <c r="AX559" s="48">
        <v>29468.73345923638</v>
      </c>
      <c r="AY559" s="48">
        <v>817.14212861530814</v>
      </c>
      <c r="AZ559" s="48">
        <v>1.7528155611422847E-2</v>
      </c>
      <c r="BA559" s="48">
        <v>46618.831252432996</v>
      </c>
      <c r="BB559" s="48">
        <v>109.3580727345543</v>
      </c>
      <c r="BC559" s="48">
        <v>5.9454258148381456E-3</v>
      </c>
      <c r="BD559" s="48">
        <v>18393.648519106348</v>
      </c>
      <c r="BF559" s="8">
        <f t="shared" si="73"/>
        <v>318415.34427418251</v>
      </c>
      <c r="BG559" s="8">
        <f t="shared" si="74"/>
        <v>318134.10049149464</v>
      </c>
      <c r="BH559" s="8">
        <f t="shared" si="75"/>
        <v>318494.40265347791</v>
      </c>
      <c r="BI559" s="8">
        <f t="shared" si="76"/>
        <v>318425.39795176731</v>
      </c>
      <c r="BJ559" s="19">
        <f t="shared" si="77"/>
        <v>0</v>
      </c>
      <c r="BK559" s="19">
        <f t="shared" si="78"/>
        <v>0</v>
      </c>
      <c r="BL559" s="19">
        <f t="shared" si="79"/>
        <v>1</v>
      </c>
      <c r="BM559" s="19">
        <f t="shared" si="80"/>
        <v>0</v>
      </c>
    </row>
    <row r="560" spans="2:65" x14ac:dyDescent="0.25">
      <c r="B560" s="6">
        <v>535</v>
      </c>
      <c r="C560" s="48">
        <v>2009.6258672214956</v>
      </c>
      <c r="D560" s="48">
        <v>1590.638867754287</v>
      </c>
      <c r="E560" s="48">
        <v>15.02229192404897</v>
      </c>
      <c r="F560" s="48">
        <v>10.634329422285443</v>
      </c>
      <c r="G560" s="48">
        <v>3231.9443600999502</v>
      </c>
      <c r="H560" s="48">
        <v>2947.9978803231347</v>
      </c>
      <c r="I560" s="48">
        <v>15.083299916028926</v>
      </c>
      <c r="J560" s="48">
        <v>10.670394971986536</v>
      </c>
      <c r="K560" s="48">
        <v>2577.3342938640703</v>
      </c>
      <c r="L560" s="48">
        <v>2248.7391181707485</v>
      </c>
      <c r="M560" s="48">
        <v>15.063231958857134</v>
      </c>
      <c r="N560" s="48">
        <v>10.658542199077894</v>
      </c>
      <c r="O560" s="48">
        <v>2517.623997759797</v>
      </c>
      <c r="P560" s="48">
        <v>2158.7737882667479</v>
      </c>
      <c r="Q560" s="48">
        <v>15.049576013697971</v>
      </c>
      <c r="R560" s="48">
        <v>10.650470634834154</v>
      </c>
      <c r="U560" s="48">
        <v>1357.3590125688477</v>
      </c>
      <c r="V560" s="48">
        <v>3.6065549701092436E-2</v>
      </c>
      <c r="W560" s="48">
        <v>37635.888647712272</v>
      </c>
      <c r="X560" s="48">
        <v>658.10025041646145</v>
      </c>
      <c r="Y560" s="48">
        <v>2.4212776792451152E-2</v>
      </c>
      <c r="Z560" s="48">
        <v>27179.875156724618</v>
      </c>
      <c r="AA560" s="48">
        <v>568.13492051246089</v>
      </c>
      <c r="AB560" s="48">
        <v>1.6141212548710371E-2</v>
      </c>
      <c r="AC560" s="48">
        <v>35197.784478580143</v>
      </c>
      <c r="AD560" s="48">
        <v>-1357.3590125688477</v>
      </c>
      <c r="AE560" s="48">
        <v>-3.6065549701092436E-2</v>
      </c>
      <c r="AF560" s="48">
        <v>37635.888647712272</v>
      </c>
      <c r="AG560" s="48">
        <v>-699.25876215238623</v>
      </c>
      <c r="AH560" s="48">
        <v>-1.1852772908641285E-2</v>
      </c>
      <c r="AI560" s="48">
        <v>58995.373280339358</v>
      </c>
      <c r="AJ560" s="48">
        <v>-789.22409205638678</v>
      </c>
      <c r="AK560" s="48">
        <v>-1.9924337152382066E-2</v>
      </c>
      <c r="AL560" s="48">
        <v>39611.058878414464</v>
      </c>
      <c r="AM560" s="48">
        <v>-658.10025041646145</v>
      </c>
      <c r="AN560" s="48">
        <v>-2.4212776792451152E-2</v>
      </c>
      <c r="AO560" s="48">
        <v>27179.875156724618</v>
      </c>
      <c r="AP560" s="48">
        <v>699.25876215238623</v>
      </c>
      <c r="AQ560" s="48">
        <v>1.1852772908641285E-2</v>
      </c>
      <c r="AR560" s="48">
        <v>58995.373280339358</v>
      </c>
      <c r="AS560" s="48">
        <v>-89.965329904000555</v>
      </c>
      <c r="AT560" s="48">
        <v>-8.0715642437407809E-3</v>
      </c>
      <c r="AU560" s="48">
        <v>11145.959715772015</v>
      </c>
      <c r="AV560" s="48">
        <v>-568.13492051246089</v>
      </c>
      <c r="AW560" s="48">
        <v>-1.6141212548710371E-2</v>
      </c>
      <c r="AX560" s="48">
        <v>35197.784478580143</v>
      </c>
      <c r="AY560" s="48">
        <v>789.22409205638678</v>
      </c>
      <c r="AZ560" s="48">
        <v>1.9924337152382066E-2</v>
      </c>
      <c r="BA560" s="48">
        <v>39611.058878414464</v>
      </c>
      <c r="BB560" s="48">
        <v>89.965329904000555</v>
      </c>
      <c r="BC560" s="48">
        <v>8.0715642437407809E-3</v>
      </c>
      <c r="BD560" s="48">
        <v>11145.959715772015</v>
      </c>
      <c r="BF560" s="8">
        <f t="shared" si="73"/>
        <v>317439.24380080897</v>
      </c>
      <c r="BG560" s="8">
        <f t="shared" si="74"/>
        <v>317163.85127927293</v>
      </c>
      <c r="BH560" s="8">
        <f t="shared" si="75"/>
        <v>317507.52685416606</v>
      </c>
      <c r="BI560" s="8">
        <f t="shared" si="76"/>
        <v>317355.34525675786</v>
      </c>
      <c r="BJ560" s="19">
        <f t="shared" si="77"/>
        <v>0</v>
      </c>
      <c r="BK560" s="19">
        <f t="shared" si="78"/>
        <v>0</v>
      </c>
      <c r="BL560" s="19">
        <f t="shared" si="79"/>
        <v>1</v>
      </c>
      <c r="BM560" s="19">
        <f t="shared" si="80"/>
        <v>0</v>
      </c>
    </row>
    <row r="561" spans="2:65" x14ac:dyDescent="0.25">
      <c r="B561" s="6">
        <v>536</v>
      </c>
      <c r="C561" s="48">
        <v>1959.546128897076</v>
      </c>
      <c r="D561" s="48">
        <v>1559.5994535782227</v>
      </c>
      <c r="E561" s="48">
        <v>15.007231388284126</v>
      </c>
      <c r="F561" s="48">
        <v>10.623532808167637</v>
      </c>
      <c r="G561" s="48">
        <v>3191.4596506144881</v>
      </c>
      <c r="H561" s="48">
        <v>2922.6223145453582</v>
      </c>
      <c r="I561" s="48">
        <v>15.068224549050216</v>
      </c>
      <c r="J561" s="48">
        <v>10.659513926509494</v>
      </c>
      <c r="K561" s="48">
        <v>2638.1623922155354</v>
      </c>
      <c r="L561" s="48">
        <v>2291.5513001599156</v>
      </c>
      <c r="M561" s="48">
        <v>15.032160332203469</v>
      </c>
      <c r="N561" s="48">
        <v>10.638250422170712</v>
      </c>
      <c r="O561" s="48">
        <v>2506.9268203618321</v>
      </c>
      <c r="P561" s="48">
        <v>2153.8132313015403</v>
      </c>
      <c r="Q561" s="48">
        <v>15.029129772188508</v>
      </c>
      <c r="R561" s="48">
        <v>10.63646208763457</v>
      </c>
      <c r="U561" s="48">
        <v>1363.0228609671356</v>
      </c>
      <c r="V561" s="48">
        <v>3.5981118341856799E-2</v>
      </c>
      <c r="W561" s="48">
        <v>37881.614685153698</v>
      </c>
      <c r="X561" s="48">
        <v>731.95184658169296</v>
      </c>
      <c r="Y561" s="48">
        <v>1.4717614003075141E-2</v>
      </c>
      <c r="Z561" s="48">
        <v>49733.050916320863</v>
      </c>
      <c r="AA561" s="48">
        <v>594.21377772331766</v>
      </c>
      <c r="AB561" s="48">
        <v>1.2929279466932897E-2</v>
      </c>
      <c r="AC561" s="48">
        <v>45958.769724410478</v>
      </c>
      <c r="AD561" s="48">
        <v>-1363.0228609671356</v>
      </c>
      <c r="AE561" s="48">
        <v>-3.5981118341856799E-2</v>
      </c>
      <c r="AF561" s="48">
        <v>37881.614685153698</v>
      </c>
      <c r="AG561" s="48">
        <v>-631.0710143854426</v>
      </c>
      <c r="AH561" s="48">
        <v>-2.1263504338781658E-2</v>
      </c>
      <c r="AI561" s="48">
        <v>29678.598801537024</v>
      </c>
      <c r="AJ561" s="48">
        <v>-768.80908324381789</v>
      </c>
      <c r="AK561" s="48">
        <v>-2.3051838874923902E-2</v>
      </c>
      <c r="AL561" s="48">
        <v>33351.31255320974</v>
      </c>
      <c r="AM561" s="48">
        <v>-731.95184658169296</v>
      </c>
      <c r="AN561" s="48">
        <v>-1.4717614003075141E-2</v>
      </c>
      <c r="AO561" s="48">
        <v>49733.050916320863</v>
      </c>
      <c r="AP561" s="48">
        <v>631.0710143854426</v>
      </c>
      <c r="AQ561" s="48">
        <v>2.1263504338781658E-2</v>
      </c>
      <c r="AR561" s="48">
        <v>29678.598801537024</v>
      </c>
      <c r="AS561" s="48">
        <v>-137.7380688583753</v>
      </c>
      <c r="AT561" s="48">
        <v>-1.7883345361422442E-3</v>
      </c>
      <c r="AU561" s="48">
        <v>77020.303569991345</v>
      </c>
      <c r="AV561" s="48">
        <v>-594.21377772331766</v>
      </c>
      <c r="AW561" s="48">
        <v>-1.2929279466932897E-2</v>
      </c>
      <c r="AX561" s="48">
        <v>45958.769724410478</v>
      </c>
      <c r="AY561" s="48">
        <v>768.80908324381789</v>
      </c>
      <c r="AZ561" s="48">
        <v>2.3051838874923902E-2</v>
      </c>
      <c r="BA561" s="48">
        <v>33351.31255320974</v>
      </c>
      <c r="BB561" s="48">
        <v>137.7380688583753</v>
      </c>
      <c r="BC561" s="48">
        <v>1.7883345361422442E-3</v>
      </c>
      <c r="BD561" s="48">
        <v>77020.303569991345</v>
      </c>
      <c r="BF561" s="8">
        <f t="shared" si="73"/>
        <v>317146.38479145087</v>
      </c>
      <c r="BG561" s="8">
        <f t="shared" si="74"/>
        <v>316862.79548073944</v>
      </c>
      <c r="BH561" s="8">
        <f t="shared" si="75"/>
        <v>316855.96136496146</v>
      </c>
      <c r="BI561" s="8">
        <f t="shared" si="76"/>
        <v>316940.04939773557</v>
      </c>
      <c r="BJ561" s="19">
        <f t="shared" si="77"/>
        <v>1</v>
      </c>
      <c r="BK561" s="19">
        <f t="shared" si="78"/>
        <v>0</v>
      </c>
      <c r="BL561" s="19">
        <f t="shared" si="79"/>
        <v>0</v>
      </c>
      <c r="BM561" s="19">
        <f t="shared" si="80"/>
        <v>0</v>
      </c>
    </row>
    <row r="562" spans="2:65" x14ac:dyDescent="0.25">
      <c r="B562" s="6">
        <v>537</v>
      </c>
      <c r="C562" s="48">
        <v>1918.4766151004774</v>
      </c>
      <c r="D562" s="48">
        <v>1534.128235661208</v>
      </c>
      <c r="E562" s="48">
        <v>14.996507949341964</v>
      </c>
      <c r="F562" s="48">
        <v>10.615806785108322</v>
      </c>
      <c r="G562" s="48">
        <v>3156.405975648513</v>
      </c>
      <c r="H562" s="48">
        <v>2900.5373879998078</v>
      </c>
      <c r="I562" s="48">
        <v>15.057682822585777</v>
      </c>
      <c r="J562" s="48">
        <v>10.651821970346692</v>
      </c>
      <c r="K562" s="48">
        <v>2562.2849282030647</v>
      </c>
      <c r="L562" s="48">
        <v>2242.4043330126037</v>
      </c>
      <c r="M562" s="48">
        <v>15.027329053719422</v>
      </c>
      <c r="N562" s="48">
        <v>10.633963807914064</v>
      </c>
      <c r="O562" s="48">
        <v>2488.6326547275517</v>
      </c>
      <c r="P562" s="48">
        <v>2143.4280330473416</v>
      </c>
      <c r="Q562" s="48">
        <v>15.015252538219844</v>
      </c>
      <c r="R562" s="48">
        <v>10.626852300293194</v>
      </c>
      <c r="U562" s="48">
        <v>1366.4091523385998</v>
      </c>
      <c r="V562" s="48">
        <v>3.601518523836944E-2</v>
      </c>
      <c r="W562" s="48">
        <v>37939.806314889385</v>
      </c>
      <c r="X562" s="48">
        <v>708.27609735139572</v>
      </c>
      <c r="Y562" s="48">
        <v>1.8157022805741718E-2</v>
      </c>
      <c r="Z562" s="48">
        <v>39008.382868110988</v>
      </c>
      <c r="AA562" s="48">
        <v>609.2997973861336</v>
      </c>
      <c r="AB562" s="48">
        <v>1.1045515184871846E-2</v>
      </c>
      <c r="AC562" s="48">
        <v>55162.641777057404</v>
      </c>
      <c r="AD562" s="48">
        <v>-1366.4091523385998</v>
      </c>
      <c r="AE562" s="48">
        <v>-3.601518523836944E-2</v>
      </c>
      <c r="AF562" s="48">
        <v>37939.806314889385</v>
      </c>
      <c r="AG562" s="48">
        <v>-658.1330549872041</v>
      </c>
      <c r="AH562" s="48">
        <v>-1.7858162432627722E-2</v>
      </c>
      <c r="AI562" s="48">
        <v>36853.346892217945</v>
      </c>
      <c r="AJ562" s="48">
        <v>-757.10935495246622</v>
      </c>
      <c r="AK562" s="48">
        <v>-2.4969670053497595E-2</v>
      </c>
      <c r="AL562" s="48">
        <v>30321.159764240259</v>
      </c>
      <c r="AM562" s="48">
        <v>-708.27609735139572</v>
      </c>
      <c r="AN562" s="48">
        <v>-1.8157022805741718E-2</v>
      </c>
      <c r="AO562" s="48">
        <v>39008.382868110988</v>
      </c>
      <c r="AP562" s="48">
        <v>658.1330549872041</v>
      </c>
      <c r="AQ562" s="48">
        <v>1.7858162432627722E-2</v>
      </c>
      <c r="AR562" s="48">
        <v>36853.346892217945</v>
      </c>
      <c r="AS562" s="48">
        <v>-98.976299965262115</v>
      </c>
      <c r="AT562" s="48">
        <v>-7.1115076208698724E-3</v>
      </c>
      <c r="AU562" s="48">
        <v>13917.76613932046</v>
      </c>
      <c r="AV562" s="48">
        <v>-609.2997973861336</v>
      </c>
      <c r="AW562" s="48">
        <v>-1.1045515184871846E-2</v>
      </c>
      <c r="AX562" s="48">
        <v>55162.641777057404</v>
      </c>
      <c r="AY562" s="48">
        <v>757.10935495246622</v>
      </c>
      <c r="AZ562" s="48">
        <v>2.4969670053497595E-2</v>
      </c>
      <c r="BA562" s="48">
        <v>30321.159764240259</v>
      </c>
      <c r="BB562" s="48">
        <v>98.976299965262115</v>
      </c>
      <c r="BC562" s="48">
        <v>7.1115076208698724E-3</v>
      </c>
      <c r="BD562" s="48">
        <v>13917.76613932046</v>
      </c>
      <c r="BF562" s="8">
        <f t="shared" si="73"/>
        <v>316940.07531758846</v>
      </c>
      <c r="BG562" s="8">
        <f t="shared" si="74"/>
        <v>316654.12172240095</v>
      </c>
      <c r="BH562" s="8">
        <f t="shared" si="75"/>
        <v>316776.50990440935</v>
      </c>
      <c r="BI562" s="8">
        <f t="shared" si="76"/>
        <v>316662.14097574848</v>
      </c>
      <c r="BJ562" s="19">
        <f t="shared" si="77"/>
        <v>1</v>
      </c>
      <c r="BK562" s="19">
        <f t="shared" si="78"/>
        <v>0</v>
      </c>
      <c r="BL562" s="19">
        <f t="shared" si="79"/>
        <v>0</v>
      </c>
      <c r="BM562" s="19">
        <f t="shared" si="80"/>
        <v>0</v>
      </c>
    </row>
    <row r="563" spans="2:65" x14ac:dyDescent="0.25">
      <c r="B563" s="6">
        <v>538</v>
      </c>
      <c r="C563" s="48">
        <v>1951.7519123259881</v>
      </c>
      <c r="D563" s="48">
        <v>1555.1103133920637</v>
      </c>
      <c r="E563" s="48">
        <v>15.014591133257666</v>
      </c>
      <c r="F563" s="48">
        <v>10.628043750374701</v>
      </c>
      <c r="G563" s="48">
        <v>3180.8952182392022</v>
      </c>
      <c r="H563" s="48">
        <v>2916.0362258893201</v>
      </c>
      <c r="I563" s="48">
        <v>15.074049929337557</v>
      </c>
      <c r="J563" s="48">
        <v>10.663071587057127</v>
      </c>
      <c r="K563" s="48">
        <v>2576.4633649892112</v>
      </c>
      <c r="L563" s="48">
        <v>2250.7739000973847</v>
      </c>
      <c r="M563" s="48">
        <v>15.04672394167255</v>
      </c>
      <c r="N563" s="48">
        <v>10.646985135389546</v>
      </c>
      <c r="O563" s="48">
        <v>2495.4150720581697</v>
      </c>
      <c r="P563" s="48">
        <v>2146.7387495208268</v>
      </c>
      <c r="Q563" s="48">
        <v>15.036344745946062</v>
      </c>
      <c r="R563" s="48">
        <v>10.640869890222678</v>
      </c>
      <c r="U563" s="48">
        <v>1360.9259124972564</v>
      </c>
      <c r="V563" s="48">
        <v>3.5027836682425928E-2</v>
      </c>
      <c r="W563" s="48">
        <v>38852.696637701767</v>
      </c>
      <c r="X563" s="48">
        <v>695.66358670532099</v>
      </c>
      <c r="Y563" s="48">
        <v>1.8941385014844769E-2</v>
      </c>
      <c r="Z563" s="48">
        <v>36727.176294664539</v>
      </c>
      <c r="AA563" s="48">
        <v>591.62843612876304</v>
      </c>
      <c r="AB563" s="48">
        <v>1.2826139847977203E-2</v>
      </c>
      <c r="AC563" s="48">
        <v>46126.772601974095</v>
      </c>
      <c r="AD563" s="48">
        <v>-1360.9259124972564</v>
      </c>
      <c r="AE563" s="48">
        <v>-3.5027836682425928E-2</v>
      </c>
      <c r="AF563" s="48">
        <v>38852.696637701767</v>
      </c>
      <c r="AG563" s="48">
        <v>-665.26232579193538</v>
      </c>
      <c r="AH563" s="48">
        <v>-1.6086451667581159E-2</v>
      </c>
      <c r="AI563" s="48">
        <v>41355.442426910769</v>
      </c>
      <c r="AJ563" s="48">
        <v>-769.29747636849334</v>
      </c>
      <c r="AK563" s="48">
        <v>-2.2201696834448725E-2</v>
      </c>
      <c r="AL563" s="48">
        <v>34650.391008620187</v>
      </c>
      <c r="AM563" s="48">
        <v>-695.66358670532099</v>
      </c>
      <c r="AN563" s="48">
        <v>-1.8941385014844769E-2</v>
      </c>
      <c r="AO563" s="48">
        <v>36727.176294664539</v>
      </c>
      <c r="AP563" s="48">
        <v>665.26232579193538</v>
      </c>
      <c r="AQ563" s="48">
        <v>1.6086451667581159E-2</v>
      </c>
      <c r="AR563" s="48">
        <v>41355.442426910769</v>
      </c>
      <c r="AS563" s="48">
        <v>-104.03515057655795</v>
      </c>
      <c r="AT563" s="48">
        <v>-6.1152451668675667E-3</v>
      </c>
      <c r="AU563" s="48">
        <v>17012.42513386397</v>
      </c>
      <c r="AV563" s="48">
        <v>-591.62843612876304</v>
      </c>
      <c r="AW563" s="48">
        <v>-1.2826139847977203E-2</v>
      </c>
      <c r="AX563" s="48">
        <v>46126.772601974095</v>
      </c>
      <c r="AY563" s="48">
        <v>769.29747636849334</v>
      </c>
      <c r="AZ563" s="48">
        <v>2.2201696834448725E-2</v>
      </c>
      <c r="BA563" s="48">
        <v>34650.391008620187</v>
      </c>
      <c r="BB563" s="48">
        <v>104.03515057655795</v>
      </c>
      <c r="BC563" s="48">
        <v>6.1152451668675667E-3</v>
      </c>
      <c r="BD563" s="48">
        <v>17012.42513386397</v>
      </c>
      <c r="BF563" s="8">
        <f t="shared" si="73"/>
        <v>317286.20219784894</v>
      </c>
      <c r="BG563" s="8">
        <f t="shared" si="74"/>
        <v>316976.11138582445</v>
      </c>
      <c r="BH563" s="8">
        <f t="shared" si="75"/>
        <v>317158.78016158898</v>
      </c>
      <c r="BI563" s="8">
        <f t="shared" si="76"/>
        <v>317079.35795715952</v>
      </c>
      <c r="BJ563" s="19">
        <f t="shared" si="77"/>
        <v>1</v>
      </c>
      <c r="BK563" s="19">
        <f t="shared" si="78"/>
        <v>0</v>
      </c>
      <c r="BL563" s="19">
        <f t="shared" si="79"/>
        <v>0</v>
      </c>
      <c r="BM563" s="19">
        <f t="shared" si="80"/>
        <v>0</v>
      </c>
    </row>
    <row r="564" spans="2:65" x14ac:dyDescent="0.25">
      <c r="B564" s="6">
        <v>539</v>
      </c>
      <c r="C564" s="48">
        <v>2025.7033578328069</v>
      </c>
      <c r="D564" s="48">
        <v>1600.6579246764541</v>
      </c>
      <c r="E564" s="48">
        <v>15.153106153221755</v>
      </c>
      <c r="F564" s="48">
        <v>10.728613314051353</v>
      </c>
      <c r="G564" s="48">
        <v>3206.3562985308927</v>
      </c>
      <c r="H564" s="48">
        <v>2930.4551873399514</v>
      </c>
      <c r="I564" s="48">
        <v>15.224123271047462</v>
      </c>
      <c r="J564" s="48">
        <v>10.770465040457193</v>
      </c>
      <c r="K564" s="48">
        <v>2578.3866379149645</v>
      </c>
      <c r="L564" s="48">
        <v>2248.8714336254361</v>
      </c>
      <c r="M564" s="48">
        <v>15.198730948996173</v>
      </c>
      <c r="N564" s="48">
        <v>10.755514608649014</v>
      </c>
      <c r="O564" s="48">
        <v>2498.9688698067516</v>
      </c>
      <c r="P564" s="48">
        <v>2145.6799059270033</v>
      </c>
      <c r="Q564" s="48">
        <v>15.187422811849128</v>
      </c>
      <c r="R564" s="48">
        <v>10.748851731207223</v>
      </c>
      <c r="U564" s="48">
        <v>1329.7972626634973</v>
      </c>
      <c r="V564" s="48">
        <v>4.1851726405839784E-2</v>
      </c>
      <c r="W564" s="48">
        <v>31774.012134370256</v>
      </c>
      <c r="X564" s="48">
        <v>648.21350894898205</v>
      </c>
      <c r="Y564" s="48">
        <v>2.6901294597660552E-2</v>
      </c>
      <c r="Z564" s="48">
        <v>24095.996815162693</v>
      </c>
      <c r="AA564" s="48">
        <v>545.02198125054929</v>
      </c>
      <c r="AB564" s="48">
        <v>2.0238417155869826E-2</v>
      </c>
      <c r="AC564" s="48">
        <v>26930.069533252725</v>
      </c>
      <c r="AD564" s="48">
        <v>-1329.7972626634973</v>
      </c>
      <c r="AE564" s="48">
        <v>-4.1851726405839784E-2</v>
      </c>
      <c r="AF564" s="48">
        <v>31774.012134370256</v>
      </c>
      <c r="AG564" s="48">
        <v>-681.5837537145153</v>
      </c>
      <c r="AH564" s="48">
        <v>-1.4950431808179232E-2</v>
      </c>
      <c r="AI564" s="48">
        <v>45589.569750194612</v>
      </c>
      <c r="AJ564" s="48">
        <v>-784.77528141294806</v>
      </c>
      <c r="AK564" s="48">
        <v>-2.1613309249969959E-2</v>
      </c>
      <c r="AL564" s="48">
        <v>36309.815972028387</v>
      </c>
      <c r="AM564" s="48">
        <v>-648.21350894898205</v>
      </c>
      <c r="AN564" s="48">
        <v>-2.6901294597660552E-2</v>
      </c>
      <c r="AO564" s="48">
        <v>24095.996815162693</v>
      </c>
      <c r="AP564" s="48">
        <v>681.5837537145153</v>
      </c>
      <c r="AQ564" s="48">
        <v>1.4950431808179232E-2</v>
      </c>
      <c r="AR564" s="48">
        <v>45589.569750194612</v>
      </c>
      <c r="AS564" s="48">
        <v>-103.19152769843276</v>
      </c>
      <c r="AT564" s="48">
        <v>-6.6628774417907266E-3</v>
      </c>
      <c r="AU564" s="48">
        <v>15487.532016002207</v>
      </c>
      <c r="AV564" s="48">
        <v>-545.02198125054929</v>
      </c>
      <c r="AW564" s="48">
        <v>-2.0238417155869826E-2</v>
      </c>
      <c r="AX564" s="48">
        <v>26930.069533252725</v>
      </c>
      <c r="AY564" s="48">
        <v>784.77528141294806</v>
      </c>
      <c r="AZ564" s="48">
        <v>2.1613309249969959E-2</v>
      </c>
      <c r="BA564" s="48">
        <v>36309.815972028387</v>
      </c>
      <c r="BB564" s="48">
        <v>103.19152769843276</v>
      </c>
      <c r="BC564" s="48">
        <v>6.6628774417907266E-3</v>
      </c>
      <c r="BD564" s="48">
        <v>15487.532016002207</v>
      </c>
      <c r="BF564" s="8">
        <f t="shared" si="73"/>
        <v>320257.74149686418</v>
      </c>
      <c r="BG564" s="8">
        <f t="shared" si="74"/>
        <v>320183.4960263758</v>
      </c>
      <c r="BH564" s="8">
        <f t="shared" si="75"/>
        <v>320416.56682584493</v>
      </c>
      <c r="BI564" s="8">
        <f t="shared" si="76"/>
        <v>320319.87203028973</v>
      </c>
      <c r="BJ564" s="19">
        <f t="shared" si="77"/>
        <v>0</v>
      </c>
      <c r="BK564" s="19">
        <f t="shared" si="78"/>
        <v>0</v>
      </c>
      <c r="BL564" s="19">
        <f t="shared" si="79"/>
        <v>1</v>
      </c>
      <c r="BM564" s="19">
        <f t="shared" si="80"/>
        <v>0</v>
      </c>
    </row>
    <row r="565" spans="2:65" x14ac:dyDescent="0.25">
      <c r="B565" s="6">
        <v>540</v>
      </c>
      <c r="C565" s="48">
        <v>1970.1588044529221</v>
      </c>
      <c r="D565" s="48">
        <v>1567.8570633322295</v>
      </c>
      <c r="E565" s="48">
        <v>14.987456250394517</v>
      </c>
      <c r="F565" s="48">
        <v>10.611456429571355</v>
      </c>
      <c r="G565" s="48">
        <v>3235.6659948023644</v>
      </c>
      <c r="H565" s="48">
        <v>2952.9751137424469</v>
      </c>
      <c r="I565" s="48">
        <v>15.047971979776914</v>
      </c>
      <c r="J565" s="48">
        <v>10.647196068545467</v>
      </c>
      <c r="K565" s="48">
        <v>2549.5409421583672</v>
      </c>
      <c r="L565" s="48">
        <v>2232.9868777639654</v>
      </c>
      <c r="M565" s="48">
        <v>15.030929957442543</v>
      </c>
      <c r="N565" s="48">
        <v>10.637140228838659</v>
      </c>
      <c r="O565" s="48">
        <v>2537.6861916336838</v>
      </c>
      <c r="P565" s="48">
        <v>2175.4595678399965</v>
      </c>
      <c r="Q565" s="48">
        <v>15.007832087777736</v>
      </c>
      <c r="R565" s="48">
        <v>10.623499948525664</v>
      </c>
      <c r="U565" s="48">
        <v>1385.1180504102174</v>
      </c>
      <c r="V565" s="48">
        <v>3.5739638974112253E-2</v>
      </c>
      <c r="W565" s="48">
        <v>38755.793012165501</v>
      </c>
      <c r="X565" s="48">
        <v>665.12981443173589</v>
      </c>
      <c r="Y565" s="48">
        <v>2.5683799267303797E-2</v>
      </c>
      <c r="Z565" s="48">
        <v>25896.862357060429</v>
      </c>
      <c r="AA565" s="48">
        <v>607.60250450776698</v>
      </c>
      <c r="AB565" s="48">
        <v>1.2043518954309107E-2</v>
      </c>
      <c r="AC565" s="48">
        <v>50450.57900543014</v>
      </c>
      <c r="AD565" s="48">
        <v>-1385.1180504102174</v>
      </c>
      <c r="AE565" s="48">
        <v>-3.5739638974112253E-2</v>
      </c>
      <c r="AF565" s="48">
        <v>38755.793012165501</v>
      </c>
      <c r="AG565" s="48">
        <v>-719.9882359784815</v>
      </c>
      <c r="AH565" s="48">
        <v>-1.0055839706808456E-2</v>
      </c>
      <c r="AI565" s="48">
        <v>71599.016787330329</v>
      </c>
      <c r="AJ565" s="48">
        <v>-777.51554590245041</v>
      </c>
      <c r="AK565" s="48">
        <v>-2.3696120019803146E-2</v>
      </c>
      <c r="AL565" s="48">
        <v>32811.934833747924</v>
      </c>
      <c r="AM565" s="48">
        <v>-665.12981443173589</v>
      </c>
      <c r="AN565" s="48">
        <v>-2.5683799267303797E-2</v>
      </c>
      <c r="AO565" s="48">
        <v>25896.862357060429</v>
      </c>
      <c r="AP565" s="48">
        <v>719.9882359784815</v>
      </c>
      <c r="AQ565" s="48">
        <v>1.0055839706808456E-2</v>
      </c>
      <c r="AR565" s="48">
        <v>71599.016787330329</v>
      </c>
      <c r="AS565" s="48">
        <v>-57.527309923968915</v>
      </c>
      <c r="AT565" s="48">
        <v>-1.364028031299469E-2</v>
      </c>
      <c r="AU565" s="48">
        <v>4217.4580436711667</v>
      </c>
      <c r="AV565" s="48">
        <v>-607.60250450776698</v>
      </c>
      <c r="AW565" s="48">
        <v>-1.2043518954309107E-2</v>
      </c>
      <c r="AX565" s="48">
        <v>50450.57900543014</v>
      </c>
      <c r="AY565" s="48">
        <v>777.51554590245041</v>
      </c>
      <c r="AZ565" s="48">
        <v>2.3696120019803146E-2</v>
      </c>
      <c r="BA565" s="48">
        <v>32811.934833747924</v>
      </c>
      <c r="BB565" s="48">
        <v>57.527309923968915</v>
      </c>
      <c r="BC565" s="48">
        <v>1.364028031299469E-2</v>
      </c>
      <c r="BD565" s="48">
        <v>4217.4580436711667</v>
      </c>
      <c r="BF565" s="8">
        <f t="shared" si="73"/>
        <v>316775.83582380845</v>
      </c>
      <c r="BG565" s="8">
        <f t="shared" si="74"/>
        <v>316462.90694262157</v>
      </c>
      <c r="BH565" s="8">
        <f t="shared" si="75"/>
        <v>316881.21998739574</v>
      </c>
      <c r="BI565" s="8">
        <f t="shared" si="76"/>
        <v>316529.53888792993</v>
      </c>
      <c r="BJ565" s="19">
        <f t="shared" si="77"/>
        <v>0</v>
      </c>
      <c r="BK565" s="19">
        <f t="shared" si="78"/>
        <v>0</v>
      </c>
      <c r="BL565" s="19">
        <f t="shared" si="79"/>
        <v>1</v>
      </c>
      <c r="BM565" s="19">
        <f t="shared" si="80"/>
        <v>0</v>
      </c>
    </row>
    <row r="566" spans="2:65" x14ac:dyDescent="0.25">
      <c r="B566" s="6">
        <v>541</v>
      </c>
      <c r="C566" s="48">
        <v>1960.9340623204318</v>
      </c>
      <c r="D566" s="48">
        <v>1559.1085961023191</v>
      </c>
      <c r="E566" s="48">
        <v>15.014405815290454</v>
      </c>
      <c r="F566" s="48">
        <v>10.629646606275685</v>
      </c>
      <c r="G566" s="48">
        <v>3154.0173758215565</v>
      </c>
      <c r="H566" s="48">
        <v>2896.7019379522849</v>
      </c>
      <c r="I566" s="48">
        <v>15.084939051153533</v>
      </c>
      <c r="J566" s="48">
        <v>10.671305624736238</v>
      </c>
      <c r="K566" s="48">
        <v>2560.1463304651006</v>
      </c>
      <c r="L566" s="48">
        <v>2238.1190205822054</v>
      </c>
      <c r="M566" s="48">
        <v>15.053499314987183</v>
      </c>
      <c r="N566" s="48">
        <v>10.652751092055176</v>
      </c>
      <c r="O566" s="48">
        <v>2551.3024079549982</v>
      </c>
      <c r="P566" s="48">
        <v>2182.3062607453439</v>
      </c>
      <c r="Q566" s="48">
        <v>15.030533188072319</v>
      </c>
      <c r="R566" s="48">
        <v>10.639182443572345</v>
      </c>
      <c r="U566" s="48">
        <v>1337.5933418499658</v>
      </c>
      <c r="V566" s="48">
        <v>4.1659018460553199E-2</v>
      </c>
      <c r="W566" s="48">
        <v>32108.133875418331</v>
      </c>
      <c r="X566" s="48">
        <v>679.0104244798863</v>
      </c>
      <c r="Y566" s="48">
        <v>2.3104485779491313E-2</v>
      </c>
      <c r="Z566" s="48">
        <v>29388.683693735769</v>
      </c>
      <c r="AA566" s="48">
        <v>623.19766464302484</v>
      </c>
      <c r="AB566" s="48">
        <v>9.5358372966600768E-3</v>
      </c>
      <c r="AC566" s="48">
        <v>65353.21915164173</v>
      </c>
      <c r="AD566" s="48">
        <v>-1337.5933418499658</v>
      </c>
      <c r="AE566" s="48">
        <v>-4.1659018460553199E-2</v>
      </c>
      <c r="AF566" s="48">
        <v>32108.133875418331</v>
      </c>
      <c r="AG566" s="48">
        <v>-658.58291737007949</v>
      </c>
      <c r="AH566" s="48">
        <v>-1.8554532681061886E-2</v>
      </c>
      <c r="AI566" s="48">
        <v>35494.449183421224</v>
      </c>
      <c r="AJ566" s="48">
        <v>-714.39567720694095</v>
      </c>
      <c r="AK566" s="48">
        <v>-3.2123181163893122E-2</v>
      </c>
      <c r="AL566" s="48">
        <v>22239.256864445637</v>
      </c>
      <c r="AM566" s="48">
        <v>-679.0104244798863</v>
      </c>
      <c r="AN566" s="48">
        <v>-2.3104485779491313E-2</v>
      </c>
      <c r="AO566" s="48">
        <v>29388.683693735769</v>
      </c>
      <c r="AP566" s="48">
        <v>658.58291737007949</v>
      </c>
      <c r="AQ566" s="48">
        <v>1.8554532681061886E-2</v>
      </c>
      <c r="AR566" s="48">
        <v>35494.449183421224</v>
      </c>
      <c r="AS566" s="48">
        <v>-55.81275983686146</v>
      </c>
      <c r="AT566" s="48">
        <v>-1.3568648482831236E-2</v>
      </c>
      <c r="AU566" s="48">
        <v>4113.3617624100734</v>
      </c>
      <c r="AV566" s="48">
        <v>-623.19766464302484</v>
      </c>
      <c r="AW566" s="48">
        <v>-9.5358372966600768E-3</v>
      </c>
      <c r="AX566" s="48">
        <v>65353.21915164173</v>
      </c>
      <c r="AY566" s="48">
        <v>714.39567720694095</v>
      </c>
      <c r="AZ566" s="48">
        <v>3.2123181163893122E-2</v>
      </c>
      <c r="BA566" s="48">
        <v>22239.256864445637</v>
      </c>
      <c r="BB566" s="48">
        <v>55.81275983686146</v>
      </c>
      <c r="BC566" s="48">
        <v>1.3568648482831236E-2</v>
      </c>
      <c r="BD566" s="48">
        <v>4113.3617624100734</v>
      </c>
      <c r="BF566" s="8">
        <f t="shared" si="73"/>
        <v>317330.28959216824</v>
      </c>
      <c r="BG566" s="8">
        <f t="shared" si="74"/>
        <v>317242.46680413483</v>
      </c>
      <c r="BH566" s="8">
        <f t="shared" si="75"/>
        <v>317344.41374107311</v>
      </c>
      <c r="BI566" s="8">
        <f t="shared" si="76"/>
        <v>316993.16704642499</v>
      </c>
      <c r="BJ566" s="19">
        <f t="shared" si="77"/>
        <v>0</v>
      </c>
      <c r="BK566" s="19">
        <f t="shared" si="78"/>
        <v>0</v>
      </c>
      <c r="BL566" s="19">
        <f t="shared" si="79"/>
        <v>1</v>
      </c>
      <c r="BM566" s="19">
        <f t="shared" si="80"/>
        <v>0</v>
      </c>
    </row>
    <row r="567" spans="2:65" x14ac:dyDescent="0.25">
      <c r="B567" s="6">
        <v>542</v>
      </c>
      <c r="C567" s="48">
        <v>2004.5695287451776</v>
      </c>
      <c r="D567" s="48">
        <v>1588.5906332115464</v>
      </c>
      <c r="E567" s="48">
        <v>14.911980581848125</v>
      </c>
      <c r="F567" s="48">
        <v>10.554761653977801</v>
      </c>
      <c r="G567" s="48">
        <v>3182.1554957727194</v>
      </c>
      <c r="H567" s="48">
        <v>2915.615608705265</v>
      </c>
      <c r="I567" s="48">
        <v>14.974214460548319</v>
      </c>
      <c r="J567" s="48">
        <v>10.591472763215297</v>
      </c>
      <c r="K567" s="48">
        <v>2617.7060942464341</v>
      </c>
      <c r="L567" s="48">
        <v>2276.8047639701595</v>
      </c>
      <c r="M567" s="48">
        <v>14.943382572124802</v>
      </c>
      <c r="N567" s="48">
        <v>10.573298892250548</v>
      </c>
      <c r="O567" s="48">
        <v>2474.3487815821395</v>
      </c>
      <c r="P567" s="48">
        <v>2130.9230353453831</v>
      </c>
      <c r="Q567" s="48">
        <v>14.94233122313987</v>
      </c>
      <c r="R567" s="48">
        <v>10.572678707851519</v>
      </c>
      <c r="U567" s="48">
        <v>1327.0249754937186</v>
      </c>
      <c r="V567" s="48">
        <v>3.6711109237495876E-2</v>
      </c>
      <c r="W567" s="48">
        <v>36147.776601049307</v>
      </c>
      <c r="X567" s="48">
        <v>688.21413075861301</v>
      </c>
      <c r="Y567" s="48">
        <v>1.8537238272747558E-2</v>
      </c>
      <c r="Z567" s="48">
        <v>37126.033588853854</v>
      </c>
      <c r="AA567" s="48">
        <v>542.33240213383669</v>
      </c>
      <c r="AB567" s="48">
        <v>1.7917053873718558E-2</v>
      </c>
      <c r="AC567" s="48">
        <v>30269.061306409938</v>
      </c>
      <c r="AD567" s="48">
        <v>-1327.0249754937186</v>
      </c>
      <c r="AE567" s="48">
        <v>-3.6711109237495876E-2</v>
      </c>
      <c r="AF567" s="48">
        <v>36147.776601049307</v>
      </c>
      <c r="AG567" s="48">
        <v>-638.81084473510555</v>
      </c>
      <c r="AH567" s="48">
        <v>-1.8173870964748318E-2</v>
      </c>
      <c r="AI567" s="48">
        <v>35149.960400522308</v>
      </c>
      <c r="AJ567" s="48">
        <v>-784.69257335988186</v>
      </c>
      <c r="AK567" s="48">
        <v>-1.8794055363777318E-2</v>
      </c>
      <c r="AL567" s="48">
        <v>41752.168873156421</v>
      </c>
      <c r="AM567" s="48">
        <v>-688.21413075861301</v>
      </c>
      <c r="AN567" s="48">
        <v>-1.8537238272747558E-2</v>
      </c>
      <c r="AO567" s="48">
        <v>37126.033588853854</v>
      </c>
      <c r="AP567" s="48">
        <v>638.81084473510555</v>
      </c>
      <c r="AQ567" s="48">
        <v>1.8173870964748318E-2</v>
      </c>
      <c r="AR567" s="48">
        <v>35149.960400522308</v>
      </c>
      <c r="AS567" s="48">
        <v>-145.88172862477631</v>
      </c>
      <c r="AT567" s="48">
        <v>-6.2018439902900013E-4</v>
      </c>
      <c r="AU567" s="48">
        <v>235223.15113565896</v>
      </c>
      <c r="AV567" s="48">
        <v>-542.33240213383669</v>
      </c>
      <c r="AW567" s="48">
        <v>-1.7917053873718558E-2</v>
      </c>
      <c r="AX567" s="48">
        <v>30269.061306409938</v>
      </c>
      <c r="AY567" s="48">
        <v>784.69257335988186</v>
      </c>
      <c r="AZ567" s="48">
        <v>1.8794055363777318E-2</v>
      </c>
      <c r="BA567" s="48">
        <v>41752.168873156421</v>
      </c>
      <c r="BB567" s="48">
        <v>145.88172862477631</v>
      </c>
      <c r="BC567" s="48">
        <v>6.2018439902900013E-4</v>
      </c>
      <c r="BD567" s="48">
        <v>235223.15113565896</v>
      </c>
      <c r="BF567" s="8">
        <f t="shared" si="73"/>
        <v>315054.2589861225</v>
      </c>
      <c r="BG567" s="8">
        <f t="shared" si="74"/>
        <v>314828.56728775363</v>
      </c>
      <c r="BH567" s="8">
        <f t="shared" si="75"/>
        <v>314922.16200354631</v>
      </c>
      <c r="BI567" s="8">
        <f t="shared" si="76"/>
        <v>315049.43820020021</v>
      </c>
      <c r="BJ567" s="19">
        <f t="shared" si="77"/>
        <v>1</v>
      </c>
      <c r="BK567" s="19">
        <f t="shared" si="78"/>
        <v>0</v>
      </c>
      <c r="BL567" s="19">
        <f t="shared" si="79"/>
        <v>0</v>
      </c>
      <c r="BM567" s="19">
        <f t="shared" si="80"/>
        <v>0</v>
      </c>
    </row>
    <row r="568" spans="2:65" x14ac:dyDescent="0.25">
      <c r="B568" s="6">
        <v>543</v>
      </c>
      <c r="C568" s="48">
        <v>2004.7943502378012</v>
      </c>
      <c r="D568" s="48">
        <v>1593.6643939986509</v>
      </c>
      <c r="E568" s="48">
        <v>14.95802912618805</v>
      </c>
      <c r="F568" s="48">
        <v>10.591494506931671</v>
      </c>
      <c r="G568" s="48">
        <v>3198.549820411286</v>
      </c>
      <c r="H568" s="48">
        <v>2929.6544849787215</v>
      </c>
      <c r="I568" s="48">
        <v>15.031713067230081</v>
      </c>
      <c r="J568" s="48">
        <v>10.635103770899306</v>
      </c>
      <c r="K568" s="48">
        <v>2507.3929114047478</v>
      </c>
      <c r="L568" s="48">
        <v>2206.4629657439441</v>
      </c>
      <c r="M568" s="48">
        <v>15.015236137935517</v>
      </c>
      <c r="N568" s="48">
        <v>10.625363633839701</v>
      </c>
      <c r="O568" s="48">
        <v>2458.7732856911225</v>
      </c>
      <c r="P568" s="48">
        <v>2124.4051801051646</v>
      </c>
      <c r="Q568" s="48">
        <v>14.997964845452927</v>
      </c>
      <c r="R568" s="48">
        <v>10.615146784204303</v>
      </c>
      <c r="U568" s="48">
        <v>1335.9900909800706</v>
      </c>
      <c r="V568" s="48">
        <v>4.3609263967635314E-2</v>
      </c>
      <c r="W568" s="48">
        <v>30635.465252786147</v>
      </c>
      <c r="X568" s="48">
        <v>612.7985717452932</v>
      </c>
      <c r="Y568" s="48">
        <v>3.3869126908030012E-2</v>
      </c>
      <c r="Z568" s="48">
        <v>18093.131641961671</v>
      </c>
      <c r="AA568" s="48">
        <v>530.74078610651372</v>
      </c>
      <c r="AB568" s="48">
        <v>2.365227727263175E-2</v>
      </c>
      <c r="AC568" s="48">
        <v>22439.310176726129</v>
      </c>
      <c r="AD568" s="48">
        <v>-1335.9900909800706</v>
      </c>
      <c r="AE568" s="48">
        <v>-4.3609263967635314E-2</v>
      </c>
      <c r="AF568" s="48">
        <v>30635.465252786147</v>
      </c>
      <c r="AG568" s="48">
        <v>-723.19151923477739</v>
      </c>
      <c r="AH568" s="48">
        <v>-9.7401370596053027E-3</v>
      </c>
      <c r="AI568" s="48">
        <v>74248.597818405149</v>
      </c>
      <c r="AJ568" s="48">
        <v>-805.24930487355687</v>
      </c>
      <c r="AK568" s="48">
        <v>-1.9956986695003565E-2</v>
      </c>
      <c r="AL568" s="48">
        <v>40349.242958365016</v>
      </c>
      <c r="AM568" s="48">
        <v>-612.7985717452932</v>
      </c>
      <c r="AN568" s="48">
        <v>-3.3869126908030012E-2</v>
      </c>
      <c r="AO568" s="48">
        <v>18093.131641961671</v>
      </c>
      <c r="AP568" s="48">
        <v>723.19151923477739</v>
      </c>
      <c r="AQ568" s="48">
        <v>9.7401370596053027E-3</v>
      </c>
      <c r="AR568" s="48">
        <v>74248.597818405149</v>
      </c>
      <c r="AS568" s="48">
        <v>-82.057785638779478</v>
      </c>
      <c r="AT568" s="48">
        <v>-1.0216849635398262E-2</v>
      </c>
      <c r="AU568" s="48">
        <v>8031.6133218281229</v>
      </c>
      <c r="AV568" s="48">
        <v>-530.74078610651372</v>
      </c>
      <c r="AW568" s="48">
        <v>-2.365227727263175E-2</v>
      </c>
      <c r="AX568" s="48">
        <v>22439.310176726129</v>
      </c>
      <c r="AY568" s="48">
        <v>805.24930487355687</v>
      </c>
      <c r="AZ568" s="48">
        <v>1.9956986695003565E-2</v>
      </c>
      <c r="BA568" s="48">
        <v>40349.242958365016</v>
      </c>
      <c r="BB568" s="48">
        <v>82.057785638779478</v>
      </c>
      <c r="BC568" s="48">
        <v>1.0216849635398262E-2</v>
      </c>
      <c r="BD568" s="48">
        <v>8031.6133218281229</v>
      </c>
      <c r="BF568" s="8">
        <f t="shared" si="73"/>
        <v>316151.17081395152</v>
      </c>
      <c r="BG568" s="8">
        <f t="shared" si="74"/>
        <v>316123.45864200051</v>
      </c>
      <c r="BH568" s="8">
        <f t="shared" si="75"/>
        <v>316554.44604944705</v>
      </c>
      <c r="BI568" s="8">
        <f t="shared" si="76"/>
        <v>316329.9983460239</v>
      </c>
      <c r="BJ568" s="19">
        <f t="shared" si="77"/>
        <v>0</v>
      </c>
      <c r="BK568" s="19">
        <f t="shared" si="78"/>
        <v>0</v>
      </c>
      <c r="BL568" s="19">
        <f t="shared" si="79"/>
        <v>1</v>
      </c>
      <c r="BM568" s="19">
        <f t="shared" si="80"/>
        <v>0</v>
      </c>
    </row>
    <row r="569" spans="2:65" x14ac:dyDescent="0.25">
      <c r="B569" s="6">
        <v>544</v>
      </c>
      <c r="C569" s="48">
        <v>1945.6898884859265</v>
      </c>
      <c r="D569" s="48">
        <v>1551.5076993537227</v>
      </c>
      <c r="E569" s="48">
        <v>14.959040677900699</v>
      </c>
      <c r="F569" s="48">
        <v>10.589756251491249</v>
      </c>
      <c r="G569" s="48">
        <v>3141.7581770328529</v>
      </c>
      <c r="H569" s="48">
        <v>2890.1212394059589</v>
      </c>
      <c r="I569" s="48">
        <v>15.02761481986761</v>
      </c>
      <c r="J569" s="48">
        <v>10.63026480244741</v>
      </c>
      <c r="K569" s="48">
        <v>2529.6983345742096</v>
      </c>
      <c r="L569" s="48">
        <v>2219.7612701892276</v>
      </c>
      <c r="M569" s="48">
        <v>14.999713986189985</v>
      </c>
      <c r="N569" s="48">
        <v>10.613797448771969</v>
      </c>
      <c r="O569" s="48">
        <v>2548.4741355598476</v>
      </c>
      <c r="P569" s="48">
        <v>2182.8244704529648</v>
      </c>
      <c r="Q569" s="48">
        <v>14.972864131038582</v>
      </c>
      <c r="R569" s="48">
        <v>10.597931774057839</v>
      </c>
      <c r="U569" s="48">
        <v>1338.6135400522362</v>
      </c>
      <c r="V569" s="48">
        <v>4.0508550956161571E-2</v>
      </c>
      <c r="W569" s="48">
        <v>33045.209183139785</v>
      </c>
      <c r="X569" s="48">
        <v>668.25357083550489</v>
      </c>
      <c r="Y569" s="48">
        <v>2.4041197280720183E-2</v>
      </c>
      <c r="Z569" s="48">
        <v>27796.185149705929</v>
      </c>
      <c r="AA569" s="48">
        <v>631.31677109924203</v>
      </c>
      <c r="AB569" s="48">
        <v>8.1755225665904874E-3</v>
      </c>
      <c r="AC569" s="48">
        <v>77220.356981110483</v>
      </c>
      <c r="AD569" s="48">
        <v>-1338.6135400522362</v>
      </c>
      <c r="AE569" s="48">
        <v>-4.0508550956161571E-2</v>
      </c>
      <c r="AF569" s="48">
        <v>33045.209183139785</v>
      </c>
      <c r="AG569" s="48">
        <v>-670.35996921673132</v>
      </c>
      <c r="AH569" s="48">
        <v>-1.6467353675441387E-2</v>
      </c>
      <c r="AI569" s="48">
        <v>40708.421184666338</v>
      </c>
      <c r="AJ569" s="48">
        <v>-707.29676895299417</v>
      </c>
      <c r="AK569" s="48">
        <v>-3.2333028389571083E-2</v>
      </c>
      <c r="AL569" s="48">
        <v>21875.364114706019</v>
      </c>
      <c r="AM569" s="48">
        <v>-668.25357083550489</v>
      </c>
      <c r="AN569" s="48">
        <v>-2.4041197280720183E-2</v>
      </c>
      <c r="AO569" s="48">
        <v>27796.185149705929</v>
      </c>
      <c r="AP569" s="48">
        <v>670.35996921673132</v>
      </c>
      <c r="AQ569" s="48">
        <v>1.6467353675441387E-2</v>
      </c>
      <c r="AR569" s="48">
        <v>40708.421184666338</v>
      </c>
      <c r="AS569" s="48">
        <v>-36.936799736262856</v>
      </c>
      <c r="AT569" s="48">
        <v>-1.5865674714129696E-2</v>
      </c>
      <c r="AU569" s="48">
        <v>2328.0951110996607</v>
      </c>
      <c r="AV569" s="48">
        <v>-631.31677109924203</v>
      </c>
      <c r="AW569" s="48">
        <v>-8.1755225665904874E-3</v>
      </c>
      <c r="AX569" s="48">
        <v>77220.356981110483</v>
      </c>
      <c r="AY569" s="48">
        <v>707.29676895299417</v>
      </c>
      <c r="AZ569" s="48">
        <v>3.2333028389571083E-2</v>
      </c>
      <c r="BA569" s="48">
        <v>21875.364114706019</v>
      </c>
      <c r="BB569" s="48">
        <v>36.936799736262856</v>
      </c>
      <c r="BC569" s="48">
        <v>1.5865674714129696E-2</v>
      </c>
      <c r="BD569" s="48">
        <v>2328.0951110996607</v>
      </c>
      <c r="BF569" s="8">
        <f t="shared" si="73"/>
        <v>316141.17984538374</v>
      </c>
      <c r="BG569" s="8">
        <f t="shared" si="74"/>
        <v>316017.82283401635</v>
      </c>
      <c r="BH569" s="8">
        <f t="shared" si="75"/>
        <v>316194.16219296982</v>
      </c>
      <c r="BI569" s="8">
        <f t="shared" si="76"/>
        <v>315755.12875128223</v>
      </c>
      <c r="BJ569" s="19">
        <f t="shared" si="77"/>
        <v>0</v>
      </c>
      <c r="BK569" s="19">
        <f t="shared" si="78"/>
        <v>0</v>
      </c>
      <c r="BL569" s="19">
        <f t="shared" si="79"/>
        <v>1</v>
      </c>
      <c r="BM569" s="19">
        <f t="shared" si="80"/>
        <v>0</v>
      </c>
    </row>
    <row r="570" spans="2:65" x14ac:dyDescent="0.25">
      <c r="B570" s="6">
        <v>545</v>
      </c>
      <c r="C570" s="48">
        <v>1946.5553857509051</v>
      </c>
      <c r="D570" s="48">
        <v>1555.8034531472026</v>
      </c>
      <c r="E570" s="48">
        <v>15.191915375960011</v>
      </c>
      <c r="F570" s="48">
        <v>10.757214365038932</v>
      </c>
      <c r="G570" s="48">
        <v>3152.8141682053028</v>
      </c>
      <c r="H570" s="48">
        <v>2899.8391217810808</v>
      </c>
      <c r="I570" s="48">
        <v>15.267227823703756</v>
      </c>
      <c r="J570" s="48">
        <v>10.801631993209014</v>
      </c>
      <c r="K570" s="48">
        <v>2491.6291032716008</v>
      </c>
      <c r="L570" s="48">
        <v>2196.9398788724643</v>
      </c>
      <c r="M570" s="48">
        <v>15.244573381852367</v>
      </c>
      <c r="N570" s="48">
        <v>10.78828473002306</v>
      </c>
      <c r="O570" s="48">
        <v>2457.4622627143822</v>
      </c>
      <c r="P570" s="48">
        <v>2124.7600053451529</v>
      </c>
      <c r="Q570" s="48">
        <v>15.223818525593625</v>
      </c>
      <c r="R570" s="48">
        <v>10.776046242743952</v>
      </c>
      <c r="U570" s="48">
        <v>1344.0356686338782</v>
      </c>
      <c r="V570" s="48">
        <v>4.4417628170082324E-2</v>
      </c>
      <c r="W570" s="48">
        <v>30259.0598373994</v>
      </c>
      <c r="X570" s="48">
        <v>641.13642572526169</v>
      </c>
      <c r="Y570" s="48">
        <v>3.1070364984127963E-2</v>
      </c>
      <c r="Z570" s="48">
        <v>20634.982114074966</v>
      </c>
      <c r="AA570" s="48">
        <v>568.95655219795026</v>
      </c>
      <c r="AB570" s="48">
        <v>1.8831877705020261E-2</v>
      </c>
      <c r="AC570" s="48">
        <v>30212.41753530908</v>
      </c>
      <c r="AD570" s="48">
        <v>-1344.0356686338782</v>
      </c>
      <c r="AE570" s="48">
        <v>-4.4417628170082324E-2</v>
      </c>
      <c r="AF570" s="48">
        <v>30259.0598373994</v>
      </c>
      <c r="AG570" s="48">
        <v>-702.89924290861654</v>
      </c>
      <c r="AH570" s="48">
        <v>-1.3347263185954361E-2</v>
      </c>
      <c r="AI570" s="48">
        <v>52662.42473200753</v>
      </c>
      <c r="AJ570" s="48">
        <v>-775.07911643592797</v>
      </c>
      <c r="AK570" s="48">
        <v>-2.5585750465062063E-2</v>
      </c>
      <c r="AL570" s="48">
        <v>30293.389966978553</v>
      </c>
      <c r="AM570" s="48">
        <v>-641.13642572526169</v>
      </c>
      <c r="AN570" s="48">
        <v>-3.1070364984127963E-2</v>
      </c>
      <c r="AO570" s="48">
        <v>20634.982114074966</v>
      </c>
      <c r="AP570" s="48">
        <v>702.89924290861654</v>
      </c>
      <c r="AQ570" s="48">
        <v>1.3347263185954361E-2</v>
      </c>
      <c r="AR570" s="48">
        <v>52662.42473200753</v>
      </c>
      <c r="AS570" s="48">
        <v>-72.179873527311429</v>
      </c>
      <c r="AT570" s="48">
        <v>-1.2238487279107702E-2</v>
      </c>
      <c r="AU570" s="48">
        <v>5897.7773871227982</v>
      </c>
      <c r="AV570" s="48">
        <v>-568.95655219795026</v>
      </c>
      <c r="AW570" s="48">
        <v>-1.8831877705020261E-2</v>
      </c>
      <c r="AX570" s="48">
        <v>30212.41753530908</v>
      </c>
      <c r="AY570" s="48">
        <v>775.07911643592797</v>
      </c>
      <c r="AZ570" s="48">
        <v>2.5585750465062063E-2</v>
      </c>
      <c r="BA570" s="48">
        <v>30293.389966978553</v>
      </c>
      <c r="BB570" s="48">
        <v>72.179873527311429</v>
      </c>
      <c r="BC570" s="48">
        <v>1.2238487279107702E-2</v>
      </c>
      <c r="BD570" s="48">
        <v>5897.7773871227982</v>
      </c>
      <c r="BF570" s="8">
        <f t="shared" si="73"/>
        <v>321160.62749802077</v>
      </c>
      <c r="BG570" s="8">
        <f t="shared" si="74"/>
        <v>321149.12067448936</v>
      </c>
      <c r="BH570" s="8">
        <f t="shared" si="75"/>
        <v>321451.60202181933</v>
      </c>
      <c r="BI570" s="8">
        <f t="shared" si="76"/>
        <v>321156.62727697339</v>
      </c>
      <c r="BJ570" s="19">
        <f t="shared" si="77"/>
        <v>0</v>
      </c>
      <c r="BK570" s="19">
        <f t="shared" si="78"/>
        <v>0</v>
      </c>
      <c r="BL570" s="19">
        <f t="shared" si="79"/>
        <v>1</v>
      </c>
      <c r="BM570" s="19">
        <f t="shared" si="80"/>
        <v>0</v>
      </c>
    </row>
    <row r="571" spans="2:65" x14ac:dyDescent="0.25">
      <c r="B571" s="6">
        <v>546</v>
      </c>
      <c r="C571" s="48">
        <v>1992.9528229211842</v>
      </c>
      <c r="D571" s="48">
        <v>1582.4895124572779</v>
      </c>
      <c r="E571" s="48">
        <v>15.093003169091556</v>
      </c>
      <c r="F571" s="48">
        <v>10.684382616961289</v>
      </c>
      <c r="G571" s="48">
        <v>3165.6996543245232</v>
      </c>
      <c r="H571" s="48">
        <v>2905.6496786790053</v>
      </c>
      <c r="I571" s="48">
        <v>15.160971491674797</v>
      </c>
      <c r="J571" s="48">
        <v>10.724354872948494</v>
      </c>
      <c r="K571" s="48">
        <v>2565.7483002120762</v>
      </c>
      <c r="L571" s="48">
        <v>2243.3173081402629</v>
      </c>
      <c r="M571" s="48">
        <v>15.132935551547458</v>
      </c>
      <c r="N571" s="48">
        <v>10.707881420210329</v>
      </c>
      <c r="O571" s="48">
        <v>2515.3849713910522</v>
      </c>
      <c r="P571" s="48">
        <v>2159.8572021314139</v>
      </c>
      <c r="Q571" s="48">
        <v>15.117973842444249</v>
      </c>
      <c r="R571" s="48">
        <v>10.699081857934734</v>
      </c>
      <c r="U571" s="48">
        <v>1323.1601662217274</v>
      </c>
      <c r="V571" s="48">
        <v>3.997225598720533E-2</v>
      </c>
      <c r="W571" s="48">
        <v>33101.963688145501</v>
      </c>
      <c r="X571" s="48">
        <v>660.82779568298497</v>
      </c>
      <c r="Y571" s="48">
        <v>2.3498803249040634E-2</v>
      </c>
      <c r="Z571" s="48">
        <v>28121.763848121245</v>
      </c>
      <c r="AA571" s="48">
        <v>577.36768967413605</v>
      </c>
      <c r="AB571" s="48">
        <v>1.4699240973445882E-2</v>
      </c>
      <c r="AC571" s="48">
        <v>39278.741719871687</v>
      </c>
      <c r="AD571" s="48">
        <v>-1323.1601662217274</v>
      </c>
      <c r="AE571" s="48">
        <v>-3.997225598720533E-2</v>
      </c>
      <c r="AF571" s="48">
        <v>33101.963688145501</v>
      </c>
      <c r="AG571" s="48">
        <v>-662.33237053874245</v>
      </c>
      <c r="AH571" s="48">
        <v>-1.6473452738164696E-2</v>
      </c>
      <c r="AI571" s="48">
        <v>40206.044298429981</v>
      </c>
      <c r="AJ571" s="48">
        <v>-745.79247654759138</v>
      </c>
      <c r="AK571" s="48">
        <v>-2.5273015013759448E-2</v>
      </c>
      <c r="AL571" s="48">
        <v>29509.438274046755</v>
      </c>
      <c r="AM571" s="48">
        <v>-660.82779568298497</v>
      </c>
      <c r="AN571" s="48">
        <v>-2.3498803249040634E-2</v>
      </c>
      <c r="AO571" s="48">
        <v>28121.763848121245</v>
      </c>
      <c r="AP571" s="48">
        <v>662.33237053874245</v>
      </c>
      <c r="AQ571" s="48">
        <v>1.6473452738164696E-2</v>
      </c>
      <c r="AR571" s="48">
        <v>40206.044298429981</v>
      </c>
      <c r="AS571" s="48">
        <v>-83.460106008848925</v>
      </c>
      <c r="AT571" s="48">
        <v>-8.7995622755947522E-3</v>
      </c>
      <c r="AU571" s="48">
        <v>9484.5747316684519</v>
      </c>
      <c r="AV571" s="48">
        <v>-577.36768967413605</v>
      </c>
      <c r="AW571" s="48">
        <v>-1.4699240973445882E-2</v>
      </c>
      <c r="AX571" s="48">
        <v>39278.741719871687</v>
      </c>
      <c r="AY571" s="48">
        <v>745.79247654759138</v>
      </c>
      <c r="AZ571" s="48">
        <v>2.5273015013759448E-2</v>
      </c>
      <c r="BA571" s="48">
        <v>29509.438274046755</v>
      </c>
      <c r="BB571" s="48">
        <v>83.460106008848925</v>
      </c>
      <c r="BC571" s="48">
        <v>8.7995622755947522E-3</v>
      </c>
      <c r="BD571" s="48">
        <v>9484.5747316684519</v>
      </c>
      <c r="BF571" s="8">
        <f t="shared" si="73"/>
        <v>318948.98899638141</v>
      </c>
      <c r="BG571" s="8">
        <f t="shared" si="74"/>
        <v>318824.99650977581</v>
      </c>
      <c r="BH571" s="8">
        <f t="shared" si="75"/>
        <v>318993.12529816962</v>
      </c>
      <c r="BI571" s="8">
        <f t="shared" si="76"/>
        <v>318812.5985359106</v>
      </c>
      <c r="BJ571" s="19">
        <f t="shared" si="77"/>
        <v>0</v>
      </c>
      <c r="BK571" s="19">
        <f t="shared" si="78"/>
        <v>0</v>
      </c>
      <c r="BL571" s="19">
        <f t="shared" si="79"/>
        <v>1</v>
      </c>
      <c r="BM571" s="19">
        <f t="shared" si="80"/>
        <v>0</v>
      </c>
    </row>
    <row r="572" spans="2:65" x14ac:dyDescent="0.25">
      <c r="B572" s="6">
        <v>547</v>
      </c>
      <c r="C572" s="48">
        <v>1930.0761565713556</v>
      </c>
      <c r="D572" s="48">
        <v>1542.8527759335914</v>
      </c>
      <c r="E572" s="48">
        <v>15.164866166209775</v>
      </c>
      <c r="F572" s="48">
        <v>10.734914085172369</v>
      </c>
      <c r="G572" s="48">
        <v>3157.7224692547575</v>
      </c>
      <c r="H572" s="48">
        <v>2902.0021008486933</v>
      </c>
      <c r="I572" s="48">
        <v>15.227396996576825</v>
      </c>
      <c r="J572" s="48">
        <v>10.771712547357115</v>
      </c>
      <c r="K572" s="48">
        <v>2517.6048502274857</v>
      </c>
      <c r="L572" s="48">
        <v>2213.0745160476235</v>
      </c>
      <c r="M572" s="48">
        <v>15.204311797652755</v>
      </c>
      <c r="N572" s="48">
        <v>10.758138867164083</v>
      </c>
      <c r="O572" s="48">
        <v>2475.0042879108805</v>
      </c>
      <c r="P572" s="48">
        <v>2135.0463855448038</v>
      </c>
      <c r="Q572" s="48">
        <v>15.18746475901378</v>
      </c>
      <c r="R572" s="48">
        <v>10.748224560958517</v>
      </c>
      <c r="U572" s="48">
        <v>1359.1493249151019</v>
      </c>
      <c r="V572" s="48">
        <v>3.6798462184746583E-2</v>
      </c>
      <c r="W572" s="48">
        <v>36934.94902291015</v>
      </c>
      <c r="X572" s="48">
        <v>670.22174011403217</v>
      </c>
      <c r="Y572" s="48">
        <v>2.3224781991714849E-2</v>
      </c>
      <c r="Z572" s="48">
        <v>28858.042256462319</v>
      </c>
      <c r="AA572" s="48">
        <v>592.19360961121242</v>
      </c>
      <c r="AB572" s="48">
        <v>1.3310475786148857E-2</v>
      </c>
      <c r="AC572" s="48">
        <v>44490.791999145571</v>
      </c>
      <c r="AD572" s="48">
        <v>-1359.1493249151019</v>
      </c>
      <c r="AE572" s="48">
        <v>-3.6798462184746583E-2</v>
      </c>
      <c r="AF572" s="48">
        <v>36934.94902291015</v>
      </c>
      <c r="AG572" s="48">
        <v>-688.92758480106977</v>
      </c>
      <c r="AH572" s="48">
        <v>-1.3573680193031734E-2</v>
      </c>
      <c r="AI572" s="48">
        <v>50754.664542247119</v>
      </c>
      <c r="AJ572" s="48">
        <v>-766.95571530388952</v>
      </c>
      <c r="AK572" s="48">
        <v>-2.3487986398597727E-2</v>
      </c>
      <c r="AL572" s="48">
        <v>32653.106242844133</v>
      </c>
      <c r="AM572" s="48">
        <v>-670.22174011403217</v>
      </c>
      <c r="AN572" s="48">
        <v>-2.3224781991714849E-2</v>
      </c>
      <c r="AO572" s="48">
        <v>28858.042256462319</v>
      </c>
      <c r="AP572" s="48">
        <v>688.92758480106977</v>
      </c>
      <c r="AQ572" s="48">
        <v>1.3573680193031734E-2</v>
      </c>
      <c r="AR572" s="48">
        <v>50754.664542247119</v>
      </c>
      <c r="AS572" s="48">
        <v>-78.028130502819749</v>
      </c>
      <c r="AT572" s="48">
        <v>-9.9143062055659925E-3</v>
      </c>
      <c r="AU572" s="48">
        <v>7870.2562625122437</v>
      </c>
      <c r="AV572" s="48">
        <v>-592.19360961121242</v>
      </c>
      <c r="AW572" s="48">
        <v>-1.3310475786148857E-2</v>
      </c>
      <c r="AX572" s="48">
        <v>44490.791999145571</v>
      </c>
      <c r="AY572" s="48">
        <v>766.95571530388952</v>
      </c>
      <c r="AZ572" s="48">
        <v>2.3487986398597727E-2</v>
      </c>
      <c r="BA572" s="48">
        <v>32653.106242844133</v>
      </c>
      <c r="BB572" s="48">
        <v>78.028130502819749</v>
      </c>
      <c r="BC572" s="48">
        <v>9.9143062055659925E-3</v>
      </c>
      <c r="BD572" s="48">
        <v>7870.2562625122437</v>
      </c>
      <c r="BF572" s="8">
        <f t="shared" si="73"/>
        <v>320504.5697792375</v>
      </c>
      <c r="BG572" s="8">
        <f t="shared" si="74"/>
        <v>320249.37431986473</v>
      </c>
      <c r="BH572" s="8">
        <f t="shared" si="75"/>
        <v>320531.09149887488</v>
      </c>
      <c r="BI572" s="8">
        <f t="shared" si="76"/>
        <v>320311.69044321071</v>
      </c>
      <c r="BJ572" s="19">
        <f t="shared" si="77"/>
        <v>0</v>
      </c>
      <c r="BK572" s="19">
        <f t="shared" si="78"/>
        <v>0</v>
      </c>
      <c r="BL572" s="19">
        <f t="shared" si="79"/>
        <v>1</v>
      </c>
      <c r="BM572" s="19">
        <f t="shared" si="80"/>
        <v>0</v>
      </c>
    </row>
    <row r="573" spans="2:65" x14ac:dyDescent="0.25">
      <c r="B573" s="6">
        <v>548</v>
      </c>
      <c r="C573" s="48">
        <v>2029.5656595222754</v>
      </c>
      <c r="D573" s="48">
        <v>1603.9583132718135</v>
      </c>
      <c r="E573" s="48">
        <v>14.955262664381316</v>
      </c>
      <c r="F573" s="48">
        <v>10.588231288477782</v>
      </c>
      <c r="G573" s="48">
        <v>3155.472617310711</v>
      </c>
      <c r="H573" s="48">
        <v>2896.9591393976584</v>
      </c>
      <c r="I573" s="48">
        <v>15.034869249370722</v>
      </c>
      <c r="J573" s="48">
        <v>10.635414624180729</v>
      </c>
      <c r="K573" s="48">
        <v>2590.0256639298709</v>
      </c>
      <c r="L573" s="48">
        <v>2257.1822371606499</v>
      </c>
      <c r="M573" s="48">
        <v>14.99964148588724</v>
      </c>
      <c r="N573" s="48">
        <v>10.61455444862956</v>
      </c>
      <c r="O573" s="48">
        <v>2557.4592816716267</v>
      </c>
      <c r="P573" s="48">
        <v>2185.3838436595902</v>
      </c>
      <c r="Q573" s="48">
        <v>14.980929826888406</v>
      </c>
      <c r="R573" s="48">
        <v>10.603461738709864</v>
      </c>
      <c r="U573" s="48">
        <v>1293.0008261258449</v>
      </c>
      <c r="V573" s="48">
        <v>4.7183335702946749E-2</v>
      </c>
      <c r="W573" s="48">
        <v>27403.760392572094</v>
      </c>
      <c r="X573" s="48">
        <v>653.22392388883645</v>
      </c>
      <c r="Y573" s="48">
        <v>2.6323160151777714E-2</v>
      </c>
      <c r="Z573" s="48">
        <v>24815.558622991604</v>
      </c>
      <c r="AA573" s="48">
        <v>581.42553038777669</v>
      </c>
      <c r="AB573" s="48">
        <v>1.5230450232081694E-2</v>
      </c>
      <c r="AC573" s="48">
        <v>38175.203065438705</v>
      </c>
      <c r="AD573" s="48">
        <v>-1293.0008261258449</v>
      </c>
      <c r="AE573" s="48">
        <v>-4.7183335702946749E-2</v>
      </c>
      <c r="AF573" s="48">
        <v>27403.760392572094</v>
      </c>
      <c r="AG573" s="48">
        <v>-639.77690223700847</v>
      </c>
      <c r="AH573" s="48">
        <v>-2.0860175551169036E-2</v>
      </c>
      <c r="AI573" s="48">
        <v>30669.775557145509</v>
      </c>
      <c r="AJ573" s="48">
        <v>-711.57529573806823</v>
      </c>
      <c r="AK573" s="48">
        <v>-3.1952885470865056E-2</v>
      </c>
      <c r="AL573" s="48">
        <v>22269.516046896275</v>
      </c>
      <c r="AM573" s="48">
        <v>-653.22392388883645</v>
      </c>
      <c r="AN573" s="48">
        <v>-2.6323160151777714E-2</v>
      </c>
      <c r="AO573" s="48">
        <v>24815.558622991604</v>
      </c>
      <c r="AP573" s="48">
        <v>639.77690223700847</v>
      </c>
      <c r="AQ573" s="48">
        <v>2.0860175551169036E-2</v>
      </c>
      <c r="AR573" s="48">
        <v>30669.775557145509</v>
      </c>
      <c r="AS573" s="48">
        <v>-71.798393501059763</v>
      </c>
      <c r="AT573" s="48">
        <v>-1.109270991969602E-2</v>
      </c>
      <c r="AU573" s="48">
        <v>6472.5746928237804</v>
      </c>
      <c r="AV573" s="48">
        <v>-581.42553038777669</v>
      </c>
      <c r="AW573" s="48">
        <v>-1.5230450232081694E-2</v>
      </c>
      <c r="AX573" s="48">
        <v>38175.203065438705</v>
      </c>
      <c r="AY573" s="48">
        <v>711.57529573806823</v>
      </c>
      <c r="AZ573" s="48">
        <v>3.1952885470865056E-2</v>
      </c>
      <c r="BA573" s="48">
        <v>22269.516046896275</v>
      </c>
      <c r="BB573" s="48">
        <v>71.798393501059763</v>
      </c>
      <c r="BC573" s="48">
        <v>1.109270991969602E-2</v>
      </c>
      <c r="BD573" s="48">
        <v>6472.5746928237804</v>
      </c>
      <c r="BF573" s="8">
        <f t="shared" si="73"/>
        <v>316042.98034106166</v>
      </c>
      <c r="BG573" s="8">
        <f t="shared" si="74"/>
        <v>316165.47958602424</v>
      </c>
      <c r="BH573" s="8">
        <f t="shared" si="75"/>
        <v>316179.45122172619</v>
      </c>
      <c r="BI573" s="8">
        <f t="shared" si="76"/>
        <v>315918.46831763635</v>
      </c>
      <c r="BJ573" s="19">
        <f t="shared" si="77"/>
        <v>0</v>
      </c>
      <c r="BK573" s="19">
        <f t="shared" si="78"/>
        <v>0</v>
      </c>
      <c r="BL573" s="19">
        <f t="shared" si="79"/>
        <v>1</v>
      </c>
      <c r="BM573" s="19">
        <f t="shared" si="80"/>
        <v>0</v>
      </c>
    </row>
    <row r="574" spans="2:65" x14ac:dyDescent="0.25">
      <c r="B574" s="6">
        <v>549</v>
      </c>
      <c r="C574" s="48">
        <v>1987.0671927652031</v>
      </c>
      <c r="D574" s="48">
        <v>1577.338568150232</v>
      </c>
      <c r="E574" s="48">
        <v>15.101345065193682</v>
      </c>
      <c r="F574" s="48">
        <v>10.68880761835506</v>
      </c>
      <c r="G574" s="48">
        <v>3209.6692379023793</v>
      </c>
      <c r="H574" s="48">
        <v>2934.3149405760282</v>
      </c>
      <c r="I574" s="48">
        <v>15.15894403112569</v>
      </c>
      <c r="J574" s="48">
        <v>10.722786674849953</v>
      </c>
      <c r="K574" s="48">
        <v>2559.0172072436035</v>
      </c>
      <c r="L574" s="48">
        <v>2237.8916178348295</v>
      </c>
      <c r="M574" s="48">
        <v>15.139427427542529</v>
      </c>
      <c r="N574" s="48">
        <v>10.71128356120151</v>
      </c>
      <c r="O574" s="48">
        <v>2518.1387444397196</v>
      </c>
      <c r="P574" s="48">
        <v>2160.6821538261092</v>
      </c>
      <c r="Q574" s="48">
        <v>15.123860954464465</v>
      </c>
      <c r="R574" s="48">
        <v>10.702101182477714</v>
      </c>
      <c r="U574" s="48">
        <v>1356.9763724257962</v>
      </c>
      <c r="V574" s="48">
        <v>3.3979056494892745E-2</v>
      </c>
      <c r="W574" s="48">
        <v>39935.669568393045</v>
      </c>
      <c r="X574" s="48">
        <v>660.55304968459745</v>
      </c>
      <c r="Y574" s="48">
        <v>2.2475942846449826E-2</v>
      </c>
      <c r="Z574" s="48">
        <v>29389.336598572758</v>
      </c>
      <c r="AA574" s="48">
        <v>583.34358567587719</v>
      </c>
      <c r="AB574" s="48">
        <v>1.3293564122653478E-2</v>
      </c>
      <c r="AC574" s="48">
        <v>43881.654332400227</v>
      </c>
      <c r="AD574" s="48">
        <v>-1356.9763724257962</v>
      </c>
      <c r="AE574" s="48">
        <v>-3.3979056494892745E-2</v>
      </c>
      <c r="AF574" s="48">
        <v>39935.669568393045</v>
      </c>
      <c r="AG574" s="48">
        <v>-696.42332274119872</v>
      </c>
      <c r="AH574" s="48">
        <v>-1.150311364844292E-2</v>
      </c>
      <c r="AI574" s="48">
        <v>60542.15789091745</v>
      </c>
      <c r="AJ574" s="48">
        <v>-773.63278674991898</v>
      </c>
      <c r="AK574" s="48">
        <v>-2.0685492372239267E-2</v>
      </c>
      <c r="AL574" s="48">
        <v>37399.776269679911</v>
      </c>
      <c r="AM574" s="48">
        <v>-660.55304968459745</v>
      </c>
      <c r="AN574" s="48">
        <v>-2.2475942846449826E-2</v>
      </c>
      <c r="AO574" s="48">
        <v>29389.336598572758</v>
      </c>
      <c r="AP574" s="48">
        <v>696.42332274119872</v>
      </c>
      <c r="AQ574" s="48">
        <v>1.150311364844292E-2</v>
      </c>
      <c r="AR574" s="48">
        <v>60542.15789091745</v>
      </c>
      <c r="AS574" s="48">
        <v>-77.209464008720261</v>
      </c>
      <c r="AT574" s="48">
        <v>-9.1823787237963472E-3</v>
      </c>
      <c r="AU574" s="48">
        <v>8408.4381978963847</v>
      </c>
      <c r="AV574" s="48">
        <v>-583.34358567587719</v>
      </c>
      <c r="AW574" s="48">
        <v>-1.3293564122653478E-2</v>
      </c>
      <c r="AX574" s="48">
        <v>43881.654332400227</v>
      </c>
      <c r="AY574" s="48">
        <v>773.63278674991898</v>
      </c>
      <c r="AZ574" s="48">
        <v>2.0685492372239267E-2</v>
      </c>
      <c r="BA574" s="48">
        <v>37399.776269679911</v>
      </c>
      <c r="BB574" s="48">
        <v>77.209464008720261</v>
      </c>
      <c r="BC574" s="48">
        <v>9.1823787237963472E-3</v>
      </c>
      <c r="BD574" s="48">
        <v>8408.4381978963847</v>
      </c>
      <c r="BF574" s="8">
        <f t="shared" si="73"/>
        <v>319086.88998250157</v>
      </c>
      <c r="BG574" s="8">
        <f t="shared" si="74"/>
        <v>318749.28530492255</v>
      </c>
      <c r="BH574" s="8">
        <f t="shared" si="75"/>
        <v>319100.6152182105</v>
      </c>
      <c r="BI574" s="8">
        <f t="shared" si="76"/>
        <v>318902.3533205053</v>
      </c>
      <c r="BJ574" s="19">
        <f t="shared" si="77"/>
        <v>0</v>
      </c>
      <c r="BK574" s="19">
        <f t="shared" si="78"/>
        <v>0</v>
      </c>
      <c r="BL574" s="19">
        <f t="shared" si="79"/>
        <v>1</v>
      </c>
      <c r="BM574" s="19">
        <f t="shared" si="80"/>
        <v>0</v>
      </c>
    </row>
    <row r="575" spans="2:65" x14ac:dyDescent="0.25">
      <c r="B575" s="6">
        <v>550</v>
      </c>
      <c r="C575" s="48">
        <v>1916.2176731342147</v>
      </c>
      <c r="D575" s="48">
        <v>1531.1697598555968</v>
      </c>
      <c r="E575" s="48">
        <v>15.036028696193814</v>
      </c>
      <c r="F575" s="48">
        <v>10.643457988306896</v>
      </c>
      <c r="G575" s="48">
        <v>3183.7407703264353</v>
      </c>
      <c r="H575" s="48">
        <v>2917.91257865128</v>
      </c>
      <c r="I575" s="48">
        <v>15.092894850672574</v>
      </c>
      <c r="J575" s="48">
        <v>10.677049334289689</v>
      </c>
      <c r="K575" s="48">
        <v>2577.47220340473</v>
      </c>
      <c r="L575" s="48">
        <v>2251.4167662948948</v>
      </c>
      <c r="M575" s="48">
        <v>15.064270995282493</v>
      </c>
      <c r="N575" s="48">
        <v>10.660151281380996</v>
      </c>
      <c r="O575" s="48">
        <v>2466.1377605283437</v>
      </c>
      <c r="P575" s="48">
        <v>2127.0425544934378</v>
      </c>
      <c r="Q575" s="48">
        <v>15.058045989297794</v>
      </c>
      <c r="R575" s="48">
        <v>10.656473599161789</v>
      </c>
      <c r="U575" s="48">
        <v>1386.7428187956832</v>
      </c>
      <c r="V575" s="48">
        <v>3.3591345982793896E-2</v>
      </c>
      <c r="W575" s="48">
        <v>41282.74048637403</v>
      </c>
      <c r="X575" s="48">
        <v>720.24700643929805</v>
      </c>
      <c r="Y575" s="48">
        <v>1.6693293074100168E-2</v>
      </c>
      <c r="Z575" s="48">
        <v>43145.891181696759</v>
      </c>
      <c r="AA575" s="48">
        <v>595.87279463784103</v>
      </c>
      <c r="AB575" s="48">
        <v>1.3015610854893112E-2</v>
      </c>
      <c r="AC575" s="48">
        <v>45781.392919705155</v>
      </c>
      <c r="AD575" s="48">
        <v>-1386.7428187956832</v>
      </c>
      <c r="AE575" s="48">
        <v>-3.3591345982793896E-2</v>
      </c>
      <c r="AF575" s="48">
        <v>41282.74048637403</v>
      </c>
      <c r="AG575" s="48">
        <v>-666.49581235638516</v>
      </c>
      <c r="AH575" s="48">
        <v>-1.6898052908693728E-2</v>
      </c>
      <c r="AI575" s="48">
        <v>39442.166263634179</v>
      </c>
      <c r="AJ575" s="48">
        <v>-790.87002415784218</v>
      </c>
      <c r="AK575" s="48">
        <v>-2.0575735127900785E-2</v>
      </c>
      <c r="AL575" s="48">
        <v>38437.023962532403</v>
      </c>
      <c r="AM575" s="48">
        <v>-720.24700643929805</v>
      </c>
      <c r="AN575" s="48">
        <v>-1.6693293074100168E-2</v>
      </c>
      <c r="AO575" s="48">
        <v>43145.891181696759</v>
      </c>
      <c r="AP575" s="48">
        <v>666.49581235638516</v>
      </c>
      <c r="AQ575" s="48">
        <v>1.6898052908693728E-2</v>
      </c>
      <c r="AR575" s="48">
        <v>39442.166263634179</v>
      </c>
      <c r="AS575" s="48">
        <v>-124.37421180145702</v>
      </c>
      <c r="AT575" s="48">
        <v>-3.6776822192070568E-3</v>
      </c>
      <c r="AU575" s="48">
        <v>33818.640216357053</v>
      </c>
      <c r="AV575" s="48">
        <v>-595.87279463784103</v>
      </c>
      <c r="AW575" s="48">
        <v>-1.3015610854893112E-2</v>
      </c>
      <c r="AX575" s="48">
        <v>45781.392919705155</v>
      </c>
      <c r="AY575" s="48">
        <v>790.87002415784218</v>
      </c>
      <c r="AZ575" s="48">
        <v>2.0575735127900785E-2</v>
      </c>
      <c r="BA575" s="48">
        <v>38437.023962532403</v>
      </c>
      <c r="BB575" s="48">
        <v>124.37421180145702</v>
      </c>
      <c r="BC575" s="48">
        <v>3.6776822192070568E-3</v>
      </c>
      <c r="BD575" s="48">
        <v>33818.640216357053</v>
      </c>
      <c r="BF575" s="8">
        <f t="shared" si="73"/>
        <v>317772.56988935126</v>
      </c>
      <c r="BG575" s="8">
        <f t="shared" si="74"/>
        <v>317393.56745003944</v>
      </c>
      <c r="BH575" s="8">
        <f t="shared" si="75"/>
        <v>317553.12167513493</v>
      </c>
      <c r="BI575" s="8">
        <f t="shared" si="76"/>
        <v>317567.16542036022</v>
      </c>
      <c r="BJ575" s="19">
        <f t="shared" si="77"/>
        <v>1</v>
      </c>
      <c r="BK575" s="19">
        <f t="shared" si="78"/>
        <v>0</v>
      </c>
      <c r="BL575" s="19">
        <f t="shared" si="79"/>
        <v>0</v>
      </c>
      <c r="BM575" s="19">
        <f t="shared" si="80"/>
        <v>0</v>
      </c>
    </row>
    <row r="576" spans="2:65" x14ac:dyDescent="0.25">
      <c r="B576" s="6">
        <v>551</v>
      </c>
      <c r="C576" s="48">
        <v>1962.56022352688</v>
      </c>
      <c r="D576" s="48">
        <v>1562.2382631202415</v>
      </c>
      <c r="E576" s="48">
        <v>15.104666522986674</v>
      </c>
      <c r="F576" s="48">
        <v>10.692222962105495</v>
      </c>
      <c r="G576" s="48">
        <v>3178.0561377907316</v>
      </c>
      <c r="H576" s="48">
        <v>2914.0450125491761</v>
      </c>
      <c r="I576" s="48">
        <v>15.167747592266947</v>
      </c>
      <c r="J576" s="48">
        <v>10.729453148774821</v>
      </c>
      <c r="K576" s="48">
        <v>2574.0450367093954</v>
      </c>
      <c r="L576" s="48">
        <v>2249.0374387612478</v>
      </c>
      <c r="M576" s="48">
        <v>15.139649652582669</v>
      </c>
      <c r="N576" s="48">
        <v>10.712882621364828</v>
      </c>
      <c r="O576" s="48">
        <v>2551.8205130730712</v>
      </c>
      <c r="P576" s="48">
        <v>2184.5057080744182</v>
      </c>
      <c r="Q576" s="48">
        <v>15.120038263743357</v>
      </c>
      <c r="R576" s="48">
        <v>10.701304849477486</v>
      </c>
      <c r="U576" s="48">
        <v>1351.8067494289346</v>
      </c>
      <c r="V576" s="48">
        <v>3.7230186669326315E-2</v>
      </c>
      <c r="W576" s="48">
        <v>36309.427117180654</v>
      </c>
      <c r="X576" s="48">
        <v>686.79917564100629</v>
      </c>
      <c r="Y576" s="48">
        <v>2.0659659259333552E-2</v>
      </c>
      <c r="Z576" s="48">
        <v>33243.489983056061</v>
      </c>
      <c r="AA576" s="48">
        <v>622.26744495417665</v>
      </c>
      <c r="AB576" s="48">
        <v>9.0818873719911153E-3</v>
      </c>
      <c r="AC576" s="48">
        <v>68517.414879342483</v>
      </c>
      <c r="AD576" s="48">
        <v>-1351.8067494289346</v>
      </c>
      <c r="AE576" s="48">
        <v>-3.7230186669326315E-2</v>
      </c>
      <c r="AF576" s="48">
        <v>36309.427117180654</v>
      </c>
      <c r="AG576" s="48">
        <v>-665.00757378792832</v>
      </c>
      <c r="AH576" s="48">
        <v>-1.6570527409992764E-2</v>
      </c>
      <c r="AI576" s="48">
        <v>40131.949776498921</v>
      </c>
      <c r="AJ576" s="48">
        <v>-729.53930447475796</v>
      </c>
      <c r="AK576" s="48">
        <v>-2.81482992973352E-2</v>
      </c>
      <c r="AL576" s="48">
        <v>25917.704539393733</v>
      </c>
      <c r="AM576" s="48">
        <v>-686.79917564100629</v>
      </c>
      <c r="AN576" s="48">
        <v>-2.0659659259333552E-2</v>
      </c>
      <c r="AO576" s="48">
        <v>33243.489983056061</v>
      </c>
      <c r="AP576" s="48">
        <v>665.00757378792832</v>
      </c>
      <c r="AQ576" s="48">
        <v>1.6570527409992764E-2</v>
      </c>
      <c r="AR576" s="48">
        <v>40131.949776498921</v>
      </c>
      <c r="AS576" s="48">
        <v>-64.531730686829633</v>
      </c>
      <c r="AT576" s="48">
        <v>-1.1577771887342436E-2</v>
      </c>
      <c r="AU576" s="48">
        <v>5573.7607645716243</v>
      </c>
      <c r="AV576" s="48">
        <v>-622.26744495417665</v>
      </c>
      <c r="AW576" s="48">
        <v>-9.0818873719911153E-3</v>
      </c>
      <c r="AX576" s="48">
        <v>68517.414879342483</v>
      </c>
      <c r="AY576" s="48">
        <v>729.53930447475796</v>
      </c>
      <c r="AZ576" s="48">
        <v>2.81482992973352E-2</v>
      </c>
      <c r="BA576" s="48">
        <v>25917.704539393733</v>
      </c>
      <c r="BB576" s="48">
        <v>64.531730686829633</v>
      </c>
      <c r="BC576" s="48">
        <v>1.1577771887342436E-2</v>
      </c>
      <c r="BD576" s="48">
        <v>5573.7607645716243</v>
      </c>
      <c r="BF576" s="8">
        <f t="shared" si="73"/>
        <v>319204.45060004463</v>
      </c>
      <c r="BG576" s="8">
        <f t="shared" si="74"/>
        <v>318969.54945069551</v>
      </c>
      <c r="BH576" s="8">
        <f t="shared" si="75"/>
        <v>319137.4412021836</v>
      </c>
      <c r="BI576" s="8">
        <f t="shared" si="76"/>
        <v>318854.63977625017</v>
      </c>
      <c r="BJ576" s="19">
        <f t="shared" si="77"/>
        <v>1</v>
      </c>
      <c r="BK576" s="19">
        <f t="shared" si="78"/>
        <v>0</v>
      </c>
      <c r="BL576" s="19">
        <f t="shared" si="79"/>
        <v>0</v>
      </c>
      <c r="BM576" s="19">
        <f t="shared" si="80"/>
        <v>0</v>
      </c>
    </row>
    <row r="577" spans="2:65" x14ac:dyDescent="0.25">
      <c r="B577" s="6">
        <v>552</v>
      </c>
      <c r="C577" s="48">
        <v>1906.5680837787611</v>
      </c>
      <c r="D577" s="48">
        <v>1525.5415031101093</v>
      </c>
      <c r="E577" s="48">
        <v>15.023868151754563</v>
      </c>
      <c r="F577" s="48">
        <v>10.634901810648641</v>
      </c>
      <c r="G577" s="48">
        <v>3229.59701970062</v>
      </c>
      <c r="H577" s="48">
        <v>2949.2515409028279</v>
      </c>
      <c r="I577" s="48">
        <v>15.072033069738701</v>
      </c>
      <c r="J577" s="48">
        <v>10.663297539712804</v>
      </c>
      <c r="K577" s="48">
        <v>2537.6290823559357</v>
      </c>
      <c r="L577" s="48">
        <v>2225.379577209982</v>
      </c>
      <c r="M577" s="48">
        <v>15.056836118726574</v>
      </c>
      <c r="N577" s="48">
        <v>10.654344472348161</v>
      </c>
      <c r="O577" s="48">
        <v>2491.7509829168648</v>
      </c>
      <c r="P577" s="48">
        <v>2145.019873242371</v>
      </c>
      <c r="Q577" s="48">
        <v>15.040343303963954</v>
      </c>
      <c r="R577" s="48">
        <v>10.644621381192806</v>
      </c>
      <c r="U577" s="48">
        <v>1423.7100377927186</v>
      </c>
      <c r="V577" s="48">
        <v>2.8395729064163433E-2</v>
      </c>
      <c r="W577" s="48">
        <v>50138.175166261135</v>
      </c>
      <c r="X577" s="48">
        <v>699.83807409987276</v>
      </c>
      <c r="Y577" s="48">
        <v>1.9442661699519803E-2</v>
      </c>
      <c r="Z577" s="48">
        <v>35994.972546231023</v>
      </c>
      <c r="AA577" s="48">
        <v>619.47837013226172</v>
      </c>
      <c r="AB577" s="48">
        <v>9.7195705441652791E-3</v>
      </c>
      <c r="AC577" s="48">
        <v>63735.158597530688</v>
      </c>
      <c r="AD577" s="48">
        <v>-1423.7100377927186</v>
      </c>
      <c r="AE577" s="48">
        <v>-2.8395729064163433E-2</v>
      </c>
      <c r="AF577" s="48">
        <v>50138.175166261135</v>
      </c>
      <c r="AG577" s="48">
        <v>-723.87196369284584</v>
      </c>
      <c r="AH577" s="48">
        <v>-8.9530673646436298E-3</v>
      </c>
      <c r="AI577" s="48">
        <v>80851.83928711107</v>
      </c>
      <c r="AJ577" s="48">
        <v>-804.23166766045688</v>
      </c>
      <c r="AK577" s="48">
        <v>-1.8676158519998154E-2</v>
      </c>
      <c r="AL577" s="48">
        <v>43061.942679448643</v>
      </c>
      <c r="AM577" s="48">
        <v>-699.83807409987276</v>
      </c>
      <c r="AN577" s="48">
        <v>-1.9442661699519803E-2</v>
      </c>
      <c r="AO577" s="48">
        <v>35994.972546231023</v>
      </c>
      <c r="AP577" s="48">
        <v>723.87196369284584</v>
      </c>
      <c r="AQ577" s="48">
        <v>8.9530673646436298E-3</v>
      </c>
      <c r="AR577" s="48">
        <v>80851.83928711107</v>
      </c>
      <c r="AS577" s="48">
        <v>-80.35970396761104</v>
      </c>
      <c r="AT577" s="48">
        <v>-9.7230911553545241E-3</v>
      </c>
      <c r="AU577" s="48">
        <v>8264.8308736010149</v>
      </c>
      <c r="AV577" s="48">
        <v>-619.47837013226172</v>
      </c>
      <c r="AW577" s="48">
        <v>-9.7195705441652791E-3</v>
      </c>
      <c r="AX577" s="48">
        <v>63735.158597530688</v>
      </c>
      <c r="AY577" s="48">
        <v>804.23166766045688</v>
      </c>
      <c r="AZ577" s="48">
        <v>1.8676158519998154E-2</v>
      </c>
      <c r="BA577" s="48">
        <v>43061.942679448643</v>
      </c>
      <c r="BB577" s="48">
        <v>80.35970396761104</v>
      </c>
      <c r="BC577" s="48">
        <v>9.7230911553545241E-3</v>
      </c>
      <c r="BD577" s="48">
        <v>8264.8308736010149</v>
      </c>
      <c r="BF577" s="8">
        <f t="shared" si="73"/>
        <v>317521.51281634916</v>
      </c>
      <c r="BG577" s="8">
        <f t="shared" si="74"/>
        <v>316949.67465048132</v>
      </c>
      <c r="BH577" s="8">
        <f t="shared" si="75"/>
        <v>317404.95459323481</v>
      </c>
      <c r="BI577" s="8">
        <f t="shared" si="76"/>
        <v>317193.62156254181</v>
      </c>
      <c r="BJ577" s="19">
        <f t="shared" si="77"/>
        <v>1</v>
      </c>
      <c r="BK577" s="19">
        <f t="shared" si="78"/>
        <v>0</v>
      </c>
      <c r="BL577" s="19">
        <f t="shared" si="79"/>
        <v>0</v>
      </c>
      <c r="BM577" s="19">
        <f t="shared" si="80"/>
        <v>0</v>
      </c>
    </row>
    <row r="578" spans="2:65" x14ac:dyDescent="0.25">
      <c r="B578" s="6">
        <v>553</v>
      </c>
      <c r="C578" s="48">
        <v>1913.6403932173193</v>
      </c>
      <c r="D578" s="48">
        <v>1532.178144579656</v>
      </c>
      <c r="E578" s="48">
        <v>15.123149148389444</v>
      </c>
      <c r="F578" s="48">
        <v>10.705061925862344</v>
      </c>
      <c r="G578" s="48">
        <v>3157.7881372152337</v>
      </c>
      <c r="H578" s="48">
        <v>2902.3069198671383</v>
      </c>
      <c r="I578" s="48">
        <v>15.183136364483978</v>
      </c>
      <c r="J578" s="48">
        <v>10.740393317944188</v>
      </c>
      <c r="K578" s="48">
        <v>2518.2188817841675</v>
      </c>
      <c r="L578" s="48">
        <v>2213.8060026428166</v>
      </c>
      <c r="M578" s="48">
        <v>15.159954952349226</v>
      </c>
      <c r="N578" s="48">
        <v>10.726750959410388</v>
      </c>
      <c r="O578" s="48">
        <v>2494.6442581295378</v>
      </c>
      <c r="P578" s="48">
        <v>2148.647138888171</v>
      </c>
      <c r="Q578" s="48">
        <v>15.140137402858201</v>
      </c>
      <c r="R578" s="48">
        <v>10.715077214797576</v>
      </c>
      <c r="U578" s="48">
        <v>1370.1287752874823</v>
      </c>
      <c r="V578" s="48">
        <v>3.533139208184366E-2</v>
      </c>
      <c r="W578" s="48">
        <v>38779.36006918826</v>
      </c>
      <c r="X578" s="48">
        <v>681.6278580631606</v>
      </c>
      <c r="Y578" s="48">
        <v>2.1689033548044634E-2</v>
      </c>
      <c r="Z578" s="48">
        <v>31427.304335771682</v>
      </c>
      <c r="AA578" s="48">
        <v>616.46899430851499</v>
      </c>
      <c r="AB578" s="48">
        <v>1.0015288935232292E-2</v>
      </c>
      <c r="AC578" s="48">
        <v>61552.791766183509</v>
      </c>
      <c r="AD578" s="48">
        <v>-1370.1287752874823</v>
      </c>
      <c r="AE578" s="48">
        <v>-3.533139208184366E-2</v>
      </c>
      <c r="AF578" s="48">
        <v>38779.36006918826</v>
      </c>
      <c r="AG578" s="48">
        <v>-688.50091722432171</v>
      </c>
      <c r="AH578" s="48">
        <v>-1.3642358533799026E-2</v>
      </c>
      <c r="AI578" s="48">
        <v>50467.880280272395</v>
      </c>
      <c r="AJ578" s="48">
        <v>-753.65978097896732</v>
      </c>
      <c r="AK578" s="48">
        <v>-2.5316103146611368E-2</v>
      </c>
      <c r="AL578" s="48">
        <v>29769.975916686326</v>
      </c>
      <c r="AM578" s="48">
        <v>-681.6278580631606</v>
      </c>
      <c r="AN578" s="48">
        <v>-2.1689033548044634E-2</v>
      </c>
      <c r="AO578" s="48">
        <v>31427.304335771682</v>
      </c>
      <c r="AP578" s="48">
        <v>688.50091722432171</v>
      </c>
      <c r="AQ578" s="48">
        <v>1.3642358533799026E-2</v>
      </c>
      <c r="AR578" s="48">
        <v>50467.880280272395</v>
      </c>
      <c r="AS578" s="48">
        <v>-65.158863754645608</v>
      </c>
      <c r="AT578" s="48">
        <v>-1.1673744612812342E-2</v>
      </c>
      <c r="AU578" s="48">
        <v>5581.6591775642819</v>
      </c>
      <c r="AV578" s="48">
        <v>-616.46899430851499</v>
      </c>
      <c r="AW578" s="48">
        <v>-1.0015288935232292E-2</v>
      </c>
      <c r="AX578" s="48">
        <v>61552.791766183509</v>
      </c>
      <c r="AY578" s="48">
        <v>753.65978097896732</v>
      </c>
      <c r="AZ578" s="48">
        <v>2.5316103146611368E-2</v>
      </c>
      <c r="BA578" s="48">
        <v>29769.975916686326</v>
      </c>
      <c r="BB578" s="48">
        <v>65.158863754645608</v>
      </c>
      <c r="BC578" s="48">
        <v>1.1673744612812342E-2</v>
      </c>
      <c r="BD578" s="48">
        <v>5581.6591775642819</v>
      </c>
      <c r="BF578" s="8">
        <f t="shared" si="73"/>
        <v>319619.67963129067</v>
      </c>
      <c r="BG578" s="8">
        <f t="shared" si="74"/>
        <v>319309.49261845852</v>
      </c>
      <c r="BH578" s="8">
        <f t="shared" si="75"/>
        <v>319588.72277966881</v>
      </c>
      <c r="BI578" s="8">
        <f t="shared" si="76"/>
        <v>319303.6693050391</v>
      </c>
      <c r="BJ578" s="19">
        <f t="shared" si="77"/>
        <v>1</v>
      </c>
      <c r="BK578" s="19">
        <f t="shared" si="78"/>
        <v>0</v>
      </c>
      <c r="BL578" s="19">
        <f t="shared" si="79"/>
        <v>0</v>
      </c>
      <c r="BM578" s="19">
        <f t="shared" si="80"/>
        <v>0</v>
      </c>
    </row>
    <row r="579" spans="2:65" x14ac:dyDescent="0.25">
      <c r="B579" s="6">
        <v>554</v>
      </c>
      <c r="C579" s="48">
        <v>1956.0571104393964</v>
      </c>
      <c r="D579" s="48">
        <v>1554.4537159779291</v>
      </c>
      <c r="E579" s="48">
        <v>15.025326159427932</v>
      </c>
      <c r="F579" s="48">
        <v>10.634672069773012</v>
      </c>
      <c r="G579" s="48">
        <v>3227.9351748521817</v>
      </c>
      <c r="H579" s="48">
        <v>2945.1200780548938</v>
      </c>
      <c r="I579" s="48">
        <v>15.077478427677915</v>
      </c>
      <c r="J579" s="48">
        <v>10.665598310059254</v>
      </c>
      <c r="K579" s="48">
        <v>2645.5715808642881</v>
      </c>
      <c r="L579" s="48">
        <v>2294.1021224103356</v>
      </c>
      <c r="M579" s="48">
        <v>15.047421205360068</v>
      </c>
      <c r="N579" s="48">
        <v>10.647783437772784</v>
      </c>
      <c r="O579" s="48">
        <v>2536.9763168801919</v>
      </c>
      <c r="P579" s="48">
        <v>2171.4561635321397</v>
      </c>
      <c r="Q579" s="48">
        <v>15.041241383327916</v>
      </c>
      <c r="R579" s="48">
        <v>10.644117629346136</v>
      </c>
      <c r="U579" s="48">
        <v>1390.6663620769648</v>
      </c>
      <c r="V579" s="48">
        <v>3.092624028624158E-2</v>
      </c>
      <c r="W579" s="48">
        <v>44967.197732588349</v>
      </c>
      <c r="X579" s="48">
        <v>739.64840643240655</v>
      </c>
      <c r="Y579" s="48">
        <v>1.3111367999771417E-2</v>
      </c>
      <c r="Z579" s="48">
        <v>56412.756200977776</v>
      </c>
      <c r="AA579" s="48">
        <v>617.00244755421068</v>
      </c>
      <c r="AB579" s="48">
        <v>9.4455595731233188E-3</v>
      </c>
      <c r="AC579" s="48">
        <v>65321.958193969593</v>
      </c>
      <c r="AD579" s="48">
        <v>-1390.6663620769648</v>
      </c>
      <c r="AE579" s="48">
        <v>-3.092624028624158E-2</v>
      </c>
      <c r="AF579" s="48">
        <v>44967.197732588349</v>
      </c>
      <c r="AG579" s="48">
        <v>-651.01795564455824</v>
      </c>
      <c r="AH579" s="48">
        <v>-1.7814872286470163E-2</v>
      </c>
      <c r="AI579" s="48">
        <v>36543.509556281577</v>
      </c>
      <c r="AJ579" s="48">
        <v>-773.66391452275411</v>
      </c>
      <c r="AK579" s="48">
        <v>-2.1480680713118261E-2</v>
      </c>
      <c r="AL579" s="48">
        <v>36016.731725372054</v>
      </c>
      <c r="AM579" s="48">
        <v>-739.64840643240655</v>
      </c>
      <c r="AN579" s="48">
        <v>-1.3111367999771417E-2</v>
      </c>
      <c r="AO579" s="48">
        <v>56412.756200977776</v>
      </c>
      <c r="AP579" s="48">
        <v>651.01795564455824</v>
      </c>
      <c r="AQ579" s="48">
        <v>1.7814872286470163E-2</v>
      </c>
      <c r="AR579" s="48">
        <v>36543.509556281577</v>
      </c>
      <c r="AS579" s="48">
        <v>-122.64595887819587</v>
      </c>
      <c r="AT579" s="48">
        <v>-3.6658084266480984E-3</v>
      </c>
      <c r="AU579" s="48">
        <v>33456.728940508096</v>
      </c>
      <c r="AV579" s="48">
        <v>-617.00244755421068</v>
      </c>
      <c r="AW579" s="48">
        <v>-9.4455595731233188E-3</v>
      </c>
      <c r="AX579" s="48">
        <v>65321.958193969593</v>
      </c>
      <c r="AY579" s="48">
        <v>773.66391452275411</v>
      </c>
      <c r="AZ579" s="48">
        <v>2.1480680713118261E-2</v>
      </c>
      <c r="BA579" s="48">
        <v>36016.731725372054</v>
      </c>
      <c r="BB579" s="48">
        <v>122.64595887819587</v>
      </c>
      <c r="BC579" s="48">
        <v>3.6658084266480984E-3</v>
      </c>
      <c r="BD579" s="48">
        <v>33456.728940508096</v>
      </c>
      <c r="BF579" s="8">
        <f t="shared" si="73"/>
        <v>317485.7083772124</v>
      </c>
      <c r="BG579" s="8">
        <f t="shared" si="74"/>
        <v>317022.82922372274</v>
      </c>
      <c r="BH579" s="8">
        <f t="shared" si="75"/>
        <v>317139.4010107732</v>
      </c>
      <c r="BI579" s="8">
        <f t="shared" si="76"/>
        <v>317152.07271685189</v>
      </c>
      <c r="BJ579" s="19">
        <f t="shared" si="77"/>
        <v>1</v>
      </c>
      <c r="BK579" s="19">
        <f t="shared" si="78"/>
        <v>0</v>
      </c>
      <c r="BL579" s="19">
        <f t="shared" si="79"/>
        <v>0</v>
      </c>
      <c r="BM579" s="19">
        <f t="shared" si="80"/>
        <v>0</v>
      </c>
    </row>
    <row r="580" spans="2:65" x14ac:dyDescent="0.25">
      <c r="B580" s="6">
        <v>555</v>
      </c>
      <c r="C580" s="48">
        <v>1963.2393889665061</v>
      </c>
      <c r="D580" s="48">
        <v>1565.2442574560203</v>
      </c>
      <c r="E580" s="48">
        <v>15.112199836090035</v>
      </c>
      <c r="F580" s="48">
        <v>10.697944127248949</v>
      </c>
      <c r="G580" s="48">
        <v>3165.000911289113</v>
      </c>
      <c r="H580" s="48">
        <v>2906.8914797395796</v>
      </c>
      <c r="I580" s="48">
        <v>15.178072372979507</v>
      </c>
      <c r="J580" s="48">
        <v>10.736763773775817</v>
      </c>
      <c r="K580" s="48">
        <v>2515.3466906750787</v>
      </c>
      <c r="L580" s="48">
        <v>2211.5585206994347</v>
      </c>
      <c r="M580" s="48">
        <v>15.156693636992321</v>
      </c>
      <c r="N580" s="48">
        <v>10.72417740849218</v>
      </c>
      <c r="O580" s="48">
        <v>2508.9399666462923</v>
      </c>
      <c r="P580" s="48">
        <v>2157.9161862289302</v>
      </c>
      <c r="Q580" s="48">
        <v>15.134453248127103</v>
      </c>
      <c r="R580" s="48">
        <v>10.71107112141873</v>
      </c>
      <c r="U580" s="48">
        <v>1341.6472222835594</v>
      </c>
      <c r="V580" s="48">
        <v>3.8819646526867757E-2</v>
      </c>
      <c r="W580" s="48">
        <v>34561.03654511593</v>
      </c>
      <c r="X580" s="48">
        <v>646.31426324341442</v>
      </c>
      <c r="Y580" s="48">
        <v>2.6233281243230877E-2</v>
      </c>
      <c r="Z580" s="48">
        <v>24637.187290864978</v>
      </c>
      <c r="AA580" s="48">
        <v>592.67192877290995</v>
      </c>
      <c r="AB580" s="48">
        <v>1.3126994169780914E-2</v>
      </c>
      <c r="AC580" s="48">
        <v>45149.096671138497</v>
      </c>
      <c r="AD580" s="48">
        <v>-1341.6472222835594</v>
      </c>
      <c r="AE580" s="48">
        <v>-3.8819646526867757E-2</v>
      </c>
      <c r="AF580" s="48">
        <v>34561.03654511593</v>
      </c>
      <c r="AG580" s="48">
        <v>-695.33295904014494</v>
      </c>
      <c r="AH580" s="48">
        <v>-1.258636528363688E-2</v>
      </c>
      <c r="AI580" s="48">
        <v>55244.937149895406</v>
      </c>
      <c r="AJ580" s="48">
        <v>-748.97529351064941</v>
      </c>
      <c r="AK580" s="48">
        <v>-2.5692652357086843E-2</v>
      </c>
      <c r="AL580" s="48">
        <v>29151.34191289746</v>
      </c>
      <c r="AM580" s="48">
        <v>-646.31426324341442</v>
      </c>
      <c r="AN580" s="48">
        <v>-2.6233281243230877E-2</v>
      </c>
      <c r="AO580" s="48">
        <v>24637.187290864978</v>
      </c>
      <c r="AP580" s="48">
        <v>695.33295904014494</v>
      </c>
      <c r="AQ580" s="48">
        <v>1.258636528363688E-2</v>
      </c>
      <c r="AR580" s="48">
        <v>55244.937149895406</v>
      </c>
      <c r="AS580" s="48">
        <v>-53.642334470504466</v>
      </c>
      <c r="AT580" s="48">
        <v>-1.3106287073449963E-2</v>
      </c>
      <c r="AU580" s="48">
        <v>4092.8704040956291</v>
      </c>
      <c r="AV580" s="48">
        <v>-592.67192877290995</v>
      </c>
      <c r="AW580" s="48">
        <v>-1.3126994169780914E-2</v>
      </c>
      <c r="AX580" s="48">
        <v>45149.096671138497</v>
      </c>
      <c r="AY580" s="48">
        <v>748.97529351064941</v>
      </c>
      <c r="AZ580" s="48">
        <v>2.5692652357086843E-2</v>
      </c>
      <c r="BA580" s="48">
        <v>29151.34191289746</v>
      </c>
      <c r="BB580" s="48">
        <v>53.642334470504466</v>
      </c>
      <c r="BC580" s="48">
        <v>1.3106287073449963E-2</v>
      </c>
      <c r="BD580" s="48">
        <v>4092.8704040956291</v>
      </c>
      <c r="BF580" s="8">
        <f t="shared" si="73"/>
        <v>319373.07956001244</v>
      </c>
      <c r="BG580" s="8">
        <f t="shared" si="74"/>
        <v>319196.02173353493</v>
      </c>
      <c r="BH580" s="8">
        <f t="shared" si="75"/>
        <v>319513.76373406593</v>
      </c>
      <c r="BI580" s="8">
        <f t="shared" si="76"/>
        <v>319174.21745633299</v>
      </c>
      <c r="BJ580" s="19">
        <f t="shared" si="77"/>
        <v>0</v>
      </c>
      <c r="BK580" s="19">
        <f t="shared" si="78"/>
        <v>0</v>
      </c>
      <c r="BL580" s="19">
        <f t="shared" si="79"/>
        <v>1</v>
      </c>
      <c r="BM580" s="19">
        <f t="shared" si="80"/>
        <v>0</v>
      </c>
    </row>
    <row r="581" spans="2:65" x14ac:dyDescent="0.25">
      <c r="B581" s="6">
        <v>556</v>
      </c>
      <c r="C581" s="48">
        <v>2015.7345860461151</v>
      </c>
      <c r="D581" s="48">
        <v>1598.8432790264208</v>
      </c>
      <c r="E581" s="48">
        <v>14.942093400489677</v>
      </c>
      <c r="F581" s="48">
        <v>10.577911013408213</v>
      </c>
      <c r="G581" s="48">
        <v>3153.7003262351691</v>
      </c>
      <c r="H581" s="48">
        <v>2898.2124243890544</v>
      </c>
      <c r="I581" s="48">
        <v>15.015695702259682</v>
      </c>
      <c r="J581" s="48">
        <v>10.621359732206704</v>
      </c>
      <c r="K581" s="48">
        <v>2545.1924385508264</v>
      </c>
      <c r="L581" s="48">
        <v>2230.2778665262449</v>
      </c>
      <c r="M581" s="48">
        <v>14.988768846500147</v>
      </c>
      <c r="N581" s="48">
        <v>10.605481217673905</v>
      </c>
      <c r="O581" s="48">
        <v>2499.2842879402651</v>
      </c>
      <c r="P581" s="48">
        <v>2149.8846836215012</v>
      </c>
      <c r="Q581" s="48">
        <v>14.973052158009551</v>
      </c>
      <c r="R581" s="48">
        <v>10.596204278465542</v>
      </c>
      <c r="U581" s="48">
        <v>1299.3691453626336</v>
      </c>
      <c r="V581" s="48">
        <v>4.344871879849066E-2</v>
      </c>
      <c r="W581" s="48">
        <v>29905.810373579337</v>
      </c>
      <c r="X581" s="48">
        <v>631.43458749982415</v>
      </c>
      <c r="Y581" s="48">
        <v>2.7570204265691345E-2</v>
      </c>
      <c r="Z581" s="48">
        <v>22902.789599045085</v>
      </c>
      <c r="AA581" s="48">
        <v>551.04140459508039</v>
      </c>
      <c r="AB581" s="48">
        <v>1.8293265057328867E-2</v>
      </c>
      <c r="AC581" s="48">
        <v>30122.638187780238</v>
      </c>
      <c r="AD581" s="48">
        <v>-1299.3691453626336</v>
      </c>
      <c r="AE581" s="48">
        <v>-4.344871879849066E-2</v>
      </c>
      <c r="AF581" s="48">
        <v>29905.810373579337</v>
      </c>
      <c r="AG581" s="48">
        <v>-667.93455786280947</v>
      </c>
      <c r="AH581" s="48">
        <v>-1.5878514532799315E-2</v>
      </c>
      <c r="AI581" s="48">
        <v>42065.305068877591</v>
      </c>
      <c r="AJ581" s="48">
        <v>-748.32774076755322</v>
      </c>
      <c r="AK581" s="48">
        <v>-2.5155453741161793E-2</v>
      </c>
      <c r="AL581" s="48">
        <v>29748.131298584642</v>
      </c>
      <c r="AM581" s="48">
        <v>-631.43458749982415</v>
      </c>
      <c r="AN581" s="48">
        <v>-2.7570204265691345E-2</v>
      </c>
      <c r="AO581" s="48">
        <v>22902.789599045085</v>
      </c>
      <c r="AP581" s="48">
        <v>667.93455786280947</v>
      </c>
      <c r="AQ581" s="48">
        <v>1.5878514532799315E-2</v>
      </c>
      <c r="AR581" s="48">
        <v>42065.305068877591</v>
      </c>
      <c r="AS581" s="48">
        <v>-80.393182904743753</v>
      </c>
      <c r="AT581" s="48">
        <v>-9.276939208362478E-3</v>
      </c>
      <c r="AU581" s="48">
        <v>8665.9167532622414</v>
      </c>
      <c r="AV581" s="48">
        <v>-551.04140459508039</v>
      </c>
      <c r="AW581" s="48">
        <v>-1.8293265057328867E-2</v>
      </c>
      <c r="AX581" s="48">
        <v>30122.638187780238</v>
      </c>
      <c r="AY581" s="48">
        <v>748.32774076755322</v>
      </c>
      <c r="AZ581" s="48">
        <v>2.5155453741161793E-2</v>
      </c>
      <c r="BA581" s="48">
        <v>29748.131298584642</v>
      </c>
      <c r="BB581" s="48">
        <v>80.393182904743753</v>
      </c>
      <c r="BC581" s="48">
        <v>9.276939208362478E-3</v>
      </c>
      <c r="BD581" s="48">
        <v>8665.9167532622414</v>
      </c>
      <c r="BF581" s="8">
        <f t="shared" si="73"/>
        <v>315738.48712321994</v>
      </c>
      <c r="BG581" s="8">
        <f t="shared" si="74"/>
        <v>315742.57954181207</v>
      </c>
      <c r="BH581" s="8">
        <f t="shared" si="75"/>
        <v>315934.15866369091</v>
      </c>
      <c r="BI581" s="8">
        <f t="shared" si="76"/>
        <v>315736.24367034476</v>
      </c>
      <c r="BJ581" s="19">
        <f t="shared" si="77"/>
        <v>0</v>
      </c>
      <c r="BK581" s="19">
        <f t="shared" si="78"/>
        <v>0</v>
      </c>
      <c r="BL581" s="19">
        <f t="shared" si="79"/>
        <v>1</v>
      </c>
      <c r="BM581" s="19">
        <f t="shared" si="80"/>
        <v>0</v>
      </c>
    </row>
    <row r="582" spans="2:65" x14ac:dyDescent="0.25">
      <c r="B582" s="6">
        <v>557</v>
      </c>
      <c r="C582" s="48">
        <v>2076.0928344717299</v>
      </c>
      <c r="D582" s="48">
        <v>1637.1182993158736</v>
      </c>
      <c r="E582" s="48">
        <v>15.105753252600104</v>
      </c>
      <c r="F582" s="48">
        <v>10.694943524681378</v>
      </c>
      <c r="G582" s="48">
        <v>3194.5935753640224</v>
      </c>
      <c r="H582" s="48">
        <v>2924.2087747367209</v>
      </c>
      <c r="I582" s="48">
        <v>15.182288675736896</v>
      </c>
      <c r="J582" s="48">
        <v>10.739984659582497</v>
      </c>
      <c r="K582" s="48">
        <v>2581.9630106830427</v>
      </c>
      <c r="L582" s="48">
        <v>2253.2257585170646</v>
      </c>
      <c r="M582" s="48">
        <v>15.155972974700038</v>
      </c>
      <c r="N582" s="48">
        <v>10.724514722217682</v>
      </c>
      <c r="O582" s="48">
        <v>2551.622603944043</v>
      </c>
      <c r="P582" s="48">
        <v>2183.0979092240887</v>
      </c>
      <c r="Q582" s="48">
        <v>15.137924803203038</v>
      </c>
      <c r="R582" s="48">
        <v>10.713894763275551</v>
      </c>
      <c r="U582" s="48">
        <v>1287.0904754208473</v>
      </c>
      <c r="V582" s="48">
        <v>4.5041134901119051E-2</v>
      </c>
      <c r="W582" s="48">
        <v>28575.88908997205</v>
      </c>
      <c r="X582" s="48">
        <v>616.10745920119098</v>
      </c>
      <c r="Y582" s="48">
        <v>2.9571197536304439E-2</v>
      </c>
      <c r="Z582" s="48">
        <v>20834.714537508953</v>
      </c>
      <c r="AA582" s="48">
        <v>545.97960990821502</v>
      </c>
      <c r="AB582" s="48">
        <v>1.8951238594173248E-2</v>
      </c>
      <c r="AC582" s="48">
        <v>28809.705877276119</v>
      </c>
      <c r="AD582" s="48">
        <v>-1287.0904754208473</v>
      </c>
      <c r="AE582" s="48">
        <v>-4.5041134901119051E-2</v>
      </c>
      <c r="AF582" s="48">
        <v>28575.88908997205</v>
      </c>
      <c r="AG582" s="48">
        <v>-670.98301621965629</v>
      </c>
      <c r="AH582" s="48">
        <v>-1.5469937364814612E-2</v>
      </c>
      <c r="AI582" s="48">
        <v>43373.350544118199</v>
      </c>
      <c r="AJ582" s="48">
        <v>-741.11086551263224</v>
      </c>
      <c r="AK582" s="48">
        <v>-2.6089896306945803E-2</v>
      </c>
      <c r="AL582" s="48">
        <v>28406.048716848654</v>
      </c>
      <c r="AM582" s="48">
        <v>-616.10745920119098</v>
      </c>
      <c r="AN582" s="48">
        <v>-2.9571197536304439E-2</v>
      </c>
      <c r="AO582" s="48">
        <v>20834.714537508953</v>
      </c>
      <c r="AP582" s="48">
        <v>670.98301621965629</v>
      </c>
      <c r="AQ582" s="48">
        <v>1.5469937364814612E-2</v>
      </c>
      <c r="AR582" s="48">
        <v>43373.350544118199</v>
      </c>
      <c r="AS582" s="48">
        <v>-70.127849292975952</v>
      </c>
      <c r="AT582" s="48">
        <v>-1.0619958942131191E-2</v>
      </c>
      <c r="AU582" s="48">
        <v>6603.4011689787985</v>
      </c>
      <c r="AV582" s="48">
        <v>-545.97960990821502</v>
      </c>
      <c r="AW582" s="48">
        <v>-1.8951238594173248E-2</v>
      </c>
      <c r="AX582" s="48">
        <v>28809.705877276119</v>
      </c>
      <c r="AY582" s="48">
        <v>741.11086551263224</v>
      </c>
      <c r="AZ582" s="48">
        <v>2.6089896306945803E-2</v>
      </c>
      <c r="BA582" s="48">
        <v>28406.048716848654</v>
      </c>
      <c r="BB582" s="48">
        <v>70.127849292975952</v>
      </c>
      <c r="BC582" s="48">
        <v>1.0619958942131191E-2</v>
      </c>
      <c r="BD582" s="48">
        <v>6603.4011689787985</v>
      </c>
      <c r="BF582" s="8">
        <f t="shared" si="73"/>
        <v>319211.18744112545</v>
      </c>
      <c r="BG582" s="8">
        <f t="shared" si="74"/>
        <v>319275.33101273817</v>
      </c>
      <c r="BH582" s="8">
        <f t="shared" si="75"/>
        <v>319482.2159080134</v>
      </c>
      <c r="BI582" s="8">
        <f t="shared" si="76"/>
        <v>319233.7449890424</v>
      </c>
      <c r="BJ582" s="19">
        <f t="shared" si="77"/>
        <v>0</v>
      </c>
      <c r="BK582" s="19">
        <f t="shared" si="78"/>
        <v>0</v>
      </c>
      <c r="BL582" s="19">
        <f t="shared" si="79"/>
        <v>1</v>
      </c>
      <c r="BM582" s="19">
        <f t="shared" si="80"/>
        <v>0</v>
      </c>
    </row>
    <row r="583" spans="2:65" x14ac:dyDescent="0.25">
      <c r="B583" s="6">
        <v>558</v>
      </c>
      <c r="C583" s="48">
        <v>1971.7935980520253</v>
      </c>
      <c r="D583" s="48">
        <v>1570.8276098209767</v>
      </c>
      <c r="E583" s="48">
        <v>15.075635878645606</v>
      </c>
      <c r="F583" s="48">
        <v>10.67281357018974</v>
      </c>
      <c r="G583" s="48">
        <v>3178.5557250751167</v>
      </c>
      <c r="H583" s="48">
        <v>2915.8739606267118</v>
      </c>
      <c r="I583" s="48">
        <v>15.143314052444341</v>
      </c>
      <c r="J583" s="48">
        <v>10.712815969700255</v>
      </c>
      <c r="K583" s="48">
        <v>2541.4587267589259</v>
      </c>
      <c r="L583" s="48">
        <v>2228.9811210065368</v>
      </c>
      <c r="M583" s="48">
        <v>15.119081840064657</v>
      </c>
      <c r="N583" s="48">
        <v>10.698506596820252</v>
      </c>
      <c r="O583" s="48">
        <v>2408.5269871004448</v>
      </c>
      <c r="P583" s="48">
        <v>2090.1385273543274</v>
      </c>
      <c r="Q583" s="48">
        <v>15.116195230469613</v>
      </c>
      <c r="R583" s="48">
        <v>10.696801025430132</v>
      </c>
      <c r="U583" s="48">
        <v>1345.0463508057351</v>
      </c>
      <c r="V583" s="48">
        <v>4.0002399510514763E-2</v>
      </c>
      <c r="W583" s="48">
        <v>33624.141733102413</v>
      </c>
      <c r="X583" s="48">
        <v>658.15351118556009</v>
      </c>
      <c r="Y583" s="48">
        <v>2.569302663051154E-2</v>
      </c>
      <c r="Z583" s="48">
        <v>25616.036625438879</v>
      </c>
      <c r="AA583" s="48">
        <v>519.31091753335068</v>
      </c>
      <c r="AB583" s="48">
        <v>2.3987455240391142E-2</v>
      </c>
      <c r="AC583" s="48">
        <v>21649.270934705568</v>
      </c>
      <c r="AD583" s="48">
        <v>-1345.0463508057351</v>
      </c>
      <c r="AE583" s="48">
        <v>-4.0002399510514763E-2</v>
      </c>
      <c r="AF583" s="48">
        <v>33624.141733102413</v>
      </c>
      <c r="AG583" s="48">
        <v>-686.89283962017498</v>
      </c>
      <c r="AH583" s="48">
        <v>-1.4309372880003224E-2</v>
      </c>
      <c r="AI583" s="48">
        <v>48003.000926761801</v>
      </c>
      <c r="AJ583" s="48">
        <v>-825.7354332723844</v>
      </c>
      <c r="AK583" s="48">
        <v>-1.6014944270123621E-2</v>
      </c>
      <c r="AL583" s="48">
        <v>51560.306382883871</v>
      </c>
      <c r="AM583" s="48">
        <v>-658.15351118556009</v>
      </c>
      <c r="AN583" s="48">
        <v>-2.569302663051154E-2</v>
      </c>
      <c r="AO583" s="48">
        <v>25616.036625438879</v>
      </c>
      <c r="AP583" s="48">
        <v>686.89283962017498</v>
      </c>
      <c r="AQ583" s="48">
        <v>1.4309372880003224E-2</v>
      </c>
      <c r="AR583" s="48">
        <v>48003.000926761801</v>
      </c>
      <c r="AS583" s="48">
        <v>-138.84259365220942</v>
      </c>
      <c r="AT583" s="48">
        <v>-1.7055713901203973E-3</v>
      </c>
      <c r="AU583" s="48">
        <v>81405.325192754579</v>
      </c>
      <c r="AV583" s="48">
        <v>-519.31091753335068</v>
      </c>
      <c r="AW583" s="48">
        <v>-2.3987455240391142E-2</v>
      </c>
      <c r="AX583" s="48">
        <v>21649.270934705568</v>
      </c>
      <c r="AY583" s="48">
        <v>825.7354332723844</v>
      </c>
      <c r="AZ583" s="48">
        <v>1.6014944270123621E-2</v>
      </c>
      <c r="BA583" s="48">
        <v>51560.306382883871</v>
      </c>
      <c r="BB583" s="48">
        <v>138.84259365220942</v>
      </c>
      <c r="BC583" s="48">
        <v>1.7055713901203973E-3</v>
      </c>
      <c r="BD583" s="48">
        <v>81405.325192754579</v>
      </c>
      <c r="BF583" s="8">
        <f t="shared" si="73"/>
        <v>318613.57949587121</v>
      </c>
      <c r="BG583" s="8">
        <f t="shared" si="74"/>
        <v>318468.60513038095</v>
      </c>
      <c r="BH583" s="8">
        <f t="shared" si="75"/>
        <v>318726.21678360103</v>
      </c>
      <c r="BI583" s="8">
        <f t="shared" si="76"/>
        <v>318813.89223554963</v>
      </c>
      <c r="BJ583" s="19">
        <f t="shared" si="77"/>
        <v>0</v>
      </c>
      <c r="BK583" s="19">
        <f t="shared" si="78"/>
        <v>0</v>
      </c>
      <c r="BL583" s="19">
        <f t="shared" si="79"/>
        <v>0</v>
      </c>
      <c r="BM583" s="19">
        <f t="shared" si="80"/>
        <v>1</v>
      </c>
    </row>
    <row r="584" spans="2:65" x14ac:dyDescent="0.25">
      <c r="B584" s="6">
        <v>559</v>
      </c>
      <c r="C584" s="48">
        <v>1964.8798220335657</v>
      </c>
      <c r="D584" s="48">
        <v>1562.9384376208072</v>
      </c>
      <c r="E584" s="48">
        <v>15.124305007855893</v>
      </c>
      <c r="F584" s="48">
        <v>10.70702148566256</v>
      </c>
      <c r="G584" s="48">
        <v>3222.526024094248</v>
      </c>
      <c r="H584" s="48">
        <v>2943.2389792287272</v>
      </c>
      <c r="I584" s="48">
        <v>15.183564237174739</v>
      </c>
      <c r="J584" s="48">
        <v>10.742031512527364</v>
      </c>
      <c r="K584" s="48">
        <v>2563.0282003019552</v>
      </c>
      <c r="L584" s="48">
        <v>2240.9630382446358</v>
      </c>
      <c r="M584" s="48">
        <v>15.162995933073866</v>
      </c>
      <c r="N584" s="48">
        <v>10.72988984775618</v>
      </c>
      <c r="O584" s="48">
        <v>2438.2370302257973</v>
      </c>
      <c r="P584" s="48">
        <v>2107.5298023691039</v>
      </c>
      <c r="Q584" s="48">
        <v>15.158827920030367</v>
      </c>
      <c r="R584" s="48">
        <v>10.727428144309876</v>
      </c>
      <c r="U584" s="48">
        <v>1380.30054160792</v>
      </c>
      <c r="V584" s="48">
        <v>3.5010026864803478E-2</v>
      </c>
      <c r="W584" s="48">
        <v>39425.863537270612</v>
      </c>
      <c r="X584" s="48">
        <v>678.02460062382852</v>
      </c>
      <c r="Y584" s="48">
        <v>2.2868362093619865E-2</v>
      </c>
      <c r="Z584" s="48">
        <v>29649.023303378308</v>
      </c>
      <c r="AA584" s="48">
        <v>544.59136474829666</v>
      </c>
      <c r="AB584" s="48">
        <v>2.0406658647315723E-2</v>
      </c>
      <c r="AC584" s="48">
        <v>26686.944401842669</v>
      </c>
      <c r="AD584" s="48">
        <v>-1380.30054160792</v>
      </c>
      <c r="AE584" s="48">
        <v>-3.5010026864803478E-2</v>
      </c>
      <c r="AF584" s="48">
        <v>39425.863537270612</v>
      </c>
      <c r="AG584" s="48">
        <v>-702.27594098409145</v>
      </c>
      <c r="AH584" s="48">
        <v>-1.2141664771183613E-2</v>
      </c>
      <c r="AI584" s="48">
        <v>57840.168891076297</v>
      </c>
      <c r="AJ584" s="48">
        <v>-835.70917685962331</v>
      </c>
      <c r="AK584" s="48">
        <v>-1.4603368217487755E-2</v>
      </c>
      <c r="AL584" s="48">
        <v>57227.152285241216</v>
      </c>
      <c r="AM584" s="48">
        <v>-678.02460062382852</v>
      </c>
      <c r="AN584" s="48">
        <v>-2.2868362093619865E-2</v>
      </c>
      <c r="AO584" s="48">
        <v>29649.023303378308</v>
      </c>
      <c r="AP584" s="48">
        <v>702.27594098409145</v>
      </c>
      <c r="AQ584" s="48">
        <v>1.2141664771183613E-2</v>
      </c>
      <c r="AR584" s="48">
        <v>57840.168891076297</v>
      </c>
      <c r="AS584" s="48">
        <v>-133.43323587553186</v>
      </c>
      <c r="AT584" s="48">
        <v>-2.4617034463041421E-3</v>
      </c>
      <c r="AU584" s="48">
        <v>54203.619073556867</v>
      </c>
      <c r="AV584" s="48">
        <v>-544.59136474829666</v>
      </c>
      <c r="AW584" s="48">
        <v>-2.0406658647315723E-2</v>
      </c>
      <c r="AX584" s="48">
        <v>26686.944401842669</v>
      </c>
      <c r="AY584" s="48">
        <v>835.70917685962331</v>
      </c>
      <c r="AZ584" s="48">
        <v>1.4603368217487755E-2</v>
      </c>
      <c r="BA584" s="48">
        <v>57227.152285241216</v>
      </c>
      <c r="BB584" s="48">
        <v>133.43323587553186</v>
      </c>
      <c r="BC584" s="48">
        <v>2.4617034463041421E-3</v>
      </c>
      <c r="BD584" s="48">
        <v>54203.619073556867</v>
      </c>
      <c r="BF584" s="8">
        <f t="shared" si="73"/>
        <v>319647.70613225596</v>
      </c>
      <c r="BG584" s="8">
        <f t="shared" si="74"/>
        <v>319317.7063965922</v>
      </c>
      <c r="BH584" s="8">
        <f t="shared" si="75"/>
        <v>319655.73239444074</v>
      </c>
      <c r="BI584" s="8">
        <f t="shared" si="76"/>
        <v>319715.31452692713</v>
      </c>
      <c r="BJ584" s="19">
        <f t="shared" si="77"/>
        <v>0</v>
      </c>
      <c r="BK584" s="19">
        <f t="shared" si="78"/>
        <v>0</v>
      </c>
      <c r="BL584" s="19">
        <f t="shared" si="79"/>
        <v>0</v>
      </c>
      <c r="BM584" s="19">
        <f t="shared" si="80"/>
        <v>1</v>
      </c>
    </row>
    <row r="585" spans="2:65" x14ac:dyDescent="0.25">
      <c r="B585" s="6">
        <v>560</v>
      </c>
      <c r="C585" s="48">
        <v>1954.9632086769668</v>
      </c>
      <c r="D585" s="48">
        <v>1558.5175476275817</v>
      </c>
      <c r="E585" s="48">
        <v>14.922223081433531</v>
      </c>
      <c r="F585" s="48">
        <v>10.56345287584389</v>
      </c>
      <c r="G585" s="48">
        <v>3158.6233303044419</v>
      </c>
      <c r="H585" s="48">
        <v>2901.9048690209947</v>
      </c>
      <c r="I585" s="48">
        <v>14.987556157086477</v>
      </c>
      <c r="J585" s="48">
        <v>10.601972273834321</v>
      </c>
      <c r="K585" s="48">
        <v>2577.8711566146471</v>
      </c>
      <c r="L585" s="48">
        <v>2252.7249828480803</v>
      </c>
      <c r="M585" s="48">
        <v>14.955704524848553</v>
      </c>
      <c r="N585" s="48">
        <v>10.583206829130873</v>
      </c>
      <c r="O585" s="48">
        <v>2490.7415569242421</v>
      </c>
      <c r="P585" s="48">
        <v>2144.6758297913016</v>
      </c>
      <c r="Q585" s="48">
        <v>14.945912415709826</v>
      </c>
      <c r="R585" s="48">
        <v>10.577432534109807</v>
      </c>
      <c r="U585" s="48">
        <v>1343.387321393413</v>
      </c>
      <c r="V585" s="48">
        <v>3.8519397990430804E-2</v>
      </c>
      <c r="W585" s="48">
        <v>34875.605317797141</v>
      </c>
      <c r="X585" s="48">
        <v>694.20743522049861</v>
      </c>
      <c r="Y585" s="48">
        <v>1.9753953286983261E-2</v>
      </c>
      <c r="Z585" s="48">
        <v>35142.709164850668</v>
      </c>
      <c r="AA585" s="48">
        <v>586.15828216371983</v>
      </c>
      <c r="AB585" s="48">
        <v>1.3979658265917294E-2</v>
      </c>
      <c r="AC585" s="48">
        <v>41929.371306077366</v>
      </c>
      <c r="AD585" s="48">
        <v>-1343.387321393413</v>
      </c>
      <c r="AE585" s="48">
        <v>-3.8519397990430804E-2</v>
      </c>
      <c r="AF585" s="48">
        <v>34875.605317797141</v>
      </c>
      <c r="AG585" s="48">
        <v>-649.17988617291439</v>
      </c>
      <c r="AH585" s="48">
        <v>-1.8765444703447542E-2</v>
      </c>
      <c r="AI585" s="48">
        <v>34594.431223558939</v>
      </c>
      <c r="AJ585" s="48">
        <v>-757.22903922969317</v>
      </c>
      <c r="AK585" s="48">
        <v>-2.453973972451351E-2</v>
      </c>
      <c r="AL585" s="48">
        <v>30857.256341365086</v>
      </c>
      <c r="AM585" s="48">
        <v>-694.20743522049861</v>
      </c>
      <c r="AN585" s="48">
        <v>-1.9753953286983261E-2</v>
      </c>
      <c r="AO585" s="48">
        <v>35142.709164850668</v>
      </c>
      <c r="AP585" s="48">
        <v>649.17988617291439</v>
      </c>
      <c r="AQ585" s="48">
        <v>1.8765444703447542E-2</v>
      </c>
      <c r="AR585" s="48">
        <v>34594.431223558939</v>
      </c>
      <c r="AS585" s="48">
        <v>-108.04915305677878</v>
      </c>
      <c r="AT585" s="48">
        <v>-5.7742950210659671E-3</v>
      </c>
      <c r="AU585" s="48">
        <v>18712.094318456264</v>
      </c>
      <c r="AV585" s="48">
        <v>-586.15828216371983</v>
      </c>
      <c r="AW585" s="48">
        <v>-1.3979658265917294E-2</v>
      </c>
      <c r="AX585" s="48">
        <v>41929.371306077366</v>
      </c>
      <c r="AY585" s="48">
        <v>757.22903922969317</v>
      </c>
      <c r="AZ585" s="48">
        <v>2.453973972451351E-2</v>
      </c>
      <c r="BA585" s="48">
        <v>30857.256341365086</v>
      </c>
      <c r="BB585" s="48">
        <v>108.04915305677878</v>
      </c>
      <c r="BC585" s="48">
        <v>5.7742950210659671E-3</v>
      </c>
      <c r="BD585" s="48">
        <v>18712.094318456264</v>
      </c>
      <c r="BF585" s="8">
        <f t="shared" si="73"/>
        <v>315345.06872768915</v>
      </c>
      <c r="BG585" s="8">
        <f t="shared" si="74"/>
        <v>315157.26334600867</v>
      </c>
      <c r="BH585" s="8">
        <f t="shared" si="75"/>
        <v>315243.47989107808</v>
      </c>
      <c r="BI585" s="8">
        <f t="shared" si="76"/>
        <v>315178.30019350292</v>
      </c>
      <c r="BJ585" s="19">
        <f t="shared" si="77"/>
        <v>1</v>
      </c>
      <c r="BK585" s="19">
        <f t="shared" si="78"/>
        <v>0</v>
      </c>
      <c r="BL585" s="19">
        <f t="shared" si="79"/>
        <v>0</v>
      </c>
      <c r="BM585" s="19">
        <f t="shared" si="80"/>
        <v>0</v>
      </c>
    </row>
    <row r="586" spans="2:65" x14ac:dyDescent="0.25">
      <c r="B586" s="6">
        <v>561</v>
      </c>
      <c r="C586" s="48">
        <v>1974.1283556699113</v>
      </c>
      <c r="D586" s="48">
        <v>1571.7575586241414</v>
      </c>
      <c r="E586" s="48">
        <v>15.094101083507349</v>
      </c>
      <c r="F586" s="48">
        <v>10.684502468732934</v>
      </c>
      <c r="G586" s="48">
        <v>3147.7809939150675</v>
      </c>
      <c r="H586" s="48">
        <v>2894.8269872658352</v>
      </c>
      <c r="I586" s="48">
        <v>15.160826316253074</v>
      </c>
      <c r="J586" s="48">
        <v>10.723730911103354</v>
      </c>
      <c r="K586" s="48">
        <v>2553.482549070392</v>
      </c>
      <c r="L586" s="48">
        <v>2236.5794345448016</v>
      </c>
      <c r="M586" s="48">
        <v>15.132424665598663</v>
      </c>
      <c r="N586" s="48">
        <v>10.707047838196639</v>
      </c>
      <c r="O586" s="48">
        <v>2494.9445238230019</v>
      </c>
      <c r="P586" s="48">
        <v>2147.7762757989558</v>
      </c>
      <c r="Q586" s="48">
        <v>15.118902346016274</v>
      </c>
      <c r="R586" s="48">
        <v>10.699097308629552</v>
      </c>
      <c r="U586" s="48">
        <v>1323.0694286416938</v>
      </c>
      <c r="V586" s="48">
        <v>3.922844237042078E-2</v>
      </c>
      <c r="W586" s="48">
        <v>33727.299599316262</v>
      </c>
      <c r="X586" s="48">
        <v>664.8218759206602</v>
      </c>
      <c r="Y586" s="48">
        <v>2.2545369463705001E-2</v>
      </c>
      <c r="Z586" s="48">
        <v>29488.178359238405</v>
      </c>
      <c r="AA586" s="48">
        <v>576.01871717481436</v>
      </c>
      <c r="AB586" s="48">
        <v>1.4594839896618694E-2</v>
      </c>
      <c r="AC586" s="48">
        <v>39467.285784221953</v>
      </c>
      <c r="AD586" s="48">
        <v>-1323.0694286416938</v>
      </c>
      <c r="AE586" s="48">
        <v>-3.922844237042078E-2</v>
      </c>
      <c r="AF586" s="48">
        <v>33727.299599316262</v>
      </c>
      <c r="AG586" s="48">
        <v>-658.24755272103357</v>
      </c>
      <c r="AH586" s="48">
        <v>-1.6683072906715779E-2</v>
      </c>
      <c r="AI586" s="48">
        <v>39456.013673359645</v>
      </c>
      <c r="AJ586" s="48">
        <v>-747.05071146687942</v>
      </c>
      <c r="AK586" s="48">
        <v>-2.4633602473802085E-2</v>
      </c>
      <c r="AL586" s="48">
        <v>30326.49050261204</v>
      </c>
      <c r="AM586" s="48">
        <v>-664.8218759206602</v>
      </c>
      <c r="AN586" s="48">
        <v>-2.2545369463705001E-2</v>
      </c>
      <c r="AO586" s="48">
        <v>29488.178359238405</v>
      </c>
      <c r="AP586" s="48">
        <v>658.24755272103357</v>
      </c>
      <c r="AQ586" s="48">
        <v>1.6683072906715779E-2</v>
      </c>
      <c r="AR586" s="48">
        <v>39456.013673359645</v>
      </c>
      <c r="AS586" s="48">
        <v>-88.803158745845849</v>
      </c>
      <c r="AT586" s="48">
        <v>-7.9505295670863063E-3</v>
      </c>
      <c r="AU586" s="48">
        <v>11169.464624529439</v>
      </c>
      <c r="AV586" s="48">
        <v>-576.01871717481436</v>
      </c>
      <c r="AW586" s="48">
        <v>-1.4594839896618694E-2</v>
      </c>
      <c r="AX586" s="48">
        <v>39467.285784221953</v>
      </c>
      <c r="AY586" s="48">
        <v>747.05071146687942</v>
      </c>
      <c r="AZ586" s="48">
        <v>2.4633602473802085E-2</v>
      </c>
      <c r="BA586" s="48">
        <v>30326.49050261204</v>
      </c>
      <c r="BB586" s="48">
        <v>88.803158745845849</v>
      </c>
      <c r="BC586" s="48">
        <v>7.9505295670863063E-3</v>
      </c>
      <c r="BD586" s="48">
        <v>11169.464624529439</v>
      </c>
      <c r="BF586" s="8">
        <f t="shared" si="73"/>
        <v>318963.31650336384</v>
      </c>
      <c r="BG586" s="8">
        <f t="shared" si="74"/>
        <v>318817.1003458348</v>
      </c>
      <c r="BH586" s="8">
        <f t="shared" si="75"/>
        <v>318974.85571135435</v>
      </c>
      <c r="BI586" s="8">
        <f t="shared" si="76"/>
        <v>318825.14298308757</v>
      </c>
      <c r="BJ586" s="19">
        <f t="shared" si="77"/>
        <v>0</v>
      </c>
      <c r="BK586" s="19">
        <f t="shared" si="78"/>
        <v>0</v>
      </c>
      <c r="BL586" s="19">
        <f t="shared" si="79"/>
        <v>1</v>
      </c>
      <c r="BM586" s="19">
        <f t="shared" si="80"/>
        <v>0</v>
      </c>
    </row>
    <row r="587" spans="2:65" x14ac:dyDescent="0.25">
      <c r="B587" s="6">
        <v>562</v>
      </c>
      <c r="C587" s="48">
        <v>1991.1402440405436</v>
      </c>
      <c r="D587" s="48">
        <v>1581.9151716557028</v>
      </c>
      <c r="E587" s="48">
        <v>15.047639119270952</v>
      </c>
      <c r="F587" s="48">
        <v>10.652217066804646</v>
      </c>
      <c r="G587" s="48">
        <v>3170.2328351613478</v>
      </c>
      <c r="H587" s="48">
        <v>2909.0819933160487</v>
      </c>
      <c r="I587" s="48">
        <v>15.115169878142403</v>
      </c>
      <c r="J587" s="48">
        <v>10.692026779532082</v>
      </c>
      <c r="K587" s="48">
        <v>2555.1076800816536</v>
      </c>
      <c r="L587" s="48">
        <v>2236.6723481843746</v>
      </c>
      <c r="M587" s="48">
        <v>15.089191190492313</v>
      </c>
      <c r="N587" s="48">
        <v>10.676726389183059</v>
      </c>
      <c r="O587" s="48">
        <v>2563.3851869469222</v>
      </c>
      <c r="P587" s="48">
        <v>2192.6780619690435</v>
      </c>
      <c r="Q587" s="48">
        <v>15.065325535049327</v>
      </c>
      <c r="R587" s="48">
        <v>10.662654913480779</v>
      </c>
      <c r="U587" s="48">
        <v>1327.1668216603459</v>
      </c>
      <c r="V587" s="48">
        <v>3.9809712727436164E-2</v>
      </c>
      <c r="W587" s="48">
        <v>33337.764347786557</v>
      </c>
      <c r="X587" s="48">
        <v>654.75717652867183</v>
      </c>
      <c r="Y587" s="48">
        <v>2.4509322378413856E-2</v>
      </c>
      <c r="Z587" s="48">
        <v>26714.617663413552</v>
      </c>
      <c r="AA587" s="48">
        <v>610.76289031334068</v>
      </c>
      <c r="AB587" s="48">
        <v>1.0437846676133233E-2</v>
      </c>
      <c r="AC587" s="48">
        <v>58514.261539201078</v>
      </c>
      <c r="AD587" s="48">
        <v>-1327.1668216603459</v>
      </c>
      <c r="AE587" s="48">
        <v>-3.9809712727436164E-2</v>
      </c>
      <c r="AF587" s="48">
        <v>33337.764347786557</v>
      </c>
      <c r="AG587" s="48">
        <v>-672.4096451316741</v>
      </c>
      <c r="AH587" s="48">
        <v>-1.5300390349022308E-2</v>
      </c>
      <c r="AI587" s="48">
        <v>43947.221593247843</v>
      </c>
      <c r="AJ587" s="48">
        <v>-716.40393134700525</v>
      </c>
      <c r="AK587" s="48">
        <v>-2.9371866051302931E-2</v>
      </c>
      <c r="AL587" s="48">
        <v>24390.821138012976</v>
      </c>
      <c r="AM587" s="48">
        <v>-654.75717652867183</v>
      </c>
      <c r="AN587" s="48">
        <v>-2.4509322378413856E-2</v>
      </c>
      <c r="AO587" s="48">
        <v>26714.617663413552</v>
      </c>
      <c r="AP587" s="48">
        <v>672.4096451316741</v>
      </c>
      <c r="AQ587" s="48">
        <v>1.5300390349022308E-2</v>
      </c>
      <c r="AR587" s="48">
        <v>43947.221593247843</v>
      </c>
      <c r="AS587" s="48">
        <v>-43.994286215331158</v>
      </c>
      <c r="AT587" s="48">
        <v>-1.4071475702280622E-2</v>
      </c>
      <c r="AU587" s="48">
        <v>3126.487025678538</v>
      </c>
      <c r="AV587" s="48">
        <v>-610.76289031334068</v>
      </c>
      <c r="AW587" s="48">
        <v>-1.0437846676133233E-2</v>
      </c>
      <c r="AX587" s="48">
        <v>58514.261539201078</v>
      </c>
      <c r="AY587" s="48">
        <v>716.40393134700525</v>
      </c>
      <c r="AZ587" s="48">
        <v>2.9371866051302931E-2</v>
      </c>
      <c r="BA587" s="48">
        <v>24390.821138012976</v>
      </c>
      <c r="BB587" s="48">
        <v>43.994286215331158</v>
      </c>
      <c r="BC587" s="48">
        <v>1.4071475702280622E-2</v>
      </c>
      <c r="BD587" s="48">
        <v>3126.487025678538</v>
      </c>
      <c r="BF587" s="8">
        <f t="shared" si="73"/>
        <v>317984.59683248366</v>
      </c>
      <c r="BG587" s="8">
        <f t="shared" si="74"/>
        <v>317851.72139264637</v>
      </c>
      <c r="BH587" s="8">
        <f t="shared" si="75"/>
        <v>318065.11932730739</v>
      </c>
      <c r="BI587" s="8">
        <f t="shared" si="76"/>
        <v>317686.96934245434</v>
      </c>
      <c r="BJ587" s="19">
        <f t="shared" si="77"/>
        <v>0</v>
      </c>
      <c r="BK587" s="19">
        <f t="shared" si="78"/>
        <v>0</v>
      </c>
      <c r="BL587" s="19">
        <f t="shared" si="79"/>
        <v>1</v>
      </c>
      <c r="BM587" s="19">
        <f t="shared" si="80"/>
        <v>0</v>
      </c>
    </row>
    <row r="588" spans="2:65" x14ac:dyDescent="0.25">
      <c r="B588" s="6">
        <v>563</v>
      </c>
      <c r="C588" s="48">
        <v>1972.2940616780108</v>
      </c>
      <c r="D588" s="48">
        <v>1570.6912645756242</v>
      </c>
      <c r="E588" s="48">
        <v>14.942402713343204</v>
      </c>
      <c r="F588" s="48">
        <v>10.578987029835027</v>
      </c>
      <c r="G588" s="48">
        <v>3215.795626333007</v>
      </c>
      <c r="H588" s="48">
        <v>2940.5826149109507</v>
      </c>
      <c r="I588" s="48">
        <v>15.005392805519085</v>
      </c>
      <c r="J588" s="48">
        <v>10.616268761582182</v>
      </c>
      <c r="K588" s="48">
        <v>2556.2975523430832</v>
      </c>
      <c r="L588" s="48">
        <v>2238.6044438278868</v>
      </c>
      <c r="M588" s="48">
        <v>14.984333589032317</v>
      </c>
      <c r="N588" s="48">
        <v>10.603815609670132</v>
      </c>
      <c r="O588" s="48">
        <v>2480.8511177240516</v>
      </c>
      <c r="P588" s="48">
        <v>2138.4351909751276</v>
      </c>
      <c r="Q588" s="48">
        <v>14.972025755079228</v>
      </c>
      <c r="R588" s="48">
        <v>10.596532360791148</v>
      </c>
      <c r="U588" s="48">
        <v>1369.8913503353265</v>
      </c>
      <c r="V588" s="48">
        <v>3.7281731747155433E-2</v>
      </c>
      <c r="W588" s="48">
        <v>36744.305753443121</v>
      </c>
      <c r="X588" s="48">
        <v>667.91317925226258</v>
      </c>
      <c r="Y588" s="48">
        <v>2.4828579835105558E-2</v>
      </c>
      <c r="Z588" s="48">
        <v>26900.982000907221</v>
      </c>
      <c r="AA588" s="48">
        <v>567.74392639950338</v>
      </c>
      <c r="AB588" s="48">
        <v>1.7545330956121319E-2</v>
      </c>
      <c r="AC588" s="48">
        <v>32358.690059444307</v>
      </c>
      <c r="AD588" s="48">
        <v>-1369.8913503353265</v>
      </c>
      <c r="AE588" s="48">
        <v>-3.7281731747155433E-2</v>
      </c>
      <c r="AF588" s="48">
        <v>36744.305753443121</v>
      </c>
      <c r="AG588" s="48">
        <v>-701.9781710830639</v>
      </c>
      <c r="AH588" s="48">
        <v>-1.2453151912049876E-2</v>
      </c>
      <c r="AI588" s="48">
        <v>56369.518017668939</v>
      </c>
      <c r="AJ588" s="48">
        <v>-802.1474239358231</v>
      </c>
      <c r="AK588" s="48">
        <v>-1.9736400791034114E-2</v>
      </c>
      <c r="AL588" s="48">
        <v>40643.044921352834</v>
      </c>
      <c r="AM588" s="48">
        <v>-667.91317925226258</v>
      </c>
      <c r="AN588" s="48">
        <v>-2.4828579835105558E-2</v>
      </c>
      <c r="AO588" s="48">
        <v>26900.982000907221</v>
      </c>
      <c r="AP588" s="48">
        <v>701.9781710830639</v>
      </c>
      <c r="AQ588" s="48">
        <v>1.2453151912049876E-2</v>
      </c>
      <c r="AR588" s="48">
        <v>56369.518017668939</v>
      </c>
      <c r="AS588" s="48">
        <v>-100.1692528527592</v>
      </c>
      <c r="AT588" s="48">
        <v>-7.2832488789842387E-3</v>
      </c>
      <c r="AU588" s="48">
        <v>13753.374972781288</v>
      </c>
      <c r="AV588" s="48">
        <v>-567.74392639950338</v>
      </c>
      <c r="AW588" s="48">
        <v>-1.7545330956121319E-2</v>
      </c>
      <c r="AX588" s="48">
        <v>32358.690059444307</v>
      </c>
      <c r="AY588" s="48">
        <v>802.1474239358231</v>
      </c>
      <c r="AZ588" s="48">
        <v>1.9736400791034114E-2</v>
      </c>
      <c r="BA588" s="48">
        <v>40643.044921352834</v>
      </c>
      <c r="BB588" s="48">
        <v>100.1692528527592</v>
      </c>
      <c r="BC588" s="48">
        <v>7.2832488789842387E-3</v>
      </c>
      <c r="BD588" s="48">
        <v>13753.374972781288</v>
      </c>
      <c r="BF588" s="8">
        <f t="shared" si="73"/>
        <v>315798.91963047517</v>
      </c>
      <c r="BG588" s="8">
        <f t="shared" si="74"/>
        <v>315547.48023255449</v>
      </c>
      <c r="BH588" s="8">
        <f t="shared" si="75"/>
        <v>315875.86384627607</v>
      </c>
      <c r="BI588" s="8">
        <f t="shared" si="76"/>
        <v>315757.53563275927</v>
      </c>
      <c r="BJ588" s="19">
        <f t="shared" si="77"/>
        <v>0</v>
      </c>
      <c r="BK588" s="19">
        <f t="shared" si="78"/>
        <v>0</v>
      </c>
      <c r="BL588" s="19">
        <f t="shared" si="79"/>
        <v>1</v>
      </c>
      <c r="BM588" s="19">
        <f t="shared" si="80"/>
        <v>0</v>
      </c>
    </row>
    <row r="589" spans="2:65" x14ac:dyDescent="0.25">
      <c r="B589" s="6">
        <v>564</v>
      </c>
      <c r="C589" s="48">
        <v>2024.8311986327112</v>
      </c>
      <c r="D589" s="48">
        <v>1604.3225001865208</v>
      </c>
      <c r="E589" s="48">
        <v>14.978334807408775</v>
      </c>
      <c r="F589" s="48">
        <v>10.603371094946167</v>
      </c>
      <c r="G589" s="48">
        <v>3198.7434873994384</v>
      </c>
      <c r="H589" s="48">
        <v>2928.0087120390099</v>
      </c>
      <c r="I589" s="48">
        <v>15.046213629773796</v>
      </c>
      <c r="J589" s="48">
        <v>10.643514050170646</v>
      </c>
      <c r="K589" s="48">
        <v>2574.2115602914632</v>
      </c>
      <c r="L589" s="48">
        <v>2249.2830983134727</v>
      </c>
      <c r="M589" s="48">
        <v>15.021795745477792</v>
      </c>
      <c r="N589" s="48">
        <v>10.629087821982075</v>
      </c>
      <c r="O589" s="48">
        <v>2509.1623458440135</v>
      </c>
      <c r="P589" s="48">
        <v>2155.9944720978169</v>
      </c>
      <c r="Q589" s="48">
        <v>15.009008393972096</v>
      </c>
      <c r="R589" s="48">
        <v>10.621526600824229</v>
      </c>
      <c r="U589" s="48">
        <v>1323.6862118524891</v>
      </c>
      <c r="V589" s="48">
        <v>4.0142955224478527E-2</v>
      </c>
      <c r="W589" s="48">
        <v>32974.309052496632</v>
      </c>
      <c r="X589" s="48">
        <v>644.96059812695194</v>
      </c>
      <c r="Y589" s="48">
        <v>2.5716727035907994E-2</v>
      </c>
      <c r="Z589" s="48">
        <v>25079.419990980979</v>
      </c>
      <c r="AA589" s="48">
        <v>551.67197191129617</v>
      </c>
      <c r="AB589" s="48">
        <v>1.8155505878061362E-2</v>
      </c>
      <c r="AC589" s="48">
        <v>30385.932268509365</v>
      </c>
      <c r="AD589" s="48">
        <v>-1323.6862118524891</v>
      </c>
      <c r="AE589" s="48">
        <v>-4.0142955224478527E-2</v>
      </c>
      <c r="AF589" s="48">
        <v>32974.309052496632</v>
      </c>
      <c r="AG589" s="48">
        <v>-678.72561372553719</v>
      </c>
      <c r="AH589" s="48">
        <v>-1.4426228188570533E-2</v>
      </c>
      <c r="AI589" s="48">
        <v>47048.029800559445</v>
      </c>
      <c r="AJ589" s="48">
        <v>-772.01423994119295</v>
      </c>
      <c r="AK589" s="48">
        <v>-2.1987449346417165E-2</v>
      </c>
      <c r="AL589" s="48">
        <v>35111.586968453528</v>
      </c>
      <c r="AM589" s="48">
        <v>-644.96059812695194</v>
      </c>
      <c r="AN589" s="48">
        <v>-2.5716727035907994E-2</v>
      </c>
      <c r="AO589" s="48">
        <v>25079.419990980979</v>
      </c>
      <c r="AP589" s="48">
        <v>678.72561372553719</v>
      </c>
      <c r="AQ589" s="48">
        <v>1.4426228188570533E-2</v>
      </c>
      <c r="AR589" s="48">
        <v>47048.029800559445</v>
      </c>
      <c r="AS589" s="48">
        <v>-93.288626215655768</v>
      </c>
      <c r="AT589" s="48">
        <v>-7.5612211578466315E-3</v>
      </c>
      <c r="AU589" s="48">
        <v>12337.772466666422</v>
      </c>
      <c r="AV589" s="48">
        <v>-551.67197191129617</v>
      </c>
      <c r="AW589" s="48">
        <v>-1.8155505878061362E-2</v>
      </c>
      <c r="AX589" s="48">
        <v>30385.932268509365</v>
      </c>
      <c r="AY589" s="48">
        <v>772.01423994119295</v>
      </c>
      <c r="AZ589" s="48">
        <v>2.1987449346417165E-2</v>
      </c>
      <c r="BA589" s="48">
        <v>35111.586968453528</v>
      </c>
      <c r="BB589" s="48">
        <v>93.288626215655768</v>
      </c>
      <c r="BC589" s="48">
        <v>7.5612211578466315E-3</v>
      </c>
      <c r="BD589" s="48">
        <v>12337.772466666422</v>
      </c>
      <c r="BF589" s="8">
        <f t="shared" si="73"/>
        <v>316496.81034819852</v>
      </c>
      <c r="BG589" s="8">
        <f t="shared" si="74"/>
        <v>316377.41279308032</v>
      </c>
      <c r="BH589" s="8">
        <f t="shared" si="75"/>
        <v>316623.35156114877</v>
      </c>
      <c r="BI589" s="8">
        <f t="shared" si="76"/>
        <v>316489.80355262902</v>
      </c>
      <c r="BJ589" s="19">
        <f t="shared" si="77"/>
        <v>0</v>
      </c>
      <c r="BK589" s="19">
        <f t="shared" si="78"/>
        <v>0</v>
      </c>
      <c r="BL589" s="19">
        <f t="shared" si="79"/>
        <v>1</v>
      </c>
      <c r="BM589" s="19">
        <f t="shared" si="80"/>
        <v>0</v>
      </c>
    </row>
    <row r="590" spans="2:65" x14ac:dyDescent="0.25">
      <c r="B590" s="6">
        <v>565</v>
      </c>
      <c r="C590" s="48">
        <v>2043.5706887231861</v>
      </c>
      <c r="D590" s="48">
        <v>1615.0274434544222</v>
      </c>
      <c r="E590" s="48">
        <v>15.12497877021247</v>
      </c>
      <c r="F590" s="48">
        <v>10.708082736444467</v>
      </c>
      <c r="G590" s="48">
        <v>3190.2842721644588</v>
      </c>
      <c r="H590" s="48">
        <v>2921.1945927314132</v>
      </c>
      <c r="I590" s="48">
        <v>15.199190555492621</v>
      </c>
      <c r="J590" s="48">
        <v>10.751936654007444</v>
      </c>
      <c r="K590" s="48">
        <v>2576.2165522084315</v>
      </c>
      <c r="L590" s="48">
        <v>2249.2102204195094</v>
      </c>
      <c r="M590" s="48">
        <v>15.172395347214289</v>
      </c>
      <c r="N590" s="48">
        <v>10.736118713424988</v>
      </c>
      <c r="O590" s="48">
        <v>2503.2583778287321</v>
      </c>
      <c r="P590" s="48">
        <v>2150.486658013624</v>
      </c>
      <c r="Q590" s="48">
        <v>15.16041703118602</v>
      </c>
      <c r="R590" s="48">
        <v>10.729041721620961</v>
      </c>
      <c r="U590" s="48">
        <v>1306.167149276991</v>
      </c>
      <c r="V590" s="48">
        <v>4.3853917562977074E-2</v>
      </c>
      <c r="W590" s="48">
        <v>29784.503229415026</v>
      </c>
      <c r="X590" s="48">
        <v>634.18277696508721</v>
      </c>
      <c r="Y590" s="48">
        <v>2.8035976980520516E-2</v>
      </c>
      <c r="Z590" s="48">
        <v>22620.320219470839</v>
      </c>
      <c r="AA590" s="48">
        <v>535.45921455920188</v>
      </c>
      <c r="AB590" s="48">
        <v>2.0958985176493528E-2</v>
      </c>
      <c r="AC590" s="48">
        <v>25547.955211101736</v>
      </c>
      <c r="AD590" s="48">
        <v>-1306.167149276991</v>
      </c>
      <c r="AE590" s="48">
        <v>-4.3853917562977074E-2</v>
      </c>
      <c r="AF590" s="48">
        <v>29784.503229415026</v>
      </c>
      <c r="AG590" s="48">
        <v>-671.98437231190383</v>
      </c>
      <c r="AH590" s="48">
        <v>-1.5817940582456558E-2</v>
      </c>
      <c r="AI590" s="48">
        <v>42482.418542979714</v>
      </c>
      <c r="AJ590" s="48">
        <v>-770.70793471778916</v>
      </c>
      <c r="AK590" s="48">
        <v>-2.2894932386483546E-2</v>
      </c>
      <c r="AL590" s="48">
        <v>33662.817679810709</v>
      </c>
      <c r="AM590" s="48">
        <v>-634.18277696508721</v>
      </c>
      <c r="AN590" s="48">
        <v>-2.8035976980520516E-2</v>
      </c>
      <c r="AO590" s="48">
        <v>22620.320219470839</v>
      </c>
      <c r="AP590" s="48">
        <v>671.98437231190383</v>
      </c>
      <c r="AQ590" s="48">
        <v>1.5817940582456558E-2</v>
      </c>
      <c r="AR590" s="48">
        <v>42482.418542979714</v>
      </c>
      <c r="AS590" s="48">
        <v>-98.723562405885332</v>
      </c>
      <c r="AT590" s="48">
        <v>-7.0769918040269886E-3</v>
      </c>
      <c r="AU590" s="48">
        <v>13949.93312691264</v>
      </c>
      <c r="AV590" s="48">
        <v>-535.45921455920188</v>
      </c>
      <c r="AW590" s="48">
        <v>-2.0958985176493528E-2</v>
      </c>
      <c r="AX590" s="48">
        <v>25547.955211101736</v>
      </c>
      <c r="AY590" s="48">
        <v>770.70793471778916</v>
      </c>
      <c r="AZ590" s="48">
        <v>2.2894932386483546E-2</v>
      </c>
      <c r="BA590" s="48">
        <v>33662.817679810709</v>
      </c>
      <c r="BB590" s="48">
        <v>98.723562405885332</v>
      </c>
      <c r="BC590" s="48">
        <v>7.0769918040269886E-3</v>
      </c>
      <c r="BD590" s="48">
        <v>13949.93312691264</v>
      </c>
      <c r="BF590" s="8">
        <f t="shared" si="73"/>
        <v>319627.4546498796</v>
      </c>
      <c r="BG590" s="8">
        <f t="shared" si="74"/>
        <v>319636.90502749191</v>
      </c>
      <c r="BH590" s="8">
        <f t="shared" si="75"/>
        <v>319834.35118233011</v>
      </c>
      <c r="BI590" s="8">
        <f t="shared" si="76"/>
        <v>319720.76499061525</v>
      </c>
      <c r="BJ590" s="19">
        <f t="shared" si="77"/>
        <v>0</v>
      </c>
      <c r="BK590" s="19">
        <f t="shared" si="78"/>
        <v>0</v>
      </c>
      <c r="BL590" s="19">
        <f t="shared" si="79"/>
        <v>1</v>
      </c>
      <c r="BM590" s="19">
        <f t="shared" si="80"/>
        <v>0</v>
      </c>
    </row>
    <row r="591" spans="2:65" x14ac:dyDescent="0.25">
      <c r="B591" s="6">
        <v>566</v>
      </c>
      <c r="C591" s="48">
        <v>2023.1884133171764</v>
      </c>
      <c r="D591" s="48">
        <v>1599.5992551055294</v>
      </c>
      <c r="E591" s="48">
        <v>15.115357500320465</v>
      </c>
      <c r="F591" s="48">
        <v>10.700855931579369</v>
      </c>
      <c r="G591" s="48">
        <v>3235.1067353871927</v>
      </c>
      <c r="H591" s="48">
        <v>2950.0197121000806</v>
      </c>
      <c r="I591" s="48">
        <v>15.179124846938427</v>
      </c>
      <c r="J591" s="48">
        <v>10.738511736122886</v>
      </c>
      <c r="K591" s="48">
        <v>2571.4245750075511</v>
      </c>
      <c r="L591" s="48">
        <v>2244.6889029220265</v>
      </c>
      <c r="M591" s="48">
        <v>15.160055120858885</v>
      </c>
      <c r="N591" s="48">
        <v>10.727261466300117</v>
      </c>
      <c r="O591" s="48">
        <v>2540.2863477260739</v>
      </c>
      <c r="P591" s="48">
        <v>2173.8215427880309</v>
      </c>
      <c r="Q591" s="48">
        <v>15.141780413615171</v>
      </c>
      <c r="R591" s="48">
        <v>10.716471641813804</v>
      </c>
      <c r="U591" s="48">
        <v>1350.4204569945512</v>
      </c>
      <c r="V591" s="48">
        <v>3.7655804543517135E-2</v>
      </c>
      <c r="W591" s="48">
        <v>35862.212303389519</v>
      </c>
      <c r="X591" s="48">
        <v>645.08964781649706</v>
      </c>
      <c r="Y591" s="48">
        <v>2.6405534720748136E-2</v>
      </c>
      <c r="Z591" s="48">
        <v>24430.092199936335</v>
      </c>
      <c r="AA591" s="48">
        <v>574.22228768250147</v>
      </c>
      <c r="AB591" s="48">
        <v>1.5615710234435198E-2</v>
      </c>
      <c r="AC591" s="48">
        <v>36772.089073236471</v>
      </c>
      <c r="AD591" s="48">
        <v>-1350.4204569945512</v>
      </c>
      <c r="AE591" s="48">
        <v>-3.7655804543517135E-2</v>
      </c>
      <c r="AF591" s="48">
        <v>35862.212303389519</v>
      </c>
      <c r="AG591" s="48">
        <v>-705.3308091780541</v>
      </c>
      <c r="AH591" s="48">
        <v>-1.1250269822768999E-2</v>
      </c>
      <c r="AI591" s="48">
        <v>62694.56824498214</v>
      </c>
      <c r="AJ591" s="48">
        <v>-776.19816931204969</v>
      </c>
      <c r="AK591" s="48">
        <v>-2.2040094309081937E-2</v>
      </c>
      <c r="AL591" s="48">
        <v>35217.552086072792</v>
      </c>
      <c r="AM591" s="48">
        <v>-645.08964781649706</v>
      </c>
      <c r="AN591" s="48">
        <v>-2.6405534720748136E-2</v>
      </c>
      <c r="AO591" s="48">
        <v>24430.092199936335</v>
      </c>
      <c r="AP591" s="48">
        <v>705.3308091780541</v>
      </c>
      <c r="AQ591" s="48">
        <v>1.1250269822768999E-2</v>
      </c>
      <c r="AR591" s="48">
        <v>62694.56824498214</v>
      </c>
      <c r="AS591" s="48">
        <v>-70.867360133995589</v>
      </c>
      <c r="AT591" s="48">
        <v>-1.0789824486312938E-2</v>
      </c>
      <c r="AU591" s="48">
        <v>6567.9808067213653</v>
      </c>
      <c r="AV591" s="48">
        <v>-574.22228768250147</v>
      </c>
      <c r="AW591" s="48">
        <v>-1.5615710234435198E-2</v>
      </c>
      <c r="AX591" s="48">
        <v>36772.089073236471</v>
      </c>
      <c r="AY591" s="48">
        <v>776.19816931204969</v>
      </c>
      <c r="AZ591" s="48">
        <v>2.2040094309081937E-2</v>
      </c>
      <c r="BA591" s="48">
        <v>35217.552086072792</v>
      </c>
      <c r="BB591" s="48">
        <v>70.867360133995589</v>
      </c>
      <c r="BC591" s="48">
        <v>1.0789824486312938E-2</v>
      </c>
      <c r="BD591" s="48">
        <v>6567.9808067213653</v>
      </c>
      <c r="BF591" s="8">
        <f t="shared" si="73"/>
        <v>319426.07869227551</v>
      </c>
      <c r="BG591" s="8">
        <f t="shared" si="74"/>
        <v>319205.33237158647</v>
      </c>
      <c r="BH591" s="8">
        <f t="shared" si="75"/>
        <v>319573.15508608148</v>
      </c>
      <c r="BI591" s="8">
        <f t="shared" si="76"/>
        <v>319320.32771162613</v>
      </c>
      <c r="BJ591" s="19">
        <f t="shared" si="77"/>
        <v>0</v>
      </c>
      <c r="BK591" s="19">
        <f t="shared" si="78"/>
        <v>0</v>
      </c>
      <c r="BL591" s="19">
        <f t="shared" si="79"/>
        <v>1</v>
      </c>
      <c r="BM591" s="19">
        <f t="shared" si="80"/>
        <v>0</v>
      </c>
    </row>
    <row r="592" spans="2:65" x14ac:dyDescent="0.25">
      <c r="B592" s="6">
        <v>567</v>
      </c>
      <c r="C592" s="48">
        <v>2029.2500502253688</v>
      </c>
      <c r="D592" s="48">
        <v>1607.4956368683795</v>
      </c>
      <c r="E592" s="48">
        <v>15.056010985885928</v>
      </c>
      <c r="F592" s="48">
        <v>10.659914841130355</v>
      </c>
      <c r="G592" s="48">
        <v>3202.5827010418784</v>
      </c>
      <c r="H592" s="48">
        <v>2930.695642450441</v>
      </c>
      <c r="I592" s="48">
        <v>15.127842936081182</v>
      </c>
      <c r="J592" s="48">
        <v>10.702268531531429</v>
      </c>
      <c r="K592" s="48">
        <v>2587.508965186867</v>
      </c>
      <c r="L592" s="48">
        <v>2258.3527529738044</v>
      </c>
      <c r="M592" s="48">
        <v>15.100551894254714</v>
      </c>
      <c r="N592" s="48">
        <v>10.686192458320436</v>
      </c>
      <c r="O592" s="48">
        <v>2559.2816760765172</v>
      </c>
      <c r="P592" s="48">
        <v>2189.8402716983451</v>
      </c>
      <c r="Q592" s="48">
        <v>15.081238150061692</v>
      </c>
      <c r="R592" s="48">
        <v>10.674804192467226</v>
      </c>
      <c r="U592" s="48">
        <v>1323.2000055820615</v>
      </c>
      <c r="V592" s="48">
        <v>4.2353690401073507E-2</v>
      </c>
      <c r="W592" s="48">
        <v>31241.669688092243</v>
      </c>
      <c r="X592" s="48">
        <v>650.85711610542489</v>
      </c>
      <c r="Y592" s="48">
        <v>2.6277617190080704E-2</v>
      </c>
      <c r="Z592" s="48">
        <v>24768.498277351835</v>
      </c>
      <c r="AA592" s="48">
        <v>582.34463482996557</v>
      </c>
      <c r="AB592" s="48">
        <v>1.488935133687086E-2</v>
      </c>
      <c r="AC592" s="48">
        <v>39111.484553923547</v>
      </c>
      <c r="AD592" s="48">
        <v>-1323.2000055820615</v>
      </c>
      <c r="AE592" s="48">
        <v>-4.2353690401073507E-2</v>
      </c>
      <c r="AF592" s="48">
        <v>31241.669688092243</v>
      </c>
      <c r="AG592" s="48">
        <v>-672.34288947663663</v>
      </c>
      <c r="AH592" s="48">
        <v>-1.6076073210992803E-2</v>
      </c>
      <c r="AI592" s="48">
        <v>41822.581960928692</v>
      </c>
      <c r="AJ592" s="48">
        <v>-740.85537075209595</v>
      </c>
      <c r="AK592" s="48">
        <v>-2.7464339064202647E-2</v>
      </c>
      <c r="AL592" s="48">
        <v>26975.175663984421</v>
      </c>
      <c r="AM592" s="48">
        <v>-650.85711610542489</v>
      </c>
      <c r="AN592" s="48">
        <v>-2.6277617190080704E-2</v>
      </c>
      <c r="AO592" s="48">
        <v>24768.498277351835</v>
      </c>
      <c r="AP592" s="48">
        <v>672.34288947663663</v>
      </c>
      <c r="AQ592" s="48">
        <v>1.6076073210992803E-2</v>
      </c>
      <c r="AR592" s="48">
        <v>41822.581960928692</v>
      </c>
      <c r="AS592" s="48">
        <v>-68.512481275459322</v>
      </c>
      <c r="AT592" s="48">
        <v>-1.1388265853209845E-2</v>
      </c>
      <c r="AU592" s="48">
        <v>6016.0591751683341</v>
      </c>
      <c r="AV592" s="48">
        <v>-582.34463482996557</v>
      </c>
      <c r="AW592" s="48">
        <v>-1.488935133687086E-2</v>
      </c>
      <c r="AX592" s="48">
        <v>39111.484553923547</v>
      </c>
      <c r="AY592" s="48">
        <v>740.85537075209595</v>
      </c>
      <c r="AZ592" s="48">
        <v>2.7464339064202647E-2</v>
      </c>
      <c r="BA592" s="48">
        <v>26975.175663984421</v>
      </c>
      <c r="BB592" s="48">
        <v>68.512481275459322</v>
      </c>
      <c r="BC592" s="48">
        <v>1.1388265853209845E-2</v>
      </c>
      <c r="BD592" s="48">
        <v>6016.0591751683341</v>
      </c>
      <c r="BF592" s="8">
        <f t="shared" si="73"/>
        <v>318189.94959704223</v>
      </c>
      <c r="BG592" s="8">
        <f t="shared" si="74"/>
        <v>318137.36030349246</v>
      </c>
      <c r="BH592" s="8">
        <f t="shared" si="75"/>
        <v>318327.4209966393</v>
      </c>
      <c r="BI592" s="8">
        <f t="shared" si="76"/>
        <v>318054.28550231841</v>
      </c>
      <c r="BJ592" s="19">
        <f t="shared" si="77"/>
        <v>0</v>
      </c>
      <c r="BK592" s="19">
        <f t="shared" si="78"/>
        <v>0</v>
      </c>
      <c r="BL592" s="19">
        <f t="shared" si="79"/>
        <v>1</v>
      </c>
      <c r="BM592" s="19">
        <f t="shared" si="80"/>
        <v>0</v>
      </c>
    </row>
    <row r="593" spans="2:65" x14ac:dyDescent="0.25">
      <c r="B593" s="6">
        <v>568</v>
      </c>
      <c r="C593" s="48">
        <v>1946.2312375680442</v>
      </c>
      <c r="D593" s="48">
        <v>1554.2706390160772</v>
      </c>
      <c r="E593" s="48">
        <v>14.959116293981344</v>
      </c>
      <c r="F593" s="48">
        <v>10.589217676691176</v>
      </c>
      <c r="G593" s="48">
        <v>3181.2342721195641</v>
      </c>
      <c r="H593" s="48">
        <v>2918.1318957255594</v>
      </c>
      <c r="I593" s="48">
        <v>15.019457726327838</v>
      </c>
      <c r="J593" s="48">
        <v>10.624820699121644</v>
      </c>
      <c r="K593" s="48">
        <v>2548.6171311509129</v>
      </c>
      <c r="L593" s="48">
        <v>2234.3490030613152</v>
      </c>
      <c r="M593" s="48">
        <v>14.995619026325175</v>
      </c>
      <c r="N593" s="48">
        <v>10.610766763812691</v>
      </c>
      <c r="O593" s="48">
        <v>2447.9752048739056</v>
      </c>
      <c r="P593" s="48">
        <v>2117.272266097902</v>
      </c>
      <c r="Q593" s="48">
        <v>14.987928389779096</v>
      </c>
      <c r="R593" s="48">
        <v>10.606229608158124</v>
      </c>
      <c r="U593" s="48">
        <v>1363.8612567094822</v>
      </c>
      <c r="V593" s="48">
        <v>3.5603022430468201E-2</v>
      </c>
      <c r="W593" s="48">
        <v>38307.4571652749</v>
      </c>
      <c r="X593" s="48">
        <v>680.078364045238</v>
      </c>
      <c r="Y593" s="48">
        <v>2.1549087121515598E-2</v>
      </c>
      <c r="Z593" s="48">
        <v>31559.497634877374</v>
      </c>
      <c r="AA593" s="48">
        <v>563.00162708182484</v>
      </c>
      <c r="AB593" s="48">
        <v>1.7011931466948127E-2</v>
      </c>
      <c r="AC593" s="48">
        <v>33094.515350926529</v>
      </c>
      <c r="AD593" s="48">
        <v>-1363.8612567094822</v>
      </c>
      <c r="AE593" s="48">
        <v>-3.5603022430468201E-2</v>
      </c>
      <c r="AF593" s="48">
        <v>38307.4571652749</v>
      </c>
      <c r="AG593" s="48">
        <v>-683.78289266424417</v>
      </c>
      <c r="AH593" s="48">
        <v>-1.4053935308952603E-2</v>
      </c>
      <c r="AI593" s="48">
        <v>48654.193834851547</v>
      </c>
      <c r="AJ593" s="48">
        <v>-800.85962962765734</v>
      </c>
      <c r="AK593" s="48">
        <v>-1.8591090963520074E-2</v>
      </c>
      <c r="AL593" s="48">
        <v>43077.602664584083</v>
      </c>
      <c r="AM593" s="48">
        <v>-680.078364045238</v>
      </c>
      <c r="AN593" s="48">
        <v>-2.1549087121515598E-2</v>
      </c>
      <c r="AO593" s="48">
        <v>31559.497634877374</v>
      </c>
      <c r="AP593" s="48">
        <v>683.78289266424417</v>
      </c>
      <c r="AQ593" s="48">
        <v>1.4053935308952603E-2</v>
      </c>
      <c r="AR593" s="48">
        <v>48654.193834851547</v>
      </c>
      <c r="AS593" s="48">
        <v>-117.07673696341317</v>
      </c>
      <c r="AT593" s="48">
        <v>-4.5371556545674707E-3</v>
      </c>
      <c r="AU593" s="48">
        <v>25803.993928564956</v>
      </c>
      <c r="AV593" s="48">
        <v>-563.00162708182484</v>
      </c>
      <c r="AW593" s="48">
        <v>-1.7011931466948127E-2</v>
      </c>
      <c r="AX593" s="48">
        <v>33094.515350926529</v>
      </c>
      <c r="AY593" s="48">
        <v>800.85962962765734</v>
      </c>
      <c r="AZ593" s="48">
        <v>1.8591090963520074E-2</v>
      </c>
      <c r="BA593" s="48">
        <v>43077.602664584083</v>
      </c>
      <c r="BB593" s="48">
        <v>117.07673696341317</v>
      </c>
      <c r="BC593" s="48">
        <v>4.5371556545674707E-3</v>
      </c>
      <c r="BD593" s="48">
        <v>25803.993928564956</v>
      </c>
      <c r="BF593" s="8">
        <f t="shared" si="73"/>
        <v>316122.2596617192</v>
      </c>
      <c r="BG593" s="8">
        <f t="shared" si="74"/>
        <v>315826.48907792376</v>
      </c>
      <c r="BH593" s="8">
        <f t="shared" si="75"/>
        <v>316088.65391131944</v>
      </c>
      <c r="BI593" s="8">
        <f t="shared" si="76"/>
        <v>316069.6159786458</v>
      </c>
      <c r="BJ593" s="19">
        <f t="shared" si="77"/>
        <v>1</v>
      </c>
      <c r="BK593" s="19">
        <f t="shared" si="78"/>
        <v>0</v>
      </c>
      <c r="BL593" s="19">
        <f t="shared" si="79"/>
        <v>0</v>
      </c>
      <c r="BM593" s="19">
        <f t="shared" si="80"/>
        <v>0</v>
      </c>
    </row>
    <row r="594" spans="2:65" x14ac:dyDescent="0.25">
      <c r="B594" s="6">
        <v>569</v>
      </c>
      <c r="C594" s="48">
        <v>1946.4549395952513</v>
      </c>
      <c r="D594" s="48">
        <v>1554.1586224525086</v>
      </c>
      <c r="E594" s="48">
        <v>15.022171872161923</v>
      </c>
      <c r="F594" s="48">
        <v>10.635555875571111</v>
      </c>
      <c r="G594" s="48">
        <v>3110.0499307572809</v>
      </c>
      <c r="H594" s="48">
        <v>2870.1368086217285</v>
      </c>
      <c r="I594" s="48">
        <v>15.099248178043545</v>
      </c>
      <c r="J594" s="48">
        <v>10.681009795873447</v>
      </c>
      <c r="K594" s="48">
        <v>2580.0806384499674</v>
      </c>
      <c r="L594" s="48">
        <v>2255.3214273453636</v>
      </c>
      <c r="M594" s="48">
        <v>15.05652166227631</v>
      </c>
      <c r="N594" s="48">
        <v>10.655830887468381</v>
      </c>
      <c r="O594" s="48">
        <v>2495.28767278242</v>
      </c>
      <c r="P594" s="48">
        <v>2148.9283394842942</v>
      </c>
      <c r="Q594" s="48">
        <v>15.045569076531793</v>
      </c>
      <c r="R594" s="48">
        <v>10.649369282846045</v>
      </c>
      <c r="U594" s="48">
        <v>1315.97818616922</v>
      </c>
      <c r="V594" s="48">
        <v>4.545392030233586E-2</v>
      </c>
      <c r="W594" s="48">
        <v>28951.918281547925</v>
      </c>
      <c r="X594" s="48">
        <v>701.16280489285509</v>
      </c>
      <c r="Y594" s="48">
        <v>2.0275011897270545E-2</v>
      </c>
      <c r="Z594" s="48">
        <v>34582.608801686903</v>
      </c>
      <c r="AA594" s="48">
        <v>594.7697170317856</v>
      </c>
      <c r="AB594" s="48">
        <v>1.3813407274934519E-2</v>
      </c>
      <c r="AC594" s="48">
        <v>43057.422777292653</v>
      </c>
      <c r="AD594" s="48">
        <v>-1315.97818616922</v>
      </c>
      <c r="AE594" s="48">
        <v>-4.545392030233586E-2</v>
      </c>
      <c r="AF594" s="48">
        <v>28951.918281547925</v>
      </c>
      <c r="AG594" s="48">
        <v>-614.81538127636486</v>
      </c>
      <c r="AH594" s="48">
        <v>-2.5178908405065314E-2</v>
      </c>
      <c r="AI594" s="48">
        <v>24417.872744343462</v>
      </c>
      <c r="AJ594" s="48">
        <v>-721.20846913743435</v>
      </c>
      <c r="AK594" s="48">
        <v>-3.164051302740134E-2</v>
      </c>
      <c r="AL594" s="48">
        <v>22793.829812836881</v>
      </c>
      <c r="AM594" s="48">
        <v>-701.16280489285509</v>
      </c>
      <c r="AN594" s="48">
        <v>-2.0275011897270545E-2</v>
      </c>
      <c r="AO594" s="48">
        <v>34582.608801686903</v>
      </c>
      <c r="AP594" s="48">
        <v>614.81538127636486</v>
      </c>
      <c r="AQ594" s="48">
        <v>2.5178908405065314E-2</v>
      </c>
      <c r="AR594" s="48">
        <v>24417.872744343462</v>
      </c>
      <c r="AS594" s="48">
        <v>-106.39308786106949</v>
      </c>
      <c r="AT594" s="48">
        <v>-6.4616046223360257E-3</v>
      </c>
      <c r="AU594" s="48">
        <v>16465.428338542606</v>
      </c>
      <c r="AV594" s="48">
        <v>-594.7697170317856</v>
      </c>
      <c r="AW594" s="48">
        <v>-1.3813407274934519E-2</v>
      </c>
      <c r="AX594" s="48">
        <v>43057.422777292653</v>
      </c>
      <c r="AY594" s="48">
        <v>721.20846913743435</v>
      </c>
      <c r="AZ594" s="48">
        <v>3.164051302740134E-2</v>
      </c>
      <c r="BA594" s="48">
        <v>22793.829812836881</v>
      </c>
      <c r="BB594" s="48">
        <v>106.39308786106949</v>
      </c>
      <c r="BC594" s="48">
        <v>6.4616046223360257E-3</v>
      </c>
      <c r="BD594" s="48">
        <v>16465.428338542606</v>
      </c>
      <c r="BF594" s="8">
        <f t="shared" si="73"/>
        <v>317512.5176446808</v>
      </c>
      <c r="BG594" s="8">
        <f t="shared" si="74"/>
        <v>317560.15706758166</v>
      </c>
      <c r="BH594" s="8">
        <f t="shared" si="75"/>
        <v>317419.60519670608</v>
      </c>
      <c r="BI594" s="8">
        <f t="shared" si="76"/>
        <v>317332.15014589706</v>
      </c>
      <c r="BJ594" s="19">
        <f t="shared" si="77"/>
        <v>0</v>
      </c>
      <c r="BK594" s="19">
        <f t="shared" si="78"/>
        <v>1</v>
      </c>
      <c r="BL594" s="19">
        <f t="shared" si="79"/>
        <v>0</v>
      </c>
      <c r="BM594" s="19">
        <f t="shared" si="80"/>
        <v>0</v>
      </c>
    </row>
    <row r="595" spans="2:65" x14ac:dyDescent="0.25">
      <c r="B595" s="6">
        <v>570</v>
      </c>
      <c r="C595" s="48">
        <v>1959.5723865988093</v>
      </c>
      <c r="D595" s="48">
        <v>1560.2607910350446</v>
      </c>
      <c r="E595" s="48">
        <v>15.049386594696553</v>
      </c>
      <c r="F595" s="48">
        <v>10.654902669698929</v>
      </c>
      <c r="G595" s="48">
        <v>3168.9541453293314</v>
      </c>
      <c r="H595" s="48">
        <v>2907.9751222319146</v>
      </c>
      <c r="I595" s="48">
        <v>15.117959003071638</v>
      </c>
      <c r="J595" s="48">
        <v>10.695279593807825</v>
      </c>
      <c r="K595" s="48">
        <v>2599.6552936594544</v>
      </c>
      <c r="L595" s="48">
        <v>2266.25271280468</v>
      </c>
      <c r="M595" s="48">
        <v>15.082203250223136</v>
      </c>
      <c r="N595" s="48">
        <v>10.67423978657868</v>
      </c>
      <c r="O595" s="48">
        <v>2477.8259373040132</v>
      </c>
      <c r="P595" s="48">
        <v>2134.8349207491779</v>
      </c>
      <c r="Q595" s="48">
        <v>15.077445728569526</v>
      </c>
      <c r="R595" s="48">
        <v>10.671438028044841</v>
      </c>
      <c r="U595" s="48">
        <v>1347.71433119687</v>
      </c>
      <c r="V595" s="48">
        <v>4.0376924108896262E-2</v>
      </c>
      <c r="W595" s="48">
        <v>33378.330839716633</v>
      </c>
      <c r="X595" s="48">
        <v>705.99192176963538</v>
      </c>
      <c r="Y595" s="48">
        <v>1.9337116879750482E-2</v>
      </c>
      <c r="Z595" s="48">
        <v>36509.678571004493</v>
      </c>
      <c r="AA595" s="48">
        <v>574.57412971413328</v>
      </c>
      <c r="AB595" s="48">
        <v>1.6535358345912243E-2</v>
      </c>
      <c r="AC595" s="48">
        <v>34748.211541250057</v>
      </c>
      <c r="AD595" s="48">
        <v>-1347.71433119687</v>
      </c>
      <c r="AE595" s="48">
        <v>-4.0376924108896262E-2</v>
      </c>
      <c r="AF595" s="48">
        <v>33378.330839716633</v>
      </c>
      <c r="AG595" s="48">
        <v>-641.72240942723465</v>
      </c>
      <c r="AH595" s="48">
        <v>-2.1039807229145779E-2</v>
      </c>
      <c r="AI595" s="48">
        <v>30500.393964554813</v>
      </c>
      <c r="AJ595" s="48">
        <v>-773.14020148273676</v>
      </c>
      <c r="AK595" s="48">
        <v>-2.3841565762984018E-2</v>
      </c>
      <c r="AL595" s="48">
        <v>32428.247757246725</v>
      </c>
      <c r="AM595" s="48">
        <v>-705.99192176963538</v>
      </c>
      <c r="AN595" s="48">
        <v>-1.9337116879750482E-2</v>
      </c>
      <c r="AO595" s="48">
        <v>36509.678571004493</v>
      </c>
      <c r="AP595" s="48">
        <v>641.72240942723465</v>
      </c>
      <c r="AQ595" s="48">
        <v>2.1039807229145779E-2</v>
      </c>
      <c r="AR595" s="48">
        <v>30500.393964554813</v>
      </c>
      <c r="AS595" s="48">
        <v>-131.4177920555021</v>
      </c>
      <c r="AT595" s="48">
        <v>-2.8017585338382389E-3</v>
      </c>
      <c r="AU595" s="48">
        <v>46905.466858868713</v>
      </c>
      <c r="AV595" s="48">
        <v>-574.57412971413328</v>
      </c>
      <c r="AW595" s="48">
        <v>-1.6535358345912243E-2</v>
      </c>
      <c r="AX595" s="48">
        <v>34748.211541250057</v>
      </c>
      <c r="AY595" s="48">
        <v>773.14020148273676</v>
      </c>
      <c r="AZ595" s="48">
        <v>2.3841565762984018E-2</v>
      </c>
      <c r="BA595" s="48">
        <v>32428.247757246725</v>
      </c>
      <c r="BB595" s="48">
        <v>131.4177920555021</v>
      </c>
      <c r="BC595" s="48">
        <v>2.8017585338382389E-3</v>
      </c>
      <c r="BD595" s="48">
        <v>46905.466858868713</v>
      </c>
      <c r="BF595" s="8">
        <f t="shared" si="73"/>
        <v>318086.81929993286</v>
      </c>
      <c r="BG595" s="8">
        <f t="shared" si="74"/>
        <v>317950.41269200284</v>
      </c>
      <c r="BH595" s="8">
        <f t="shared" si="75"/>
        <v>317960.94088455569</v>
      </c>
      <c r="BI595" s="8">
        <f t="shared" si="76"/>
        <v>318008.30592059606</v>
      </c>
      <c r="BJ595" s="19">
        <f t="shared" si="77"/>
        <v>1</v>
      </c>
      <c r="BK595" s="19">
        <f t="shared" si="78"/>
        <v>0</v>
      </c>
      <c r="BL595" s="19">
        <f t="shared" si="79"/>
        <v>0</v>
      </c>
      <c r="BM595" s="19">
        <f t="shared" si="80"/>
        <v>0</v>
      </c>
    </row>
    <row r="596" spans="2:65" x14ac:dyDescent="0.25">
      <c r="B596" s="6">
        <v>571</v>
      </c>
      <c r="C596" s="48">
        <v>1940.6962619822341</v>
      </c>
      <c r="D596" s="48">
        <v>1550.1444009639829</v>
      </c>
      <c r="E596" s="48">
        <v>14.963004541008363</v>
      </c>
      <c r="F596" s="48">
        <v>10.59306025748482</v>
      </c>
      <c r="G596" s="48">
        <v>3163.6967050742178</v>
      </c>
      <c r="H596" s="48">
        <v>2906.0869526264569</v>
      </c>
      <c r="I596" s="48">
        <v>15.029319441330239</v>
      </c>
      <c r="J596" s="48">
        <v>10.632264540479477</v>
      </c>
      <c r="K596" s="48">
        <v>2600.7648176360535</v>
      </c>
      <c r="L596" s="48">
        <v>2269.1477719638419</v>
      </c>
      <c r="M596" s="48">
        <v>14.992543728844865</v>
      </c>
      <c r="N596" s="48">
        <v>10.610537115338392</v>
      </c>
      <c r="O596" s="48">
        <v>2498.1308548285874</v>
      </c>
      <c r="P596" s="48">
        <v>2150.733500899647</v>
      </c>
      <c r="Q596" s="48">
        <v>14.984656721868461</v>
      </c>
      <c r="R596" s="48">
        <v>10.605872948107121</v>
      </c>
      <c r="U596" s="48">
        <v>1355.942551662474</v>
      </c>
      <c r="V596" s="48">
        <v>3.9204282994656836E-2</v>
      </c>
      <c r="W596" s="48">
        <v>34586.592282462501</v>
      </c>
      <c r="X596" s="48">
        <v>719.00337099985904</v>
      </c>
      <c r="Y596" s="48">
        <v>1.7476857853571559E-2</v>
      </c>
      <c r="Z596" s="48">
        <v>41140.31120605149</v>
      </c>
      <c r="AA596" s="48">
        <v>600.58909993566408</v>
      </c>
      <c r="AB596" s="48">
        <v>1.2812690622300948E-2</v>
      </c>
      <c r="AC596" s="48">
        <v>46874.549432288419</v>
      </c>
      <c r="AD596" s="48">
        <v>-1355.942551662474</v>
      </c>
      <c r="AE596" s="48">
        <v>-3.9204282994656836E-2</v>
      </c>
      <c r="AF596" s="48">
        <v>34586.592282462501</v>
      </c>
      <c r="AG596" s="48">
        <v>-636.93918066261494</v>
      </c>
      <c r="AH596" s="48">
        <v>-2.1727425141085277E-2</v>
      </c>
      <c r="AI596" s="48">
        <v>29314.986774857211</v>
      </c>
      <c r="AJ596" s="48">
        <v>-755.35345172680991</v>
      </c>
      <c r="AK596" s="48">
        <v>-2.6391592372355888E-2</v>
      </c>
      <c r="AL596" s="48">
        <v>28620.988118853023</v>
      </c>
      <c r="AM596" s="48">
        <v>-719.00337099985904</v>
      </c>
      <c r="AN596" s="48">
        <v>-1.7476857853571559E-2</v>
      </c>
      <c r="AO596" s="48">
        <v>41140.31120605149</v>
      </c>
      <c r="AP596" s="48">
        <v>636.93918066261494</v>
      </c>
      <c r="AQ596" s="48">
        <v>2.1727425141085277E-2</v>
      </c>
      <c r="AR596" s="48">
        <v>29314.986774857211</v>
      </c>
      <c r="AS596" s="48">
        <v>-118.41427106419496</v>
      </c>
      <c r="AT596" s="48">
        <v>-4.6641672312706106E-3</v>
      </c>
      <c r="AU596" s="48">
        <v>25388.084344466482</v>
      </c>
      <c r="AV596" s="48">
        <v>-600.58909993566408</v>
      </c>
      <c r="AW596" s="48">
        <v>-1.2812690622300948E-2</v>
      </c>
      <c r="AX596" s="48">
        <v>46874.549432288419</v>
      </c>
      <c r="AY596" s="48">
        <v>755.35345172680991</v>
      </c>
      <c r="AZ596" s="48">
        <v>2.6391592372355888E-2</v>
      </c>
      <c r="BA596" s="48">
        <v>28620.988118853023</v>
      </c>
      <c r="BB596" s="48">
        <v>118.41427106419496</v>
      </c>
      <c r="BC596" s="48">
        <v>4.6641672312706106E-3</v>
      </c>
      <c r="BD596" s="48">
        <v>25388.084344466482</v>
      </c>
      <c r="BF596" s="8">
        <f t="shared" si="73"/>
        <v>316241.66332358064</v>
      </c>
      <c r="BG596" s="8">
        <f t="shared" si="74"/>
        <v>316061.84926175786</v>
      </c>
      <c r="BH596" s="8">
        <f t="shared" si="75"/>
        <v>316046.96568818792</v>
      </c>
      <c r="BI596" s="8">
        <f t="shared" si="76"/>
        <v>316025.45494231401</v>
      </c>
      <c r="BJ596" s="19">
        <f t="shared" si="77"/>
        <v>1</v>
      </c>
      <c r="BK596" s="19">
        <f t="shared" si="78"/>
        <v>0</v>
      </c>
      <c r="BL596" s="19">
        <f t="shared" si="79"/>
        <v>0</v>
      </c>
      <c r="BM596" s="19">
        <f t="shared" si="80"/>
        <v>0</v>
      </c>
    </row>
    <row r="597" spans="2:65" x14ac:dyDescent="0.25">
      <c r="B597" s="6">
        <v>572</v>
      </c>
      <c r="C597" s="48">
        <v>1940.3351424959499</v>
      </c>
      <c r="D597" s="48">
        <v>1545.1715369418803</v>
      </c>
      <c r="E597" s="48">
        <v>14.96900547943647</v>
      </c>
      <c r="F597" s="48">
        <v>10.596424080899313</v>
      </c>
      <c r="G597" s="48">
        <v>3235.9545081439746</v>
      </c>
      <c r="H597" s="48">
        <v>2951.3408698681824</v>
      </c>
      <c r="I597" s="48">
        <v>15.020568499990773</v>
      </c>
      <c r="J597" s="48">
        <v>10.626814082497051</v>
      </c>
      <c r="K597" s="48">
        <v>2599.6630456655007</v>
      </c>
      <c r="L597" s="48">
        <v>2264.4596179193454</v>
      </c>
      <c r="M597" s="48">
        <v>14.997055186452522</v>
      </c>
      <c r="N597" s="48">
        <v>10.612964124363483</v>
      </c>
      <c r="O597" s="48">
        <v>2495.2515652655211</v>
      </c>
      <c r="P597" s="48">
        <v>2144.6483422795181</v>
      </c>
      <c r="Q597" s="48">
        <v>14.989870033372503</v>
      </c>
      <c r="R597" s="48">
        <v>10.608729139571153</v>
      </c>
      <c r="U597" s="48">
        <v>1406.1693329263021</v>
      </c>
      <c r="V597" s="48">
        <v>3.0390001597737637E-2</v>
      </c>
      <c r="W597" s="48">
        <v>46270.788384261992</v>
      </c>
      <c r="X597" s="48">
        <v>719.28808097746514</v>
      </c>
      <c r="Y597" s="48">
        <v>1.654004346417004E-2</v>
      </c>
      <c r="Z597" s="48">
        <v>43487.677800582984</v>
      </c>
      <c r="AA597" s="48">
        <v>599.47680533763787</v>
      </c>
      <c r="AB597" s="48">
        <v>1.2305058671840285E-2</v>
      </c>
      <c r="AC597" s="48">
        <v>48717.915235099237</v>
      </c>
      <c r="AD597" s="48">
        <v>-1406.1693329263021</v>
      </c>
      <c r="AE597" s="48">
        <v>-3.0390001597737637E-2</v>
      </c>
      <c r="AF597" s="48">
        <v>46270.788384261992</v>
      </c>
      <c r="AG597" s="48">
        <v>-686.88125194883696</v>
      </c>
      <c r="AH597" s="48">
        <v>-1.3849958133567597E-2</v>
      </c>
      <c r="AI597" s="48">
        <v>49594.464136614966</v>
      </c>
      <c r="AJ597" s="48">
        <v>-806.69252758866423</v>
      </c>
      <c r="AK597" s="48">
        <v>-1.8084942925897352E-2</v>
      </c>
      <c r="AL597" s="48">
        <v>44605.754681895807</v>
      </c>
      <c r="AM597" s="48">
        <v>-719.28808097746514</v>
      </c>
      <c r="AN597" s="48">
        <v>-1.654004346417004E-2</v>
      </c>
      <c r="AO597" s="48">
        <v>43487.677800582984</v>
      </c>
      <c r="AP597" s="48">
        <v>686.88125194883696</v>
      </c>
      <c r="AQ597" s="48">
        <v>1.3849958133567597E-2</v>
      </c>
      <c r="AR597" s="48">
        <v>49594.464136614966</v>
      </c>
      <c r="AS597" s="48">
        <v>-119.81127563982727</v>
      </c>
      <c r="AT597" s="48">
        <v>-4.2349847923297546E-3</v>
      </c>
      <c r="AU597" s="48">
        <v>28290.839640516526</v>
      </c>
      <c r="AV597" s="48">
        <v>-599.47680533763787</v>
      </c>
      <c r="AW597" s="48">
        <v>-1.2305058671840285E-2</v>
      </c>
      <c r="AX597" s="48">
        <v>48717.915235099237</v>
      </c>
      <c r="AY597" s="48">
        <v>806.69252758866423</v>
      </c>
      <c r="AZ597" s="48">
        <v>1.8084942925897352E-2</v>
      </c>
      <c r="BA597" s="48">
        <v>44605.754681895807</v>
      </c>
      <c r="BB597" s="48">
        <v>119.81127563982727</v>
      </c>
      <c r="BC597" s="48">
        <v>4.2349847923297546E-3</v>
      </c>
      <c r="BD597" s="48">
        <v>28290.839640516526</v>
      </c>
      <c r="BF597" s="8">
        <f t="shared" si="73"/>
        <v>316347.5508900375</v>
      </c>
      <c r="BG597" s="8">
        <f t="shared" si="74"/>
        <v>315853.08160504332</v>
      </c>
      <c r="BH597" s="8">
        <f t="shared" si="75"/>
        <v>316124.46411298512</v>
      </c>
      <c r="BI597" s="8">
        <f t="shared" si="76"/>
        <v>316117.22584485507</v>
      </c>
      <c r="BJ597" s="19">
        <f t="shared" si="77"/>
        <v>1</v>
      </c>
      <c r="BK597" s="19">
        <f t="shared" si="78"/>
        <v>0</v>
      </c>
      <c r="BL597" s="19">
        <f t="shared" si="79"/>
        <v>0</v>
      </c>
      <c r="BM597" s="19">
        <f t="shared" si="80"/>
        <v>0</v>
      </c>
    </row>
    <row r="598" spans="2:65" x14ac:dyDescent="0.25">
      <c r="B598" s="6">
        <v>573</v>
      </c>
      <c r="C598" s="48">
        <v>1966.0190794884011</v>
      </c>
      <c r="D598" s="48">
        <v>1562.5894483192194</v>
      </c>
      <c r="E598" s="48">
        <v>15.033652205781028</v>
      </c>
      <c r="F598" s="48">
        <v>10.643068347593543</v>
      </c>
      <c r="G598" s="48">
        <v>3168.2360697097965</v>
      </c>
      <c r="H598" s="48">
        <v>2906.2309981825979</v>
      </c>
      <c r="I598" s="48">
        <v>15.100806632531919</v>
      </c>
      <c r="J598" s="48">
        <v>10.682602568145244</v>
      </c>
      <c r="K598" s="48">
        <v>2604.2049739737031</v>
      </c>
      <c r="L598" s="48">
        <v>2267.6563489093014</v>
      </c>
      <c r="M598" s="48">
        <v>15.065549751181042</v>
      </c>
      <c r="N598" s="48">
        <v>10.66186031001752</v>
      </c>
      <c r="O598" s="48">
        <v>2563.0141498482772</v>
      </c>
      <c r="P598" s="48">
        <v>2190.2160363973071</v>
      </c>
      <c r="Q598" s="48">
        <v>15.048292938500133</v>
      </c>
      <c r="R598" s="48">
        <v>10.651696814099209</v>
      </c>
      <c r="U598" s="48">
        <v>1343.6415498633785</v>
      </c>
      <c r="V598" s="48">
        <v>3.9534220551701083E-2</v>
      </c>
      <c r="W598" s="48">
        <v>33986.797541796084</v>
      </c>
      <c r="X598" s="48">
        <v>705.06690059008201</v>
      </c>
      <c r="Y598" s="48">
        <v>1.8791962423977182E-2</v>
      </c>
      <c r="Z598" s="48">
        <v>37519.599320317277</v>
      </c>
      <c r="AA598" s="48">
        <v>627.62658807808771</v>
      </c>
      <c r="AB598" s="48">
        <v>8.6284665056659549E-3</v>
      </c>
      <c r="AC598" s="48">
        <v>72739.065240150318</v>
      </c>
      <c r="AD598" s="48">
        <v>-1343.6415498633785</v>
      </c>
      <c r="AE598" s="48">
        <v>-3.9534220551701083E-2</v>
      </c>
      <c r="AF598" s="48">
        <v>33986.797541796084</v>
      </c>
      <c r="AG598" s="48">
        <v>-638.57464927329647</v>
      </c>
      <c r="AH598" s="48">
        <v>-2.07422581277239E-2</v>
      </c>
      <c r="AI598" s="48">
        <v>30786.168282217248</v>
      </c>
      <c r="AJ598" s="48">
        <v>-716.01496178529078</v>
      </c>
      <c r="AK598" s="48">
        <v>-3.0905754046035128E-2</v>
      </c>
      <c r="AL598" s="48">
        <v>23167.69106227802</v>
      </c>
      <c r="AM598" s="48">
        <v>-705.06690059008201</v>
      </c>
      <c r="AN598" s="48">
        <v>-1.8791962423977182E-2</v>
      </c>
      <c r="AO598" s="48">
        <v>37519.599320317277</v>
      </c>
      <c r="AP598" s="48">
        <v>638.57464927329647</v>
      </c>
      <c r="AQ598" s="48">
        <v>2.07422581277239E-2</v>
      </c>
      <c r="AR598" s="48">
        <v>30786.168282217248</v>
      </c>
      <c r="AS598" s="48">
        <v>-77.440312511994307</v>
      </c>
      <c r="AT598" s="48">
        <v>-1.0163495918311227E-2</v>
      </c>
      <c r="AU598" s="48">
        <v>7619.4562515121115</v>
      </c>
      <c r="AV598" s="48">
        <v>-627.62658807808771</v>
      </c>
      <c r="AW598" s="48">
        <v>-8.6284665056659549E-3</v>
      </c>
      <c r="AX598" s="48">
        <v>72739.065240150318</v>
      </c>
      <c r="AY598" s="48">
        <v>716.01496178529078</v>
      </c>
      <c r="AZ598" s="48">
        <v>3.0905754046035128E-2</v>
      </c>
      <c r="BA598" s="48">
        <v>23167.69106227802</v>
      </c>
      <c r="BB598" s="48">
        <v>77.440312511994307</v>
      </c>
      <c r="BC598" s="48">
        <v>1.0163495918311227E-2</v>
      </c>
      <c r="BD598" s="48">
        <v>7619.4562515121115</v>
      </c>
      <c r="BF598" s="8">
        <f t="shared" si="73"/>
        <v>317729.46097948705</v>
      </c>
      <c r="BG598" s="8">
        <f t="shared" si="74"/>
        <v>317571.8460461747</v>
      </c>
      <c r="BH598" s="8">
        <f t="shared" si="75"/>
        <v>317588.15295161627</v>
      </c>
      <c r="BI598" s="8">
        <f t="shared" si="76"/>
        <v>317360.68838657893</v>
      </c>
      <c r="BJ598" s="19">
        <f t="shared" si="77"/>
        <v>1</v>
      </c>
      <c r="BK598" s="19">
        <f t="shared" si="78"/>
        <v>0</v>
      </c>
      <c r="BL598" s="19">
        <f t="shared" si="79"/>
        <v>0</v>
      </c>
      <c r="BM598" s="19">
        <f t="shared" si="80"/>
        <v>0</v>
      </c>
    </row>
    <row r="599" spans="2:65" x14ac:dyDescent="0.25">
      <c r="B599" s="6">
        <v>574</v>
      </c>
      <c r="C599" s="48">
        <v>1996.8838074270936</v>
      </c>
      <c r="D599" s="48">
        <v>1583.4470365316313</v>
      </c>
      <c r="E599" s="48">
        <v>15.066395923151427</v>
      </c>
      <c r="F599" s="48">
        <v>10.667335994816824</v>
      </c>
      <c r="G599" s="48">
        <v>3245.4822306125716</v>
      </c>
      <c r="H599" s="48">
        <v>2957.9407241576878</v>
      </c>
      <c r="I599" s="48">
        <v>15.12913594526735</v>
      </c>
      <c r="J599" s="48">
        <v>10.70444841416117</v>
      </c>
      <c r="K599" s="48">
        <v>2623.8366171192088</v>
      </c>
      <c r="L599" s="48">
        <v>2280.9206440261169</v>
      </c>
      <c r="M599" s="48">
        <v>15.101653569757707</v>
      </c>
      <c r="N599" s="48">
        <v>10.688203445495729</v>
      </c>
      <c r="O599" s="48">
        <v>2564.7037115032467</v>
      </c>
      <c r="P599" s="48">
        <v>2191.4787873452069</v>
      </c>
      <c r="Q599" s="48">
        <v>15.086536207790537</v>
      </c>
      <c r="R599" s="48">
        <v>10.679259810427597</v>
      </c>
      <c r="U599" s="48">
        <v>1374.4936876260565</v>
      </c>
      <c r="V599" s="48">
        <v>3.7112419344346392E-2</v>
      </c>
      <c r="W599" s="48">
        <v>37035.949472139255</v>
      </c>
      <c r="X599" s="48">
        <v>697.47360749448558</v>
      </c>
      <c r="Y599" s="48">
        <v>2.0867450678904831E-2</v>
      </c>
      <c r="Z599" s="48">
        <v>33423.996933155351</v>
      </c>
      <c r="AA599" s="48">
        <v>608.03175081357563</v>
      </c>
      <c r="AB599" s="48">
        <v>1.1923815610773048E-2</v>
      </c>
      <c r="AC599" s="48">
        <v>50993.052111961966</v>
      </c>
      <c r="AD599" s="48">
        <v>-1374.4936876260565</v>
      </c>
      <c r="AE599" s="48">
        <v>-3.7112419344346392E-2</v>
      </c>
      <c r="AF599" s="48">
        <v>37035.949472139255</v>
      </c>
      <c r="AG599" s="48">
        <v>-677.02008013157092</v>
      </c>
      <c r="AH599" s="48">
        <v>-1.6244968665441561E-2</v>
      </c>
      <c r="AI599" s="48">
        <v>41675.677809820423</v>
      </c>
      <c r="AJ599" s="48">
        <v>-766.46193681248087</v>
      </c>
      <c r="AK599" s="48">
        <v>-2.5188603733573345E-2</v>
      </c>
      <c r="AL599" s="48">
        <v>30428.917176972391</v>
      </c>
      <c r="AM599" s="48">
        <v>-697.47360749448558</v>
      </c>
      <c r="AN599" s="48">
        <v>-2.0867450678904831E-2</v>
      </c>
      <c r="AO599" s="48">
        <v>33423.996933155351</v>
      </c>
      <c r="AP599" s="48">
        <v>677.02008013157092</v>
      </c>
      <c r="AQ599" s="48">
        <v>1.6244968665441561E-2</v>
      </c>
      <c r="AR599" s="48">
        <v>41675.677809820423</v>
      </c>
      <c r="AS599" s="48">
        <v>-89.44185668090995</v>
      </c>
      <c r="AT599" s="48">
        <v>-8.9436350681317833E-3</v>
      </c>
      <c r="AU599" s="48">
        <v>10000.615633302363</v>
      </c>
      <c r="AV599" s="48">
        <v>-608.03175081357563</v>
      </c>
      <c r="AW599" s="48">
        <v>-1.1923815610773048E-2</v>
      </c>
      <c r="AX599" s="48">
        <v>50993.052111961966</v>
      </c>
      <c r="AY599" s="48">
        <v>766.46193681248087</v>
      </c>
      <c r="AZ599" s="48">
        <v>2.5188603733573345E-2</v>
      </c>
      <c r="BA599" s="48">
        <v>30428.917176972391</v>
      </c>
      <c r="BB599" s="48">
        <v>89.44185668090995</v>
      </c>
      <c r="BC599" s="48">
        <v>8.9436350681317833E-3</v>
      </c>
      <c r="BD599" s="48">
        <v>10000.615633302363</v>
      </c>
      <c r="BF599" s="8">
        <f t="shared" si="73"/>
        <v>318436.63280797307</v>
      </c>
      <c r="BG599" s="8">
        <f t="shared" si="74"/>
        <v>318175.51170067745</v>
      </c>
      <c r="BH599" s="8">
        <f t="shared" si="75"/>
        <v>318365.18272084574</v>
      </c>
      <c r="BI599" s="8">
        <f t="shared" si="76"/>
        <v>318186.3155254827</v>
      </c>
      <c r="BJ599" s="19">
        <f t="shared" si="77"/>
        <v>1</v>
      </c>
      <c r="BK599" s="19">
        <f t="shared" si="78"/>
        <v>0</v>
      </c>
      <c r="BL599" s="19">
        <f t="shared" si="79"/>
        <v>0</v>
      </c>
      <c r="BM599" s="19">
        <f t="shared" si="80"/>
        <v>0</v>
      </c>
    </row>
    <row r="600" spans="2:65" x14ac:dyDescent="0.25">
      <c r="B600" s="6">
        <v>575</v>
      </c>
      <c r="C600" s="48">
        <v>2000.32099804783</v>
      </c>
      <c r="D600" s="48">
        <v>1589.0926116140897</v>
      </c>
      <c r="E600" s="48">
        <v>14.921868977006962</v>
      </c>
      <c r="F600" s="48">
        <v>10.563426850469593</v>
      </c>
      <c r="G600" s="48">
        <v>3182.5917760622174</v>
      </c>
      <c r="H600" s="48">
        <v>2917.9782262418435</v>
      </c>
      <c r="I600" s="48">
        <v>14.987924383224657</v>
      </c>
      <c r="J600" s="48">
        <v>10.602283388528669</v>
      </c>
      <c r="K600" s="48">
        <v>2549.0375922913918</v>
      </c>
      <c r="L600" s="48">
        <v>2233.3435017525976</v>
      </c>
      <c r="M600" s="48">
        <v>14.965050410614273</v>
      </c>
      <c r="N600" s="48">
        <v>10.588841055204361</v>
      </c>
      <c r="O600" s="48">
        <v>2483.9626833449092</v>
      </c>
      <c r="P600" s="48">
        <v>2140.1136104176617</v>
      </c>
      <c r="Q600" s="48">
        <v>14.952379428828875</v>
      </c>
      <c r="R600" s="48">
        <v>10.581388767725786</v>
      </c>
      <c r="U600" s="48">
        <v>1328.8856146277537</v>
      </c>
      <c r="V600" s="48">
        <v>3.8856538059075518E-2</v>
      </c>
      <c r="W600" s="48">
        <v>34199.794449196248</v>
      </c>
      <c r="X600" s="48">
        <v>644.25089013850788</v>
      </c>
      <c r="Y600" s="48">
        <v>2.5414204734767409E-2</v>
      </c>
      <c r="Z600" s="48">
        <v>25350.031482871978</v>
      </c>
      <c r="AA600" s="48">
        <v>551.02099880357196</v>
      </c>
      <c r="AB600" s="48">
        <v>1.796191725619245E-2</v>
      </c>
      <c r="AC600" s="48">
        <v>30677.181669657512</v>
      </c>
      <c r="AD600" s="48">
        <v>-1328.8856146277537</v>
      </c>
      <c r="AE600" s="48">
        <v>-3.8856538059075518E-2</v>
      </c>
      <c r="AF600" s="48">
        <v>34199.794449196248</v>
      </c>
      <c r="AG600" s="48">
        <v>-684.63472448924585</v>
      </c>
      <c r="AH600" s="48">
        <v>-1.3442333324308109E-2</v>
      </c>
      <c r="AI600" s="48">
        <v>50931.24147213369</v>
      </c>
      <c r="AJ600" s="48">
        <v>-777.86461582418178</v>
      </c>
      <c r="AK600" s="48">
        <v>-2.0894620802883068E-2</v>
      </c>
      <c r="AL600" s="48">
        <v>37227.984329672589</v>
      </c>
      <c r="AM600" s="48">
        <v>-644.25089013850788</v>
      </c>
      <c r="AN600" s="48">
        <v>-2.5414204734767409E-2</v>
      </c>
      <c r="AO600" s="48">
        <v>25350.031482871978</v>
      </c>
      <c r="AP600" s="48">
        <v>684.63472448924585</v>
      </c>
      <c r="AQ600" s="48">
        <v>1.3442333324308109E-2</v>
      </c>
      <c r="AR600" s="48">
        <v>50931.24147213369</v>
      </c>
      <c r="AS600" s="48">
        <v>-93.229891334935928</v>
      </c>
      <c r="AT600" s="48">
        <v>-7.4522874785749593E-3</v>
      </c>
      <c r="AU600" s="48">
        <v>12510.238178944155</v>
      </c>
      <c r="AV600" s="48">
        <v>-551.02099880357196</v>
      </c>
      <c r="AW600" s="48">
        <v>-1.796191725619245E-2</v>
      </c>
      <c r="AX600" s="48">
        <v>30677.181669657512</v>
      </c>
      <c r="AY600" s="48">
        <v>777.86461582418178</v>
      </c>
      <c r="AZ600" s="48">
        <v>2.0894620802883068E-2</v>
      </c>
      <c r="BA600" s="48">
        <v>37227.984329672589</v>
      </c>
      <c r="BB600" s="48">
        <v>93.229891334935928</v>
      </c>
      <c r="BC600" s="48">
        <v>7.4522874785749593E-3</v>
      </c>
      <c r="BD600" s="48">
        <v>12510.238178944155</v>
      </c>
      <c r="BF600" s="8">
        <f t="shared" si="73"/>
        <v>315313.71290247369</v>
      </c>
      <c r="BG600" s="8">
        <f t="shared" si="74"/>
        <v>315150.52342961822</v>
      </c>
      <c r="BH600" s="8">
        <f t="shared" si="75"/>
        <v>315431.88815437822</v>
      </c>
      <c r="BI600" s="8">
        <f t="shared" si="76"/>
        <v>315301.54942135594</v>
      </c>
      <c r="BJ600" s="19">
        <f t="shared" si="77"/>
        <v>0</v>
      </c>
      <c r="BK600" s="19">
        <f t="shared" si="78"/>
        <v>0</v>
      </c>
      <c r="BL600" s="19">
        <f t="shared" si="79"/>
        <v>1</v>
      </c>
      <c r="BM600" s="19">
        <f t="shared" si="80"/>
        <v>0</v>
      </c>
    </row>
    <row r="601" spans="2:65" x14ac:dyDescent="0.25">
      <c r="B601" s="6">
        <v>576</v>
      </c>
      <c r="C601" s="48">
        <v>1994.4716437440925</v>
      </c>
      <c r="D601" s="48">
        <v>1582.3794609985239</v>
      </c>
      <c r="E601" s="48">
        <v>15.086511670299055</v>
      </c>
      <c r="F601" s="48">
        <v>10.679680945056527</v>
      </c>
      <c r="G601" s="48">
        <v>3158.4406673220637</v>
      </c>
      <c r="H601" s="48">
        <v>2900.1080941131227</v>
      </c>
      <c r="I601" s="48">
        <v>15.156864734021813</v>
      </c>
      <c r="J601" s="48">
        <v>10.721243726544651</v>
      </c>
      <c r="K601" s="48">
        <v>2552.9690830587415</v>
      </c>
      <c r="L601" s="48">
        <v>2233.8899048177918</v>
      </c>
      <c r="M601" s="48">
        <v>15.129222803664256</v>
      </c>
      <c r="N601" s="48">
        <v>10.704928973617672</v>
      </c>
      <c r="O601" s="48">
        <v>2477.1641873725671</v>
      </c>
      <c r="P601" s="48">
        <v>2133.2683730976592</v>
      </c>
      <c r="Q601" s="48">
        <v>15.11787353641421</v>
      </c>
      <c r="R601" s="48">
        <v>10.698224696517002</v>
      </c>
      <c r="U601" s="48">
        <v>1317.7286331145988</v>
      </c>
      <c r="V601" s="48">
        <v>4.1562781488124756E-2</v>
      </c>
      <c r="W601" s="48">
        <v>31704.534343811851</v>
      </c>
      <c r="X601" s="48">
        <v>651.51044381926795</v>
      </c>
      <c r="Y601" s="48">
        <v>2.524802856114583E-2</v>
      </c>
      <c r="Z601" s="48">
        <v>25804.408539915737</v>
      </c>
      <c r="AA601" s="48">
        <v>550.88891209913527</v>
      </c>
      <c r="AB601" s="48">
        <v>1.8543751460475377E-2</v>
      </c>
      <c r="AC601" s="48">
        <v>29707.522411164424</v>
      </c>
      <c r="AD601" s="48">
        <v>-1317.7286331145988</v>
      </c>
      <c r="AE601" s="48">
        <v>-4.1562781488124756E-2</v>
      </c>
      <c r="AF601" s="48">
        <v>31704.534343811851</v>
      </c>
      <c r="AG601" s="48">
        <v>-666.21818929533083</v>
      </c>
      <c r="AH601" s="48">
        <v>-1.6314752926978926E-2</v>
      </c>
      <c r="AI601" s="48">
        <v>40835.322010524455</v>
      </c>
      <c r="AJ601" s="48">
        <v>-766.83972101546351</v>
      </c>
      <c r="AK601" s="48">
        <v>-2.3019030027649379E-2</v>
      </c>
      <c r="AL601" s="48">
        <v>33313.294265413082</v>
      </c>
      <c r="AM601" s="48">
        <v>-651.51044381926795</v>
      </c>
      <c r="AN601" s="48">
        <v>-2.524802856114583E-2</v>
      </c>
      <c r="AO601" s="48">
        <v>25804.408539915737</v>
      </c>
      <c r="AP601" s="48">
        <v>666.21818929533083</v>
      </c>
      <c r="AQ601" s="48">
        <v>1.6314752926978926E-2</v>
      </c>
      <c r="AR601" s="48">
        <v>40835.322010524455</v>
      </c>
      <c r="AS601" s="48">
        <v>-100.62153172013268</v>
      </c>
      <c r="AT601" s="48">
        <v>-6.7042771006704527E-3</v>
      </c>
      <c r="AU601" s="48">
        <v>15008.558000991658</v>
      </c>
      <c r="AV601" s="48">
        <v>-550.88891209913527</v>
      </c>
      <c r="AW601" s="48">
        <v>-1.8543751460475377E-2</v>
      </c>
      <c r="AX601" s="48">
        <v>29707.522411164424</v>
      </c>
      <c r="AY601" s="48">
        <v>766.83972101546351</v>
      </c>
      <c r="AZ601" s="48">
        <v>2.3019030027649379E-2</v>
      </c>
      <c r="BA601" s="48">
        <v>33313.294265413082</v>
      </c>
      <c r="BB601" s="48">
        <v>100.62153172013268</v>
      </c>
      <c r="BC601" s="48">
        <v>6.7042771006704527E-3</v>
      </c>
      <c r="BD601" s="48">
        <v>15008.558000991658</v>
      </c>
      <c r="BF601" s="8">
        <f t="shared" si="73"/>
        <v>318808.0488906973</v>
      </c>
      <c r="BG601" s="8">
        <f t="shared" si="74"/>
        <v>318737.2037022264</v>
      </c>
      <c r="BH601" s="8">
        <f t="shared" si="75"/>
        <v>318913.97930371237</v>
      </c>
      <c r="BI601" s="8">
        <f t="shared" si="76"/>
        <v>318813.47252241243</v>
      </c>
      <c r="BJ601" s="19">
        <f t="shared" si="77"/>
        <v>0</v>
      </c>
      <c r="BK601" s="19">
        <f t="shared" si="78"/>
        <v>0</v>
      </c>
      <c r="BL601" s="19">
        <f t="shared" si="79"/>
        <v>1</v>
      </c>
      <c r="BM601" s="19">
        <f t="shared" si="80"/>
        <v>0</v>
      </c>
    </row>
    <row r="602" spans="2:65" x14ac:dyDescent="0.25">
      <c r="B602" s="6">
        <v>577</v>
      </c>
      <c r="C602" s="48">
        <v>1965.5207304459882</v>
      </c>
      <c r="D602" s="48">
        <v>1565.2147101783075</v>
      </c>
      <c r="E602" s="48">
        <v>15.093551629713026</v>
      </c>
      <c r="F602" s="48">
        <v>10.686473952870696</v>
      </c>
      <c r="G602" s="48">
        <v>3131.2987124674887</v>
      </c>
      <c r="H602" s="48">
        <v>2883.3277753641287</v>
      </c>
      <c r="I602" s="48">
        <v>15.171407213227289</v>
      </c>
      <c r="J602" s="48">
        <v>10.732478982022629</v>
      </c>
      <c r="K602" s="48">
        <v>2574.2120441689563</v>
      </c>
      <c r="L602" s="48">
        <v>2249.9286273591547</v>
      </c>
      <c r="M602" s="48">
        <v>15.132589717337593</v>
      </c>
      <c r="N602" s="48">
        <v>10.709559869725915</v>
      </c>
      <c r="O602" s="48">
        <v>2477.0945799498586</v>
      </c>
      <c r="P602" s="48">
        <v>2135.1404006889011</v>
      </c>
      <c r="Q602" s="48">
        <v>15.123548965557024</v>
      </c>
      <c r="R602" s="48">
        <v>10.704216733389496</v>
      </c>
      <c r="U602" s="48">
        <v>1318.1130651858211</v>
      </c>
      <c r="V602" s="48">
        <v>4.6005029151933385E-2</v>
      </c>
      <c r="W602" s="48">
        <v>28651.49940091771</v>
      </c>
      <c r="X602" s="48">
        <v>684.71391718084715</v>
      </c>
      <c r="Y602" s="48">
        <v>2.3085916855219324E-2</v>
      </c>
      <c r="Z602" s="48">
        <v>29659.377250422924</v>
      </c>
      <c r="AA602" s="48">
        <v>569.92569051059354</v>
      </c>
      <c r="AB602" s="48">
        <v>1.7742780518799961E-2</v>
      </c>
      <c r="AC602" s="48">
        <v>32121.554448960778</v>
      </c>
      <c r="AD602" s="48">
        <v>-1318.1130651858211</v>
      </c>
      <c r="AE602" s="48">
        <v>-4.6005029151933385E-2</v>
      </c>
      <c r="AF602" s="48">
        <v>28651.49940091771</v>
      </c>
      <c r="AG602" s="48">
        <v>-633.39914800497399</v>
      </c>
      <c r="AH602" s="48">
        <v>-2.2919112296714061E-2</v>
      </c>
      <c r="AI602" s="48">
        <v>27636.286249000364</v>
      </c>
      <c r="AJ602" s="48">
        <v>-748.1873746752276</v>
      </c>
      <c r="AK602" s="48">
        <v>-2.8262248633133424E-2</v>
      </c>
      <c r="AL602" s="48">
        <v>26473.030663175381</v>
      </c>
      <c r="AM602" s="48">
        <v>-684.71391718084715</v>
      </c>
      <c r="AN602" s="48">
        <v>-2.3085916855219324E-2</v>
      </c>
      <c r="AO602" s="48">
        <v>29659.377250422924</v>
      </c>
      <c r="AP602" s="48">
        <v>633.39914800497399</v>
      </c>
      <c r="AQ602" s="48">
        <v>2.2919112296714061E-2</v>
      </c>
      <c r="AR602" s="48">
        <v>27636.286249000364</v>
      </c>
      <c r="AS602" s="48">
        <v>-114.78822667025361</v>
      </c>
      <c r="AT602" s="48">
        <v>-5.3431363364193629E-3</v>
      </c>
      <c r="AU602" s="48">
        <v>21483.304831255256</v>
      </c>
      <c r="AV602" s="48">
        <v>-569.92569051059354</v>
      </c>
      <c r="AW602" s="48">
        <v>-1.7742780518799961E-2</v>
      </c>
      <c r="AX602" s="48">
        <v>32121.554448960778</v>
      </c>
      <c r="AY602" s="48">
        <v>748.1873746752276</v>
      </c>
      <c r="AZ602" s="48">
        <v>2.8262248633133424E-2</v>
      </c>
      <c r="BA602" s="48">
        <v>26473.030663175381</v>
      </c>
      <c r="BB602" s="48">
        <v>114.78822667025361</v>
      </c>
      <c r="BC602" s="48">
        <v>5.3431363364193629E-3</v>
      </c>
      <c r="BD602" s="48">
        <v>21483.304831255256</v>
      </c>
      <c r="BF602" s="8">
        <f t="shared" ref="BF602:BF665" si="81">IF($B602&lt;&gt;"",$F602*rngWTPthreshold-$D602,"")</f>
        <v>319029.00387594255</v>
      </c>
      <c r="BG602" s="8">
        <f t="shared" ref="BG602:BG665" si="82">IF($B602&lt;&gt;"",$J602*rngWTPthreshold-$H602,"")</f>
        <v>319091.04168531479</v>
      </c>
      <c r="BH602" s="8">
        <f t="shared" ref="BH602:BH665" si="83">IF($B602&lt;&gt;"",$N602*rngWTPthreshold-$L602,"")</f>
        <v>319036.86746441829</v>
      </c>
      <c r="BI602" s="8">
        <f t="shared" ref="BI602:BI665" si="84">IF($B602&lt;&gt;"",$R602*rngWTPthreshold-$P602,"")</f>
        <v>318991.36160099594</v>
      </c>
      <c r="BJ602" s="19">
        <f t="shared" si="77"/>
        <v>0</v>
      </c>
      <c r="BK602" s="19">
        <f t="shared" si="78"/>
        <v>1</v>
      </c>
      <c r="BL602" s="19">
        <f t="shared" si="79"/>
        <v>0</v>
      </c>
      <c r="BM602" s="19">
        <f t="shared" si="80"/>
        <v>0</v>
      </c>
    </row>
    <row r="603" spans="2:65" x14ac:dyDescent="0.25">
      <c r="B603" s="6">
        <v>578</v>
      </c>
      <c r="C603" s="48">
        <v>1991.7484605256327</v>
      </c>
      <c r="D603" s="48">
        <v>1583.4148884026981</v>
      </c>
      <c r="E603" s="48">
        <v>14.987364726328481</v>
      </c>
      <c r="F603" s="48">
        <v>10.610763145024869</v>
      </c>
      <c r="G603" s="48">
        <v>3102.4394469426215</v>
      </c>
      <c r="H603" s="48">
        <v>2864.288391328098</v>
      </c>
      <c r="I603" s="48">
        <v>15.069681768659684</v>
      </c>
      <c r="J603" s="48">
        <v>10.659351840087382</v>
      </c>
      <c r="K603" s="48">
        <v>2513.9280661739172</v>
      </c>
      <c r="L603" s="48">
        <v>2209.8244496955954</v>
      </c>
      <c r="M603" s="48">
        <v>15.03798974885038</v>
      </c>
      <c r="N603" s="48">
        <v>10.640665556183469</v>
      </c>
      <c r="O603" s="48">
        <v>2487.6362315419028</v>
      </c>
      <c r="P603" s="48">
        <v>2142.6666346187526</v>
      </c>
      <c r="Q603" s="48">
        <v>15.018221169331815</v>
      </c>
      <c r="R603" s="48">
        <v>10.628996747945184</v>
      </c>
      <c r="U603" s="48">
        <v>1280.8735029253999</v>
      </c>
      <c r="V603" s="48">
        <v>4.8588695062512954E-2</v>
      </c>
      <c r="W603" s="48">
        <v>26361.553881565687</v>
      </c>
      <c r="X603" s="48">
        <v>626.40956129289725</v>
      </c>
      <c r="Y603" s="48">
        <v>2.9902411158600373E-2</v>
      </c>
      <c r="Z603" s="48">
        <v>20948.463251691082</v>
      </c>
      <c r="AA603" s="48">
        <v>559.25174621605447</v>
      </c>
      <c r="AB603" s="48">
        <v>1.8233602920314951E-2</v>
      </c>
      <c r="AC603" s="48">
        <v>30671.48871564844</v>
      </c>
      <c r="AD603" s="48">
        <v>-1280.8735029253999</v>
      </c>
      <c r="AE603" s="48">
        <v>-4.8588695062512954E-2</v>
      </c>
      <c r="AF603" s="48">
        <v>26361.553881565687</v>
      </c>
      <c r="AG603" s="48">
        <v>-654.46394163250261</v>
      </c>
      <c r="AH603" s="48">
        <v>-1.8686283903912582E-2</v>
      </c>
      <c r="AI603" s="48">
        <v>35023.761010902192</v>
      </c>
      <c r="AJ603" s="48">
        <v>-721.62175670934539</v>
      </c>
      <c r="AK603" s="48">
        <v>-3.0355092142198004E-2</v>
      </c>
      <c r="AL603" s="48">
        <v>23772.675547447474</v>
      </c>
      <c r="AM603" s="48">
        <v>-626.40956129289725</v>
      </c>
      <c r="AN603" s="48">
        <v>-2.9902411158600373E-2</v>
      </c>
      <c r="AO603" s="48">
        <v>20948.463251691082</v>
      </c>
      <c r="AP603" s="48">
        <v>654.46394163250261</v>
      </c>
      <c r="AQ603" s="48">
        <v>1.8686283903912582E-2</v>
      </c>
      <c r="AR603" s="48">
        <v>35023.761010902192</v>
      </c>
      <c r="AS603" s="48">
        <v>-67.15781507684278</v>
      </c>
      <c r="AT603" s="48">
        <v>-1.1668808238285422E-2</v>
      </c>
      <c r="AU603" s="48">
        <v>5755.3276826075207</v>
      </c>
      <c r="AV603" s="48">
        <v>-559.25174621605447</v>
      </c>
      <c r="AW603" s="48">
        <v>-1.8233602920314951E-2</v>
      </c>
      <c r="AX603" s="48">
        <v>30671.48871564844</v>
      </c>
      <c r="AY603" s="48">
        <v>721.62175670934539</v>
      </c>
      <c r="AZ603" s="48">
        <v>3.0355092142198004E-2</v>
      </c>
      <c r="BA603" s="48">
        <v>23772.675547447474</v>
      </c>
      <c r="BB603" s="48">
        <v>67.15781507684278</v>
      </c>
      <c r="BC603" s="48">
        <v>1.1668808238285422E-2</v>
      </c>
      <c r="BD603" s="48">
        <v>5755.3276826075207</v>
      </c>
      <c r="BF603" s="8">
        <f t="shared" si="81"/>
        <v>316739.47946234338</v>
      </c>
      <c r="BG603" s="8">
        <f t="shared" si="82"/>
        <v>316916.26681129332</v>
      </c>
      <c r="BH603" s="8">
        <f t="shared" si="83"/>
        <v>317010.14223580848</v>
      </c>
      <c r="BI603" s="8">
        <f t="shared" si="84"/>
        <v>316727.23580373672</v>
      </c>
      <c r="BJ603" s="19">
        <f t="shared" ref="BJ603:BJ666" si="85">IF($B603&lt;&gt;"",IF(BF603=MAX($BF603:$BI603),1,0),"")</f>
        <v>0</v>
      </c>
      <c r="BK603" s="19">
        <f t="shared" ref="BK603:BK666" si="86">IF($B603&lt;&gt;"",IF(BG603=MAX($BF603:$BI603),1,0),"")</f>
        <v>0</v>
      </c>
      <c r="BL603" s="19">
        <f t="shared" ref="BL603:BL666" si="87">IF($B603&lt;&gt;"",IF(BH603=MAX($BF603:$BI603),1,0),"")</f>
        <v>1</v>
      </c>
      <c r="BM603" s="19">
        <f t="shared" ref="BM603:BM666" si="88">IF($B603&lt;&gt;"",IF(BI603=MAX($BF603:$BI603),1,0),"")</f>
        <v>0</v>
      </c>
    </row>
    <row r="604" spans="2:65" x14ac:dyDescent="0.25">
      <c r="B604" s="6">
        <v>579</v>
      </c>
      <c r="C604" s="48">
        <v>1939.7926794407999</v>
      </c>
      <c r="D604" s="48">
        <v>1549.097276566162</v>
      </c>
      <c r="E604" s="48">
        <v>15.055338000541838</v>
      </c>
      <c r="F604" s="48">
        <v>10.658242448986929</v>
      </c>
      <c r="G604" s="48">
        <v>3218.0047813868409</v>
      </c>
      <c r="H604" s="48">
        <v>2942.2821781202692</v>
      </c>
      <c r="I604" s="48">
        <v>15.111897074996106</v>
      </c>
      <c r="J604" s="48">
        <v>10.691599970512637</v>
      </c>
      <c r="K604" s="48">
        <v>2577.6312418776724</v>
      </c>
      <c r="L604" s="48">
        <v>2253.2134453542412</v>
      </c>
      <c r="M604" s="48">
        <v>15.088044808557271</v>
      </c>
      <c r="N604" s="48">
        <v>10.67754213610492</v>
      </c>
      <c r="O604" s="48">
        <v>2505.8391882116744</v>
      </c>
      <c r="P604" s="48">
        <v>2155.5418093753437</v>
      </c>
      <c r="Q604" s="48">
        <v>15.075307364228669</v>
      </c>
      <c r="R604" s="48">
        <v>10.670029217351926</v>
      </c>
      <c r="U604" s="48">
        <v>1393.1849015541072</v>
      </c>
      <c r="V604" s="48">
        <v>3.3357521525708478E-2</v>
      </c>
      <c r="W604" s="48">
        <v>41765.240276631055</v>
      </c>
      <c r="X604" s="48">
        <v>704.11616878807922</v>
      </c>
      <c r="Y604" s="48">
        <v>1.9299687117991127E-2</v>
      </c>
      <c r="Z604" s="48">
        <v>36483.294495054462</v>
      </c>
      <c r="AA604" s="48">
        <v>606.44453280918174</v>
      </c>
      <c r="AB604" s="48">
        <v>1.1786768364997258E-2</v>
      </c>
      <c r="AC604" s="48">
        <v>51451.298102210807</v>
      </c>
      <c r="AD604" s="48">
        <v>-1393.1849015541072</v>
      </c>
      <c r="AE604" s="48">
        <v>-3.3357521525708478E-2</v>
      </c>
      <c r="AF604" s="48">
        <v>41765.240276631055</v>
      </c>
      <c r="AG604" s="48">
        <v>-689.06873276602801</v>
      </c>
      <c r="AH604" s="48">
        <v>-1.4057834407717351E-2</v>
      </c>
      <c r="AI604" s="48">
        <v>49016.705758587457</v>
      </c>
      <c r="AJ604" s="48">
        <v>-786.74036874492549</v>
      </c>
      <c r="AK604" s="48">
        <v>-2.157075316071122E-2</v>
      </c>
      <c r="AL604" s="48">
        <v>36472.549793851773</v>
      </c>
      <c r="AM604" s="48">
        <v>-704.11616878807922</v>
      </c>
      <c r="AN604" s="48">
        <v>-1.9299687117991127E-2</v>
      </c>
      <c r="AO604" s="48">
        <v>36483.294495054462</v>
      </c>
      <c r="AP604" s="48">
        <v>689.06873276602801</v>
      </c>
      <c r="AQ604" s="48">
        <v>1.4057834407717351E-2</v>
      </c>
      <c r="AR604" s="48">
        <v>49016.705758587457</v>
      </c>
      <c r="AS604" s="48">
        <v>-97.671635978897484</v>
      </c>
      <c r="AT604" s="48">
        <v>-7.512918752993869E-3</v>
      </c>
      <c r="AU604" s="48">
        <v>13000.491445481919</v>
      </c>
      <c r="AV604" s="48">
        <v>-606.44453280918174</v>
      </c>
      <c r="AW604" s="48">
        <v>-1.1786768364997258E-2</v>
      </c>
      <c r="AX604" s="48">
        <v>51451.298102210807</v>
      </c>
      <c r="AY604" s="48">
        <v>786.74036874492549</v>
      </c>
      <c r="AZ604" s="48">
        <v>2.157075316071122E-2</v>
      </c>
      <c r="BA604" s="48">
        <v>36472.549793851773</v>
      </c>
      <c r="BB604" s="48">
        <v>97.671635978897484</v>
      </c>
      <c r="BC604" s="48">
        <v>7.512918752993869E-3</v>
      </c>
      <c r="BD604" s="48">
        <v>13000.491445481919</v>
      </c>
      <c r="BF604" s="8">
        <f t="shared" si="81"/>
        <v>318198.17619304173</v>
      </c>
      <c r="BG604" s="8">
        <f t="shared" si="82"/>
        <v>317805.71693725884</v>
      </c>
      <c r="BH604" s="8">
        <f t="shared" si="83"/>
        <v>318073.05063779338</v>
      </c>
      <c r="BI604" s="8">
        <f t="shared" si="84"/>
        <v>317945.33471118246</v>
      </c>
      <c r="BJ604" s="19">
        <f t="shared" si="85"/>
        <v>1</v>
      </c>
      <c r="BK604" s="19">
        <f t="shared" si="86"/>
        <v>0</v>
      </c>
      <c r="BL604" s="19">
        <f t="shared" si="87"/>
        <v>0</v>
      </c>
      <c r="BM604" s="19">
        <f t="shared" si="88"/>
        <v>0</v>
      </c>
    </row>
    <row r="605" spans="2:65" x14ac:dyDescent="0.25">
      <c r="B605" s="6">
        <v>580</v>
      </c>
      <c r="C605" s="48">
        <v>1920.9287637161472</v>
      </c>
      <c r="D605" s="48">
        <v>1536.1084156981653</v>
      </c>
      <c r="E605" s="48">
        <v>15.15771567585989</v>
      </c>
      <c r="F605" s="48">
        <v>10.730642456094696</v>
      </c>
      <c r="G605" s="48">
        <v>3218.1890861519937</v>
      </c>
      <c r="H605" s="48">
        <v>2942.2217058370702</v>
      </c>
      <c r="I605" s="48">
        <v>15.213194771327704</v>
      </c>
      <c r="J605" s="48">
        <v>10.763476901460916</v>
      </c>
      <c r="K605" s="48">
        <v>2575.5747896941748</v>
      </c>
      <c r="L605" s="48">
        <v>2251.6103257657305</v>
      </c>
      <c r="M605" s="48">
        <v>15.188826513775705</v>
      </c>
      <c r="N605" s="48">
        <v>10.749064298326909</v>
      </c>
      <c r="O605" s="48">
        <v>2491.8995316360792</v>
      </c>
      <c r="P605" s="48">
        <v>2145.9174249308326</v>
      </c>
      <c r="Q605" s="48">
        <v>15.177598600976733</v>
      </c>
      <c r="R605" s="48">
        <v>10.742418623280948</v>
      </c>
      <c r="U605" s="48">
        <v>1406.1132901389049</v>
      </c>
      <c r="V605" s="48">
        <v>3.2834445366219711E-2</v>
      </c>
      <c r="W605" s="48">
        <v>42824.33506812097</v>
      </c>
      <c r="X605" s="48">
        <v>715.50191006756518</v>
      </c>
      <c r="Y605" s="48">
        <v>1.8421842232212882E-2</v>
      </c>
      <c r="Z605" s="48">
        <v>38839.867427396654</v>
      </c>
      <c r="AA605" s="48">
        <v>609.80900923266722</v>
      </c>
      <c r="AB605" s="48">
        <v>1.177616718625174E-2</v>
      </c>
      <c r="AC605" s="48">
        <v>51783.317915577638</v>
      </c>
      <c r="AD605" s="48">
        <v>-1406.1132901389049</v>
      </c>
      <c r="AE605" s="48">
        <v>-3.2834445366219711E-2</v>
      </c>
      <c r="AF605" s="48">
        <v>42824.33506812097</v>
      </c>
      <c r="AG605" s="48">
        <v>-690.61138007133968</v>
      </c>
      <c r="AH605" s="48">
        <v>-1.4412603134006829E-2</v>
      </c>
      <c r="AI605" s="48">
        <v>47917.185649955776</v>
      </c>
      <c r="AJ605" s="48">
        <v>-796.30428090623764</v>
      </c>
      <c r="AK605" s="48">
        <v>-2.1058278179967971E-2</v>
      </c>
      <c r="AL605" s="48">
        <v>37814.311032500984</v>
      </c>
      <c r="AM605" s="48">
        <v>-715.50191006756518</v>
      </c>
      <c r="AN605" s="48">
        <v>-1.8421842232212882E-2</v>
      </c>
      <c r="AO605" s="48">
        <v>38839.867427396654</v>
      </c>
      <c r="AP605" s="48">
        <v>690.61138007133968</v>
      </c>
      <c r="AQ605" s="48">
        <v>1.4412603134006829E-2</v>
      </c>
      <c r="AR605" s="48">
        <v>47917.185649955776</v>
      </c>
      <c r="AS605" s="48">
        <v>-105.69290083489796</v>
      </c>
      <c r="AT605" s="48">
        <v>-6.6456750459611413E-3</v>
      </c>
      <c r="AU605" s="48">
        <v>15904.012775817562</v>
      </c>
      <c r="AV605" s="48">
        <v>-609.80900923266722</v>
      </c>
      <c r="AW605" s="48">
        <v>-1.177616718625174E-2</v>
      </c>
      <c r="AX605" s="48">
        <v>51783.317915577638</v>
      </c>
      <c r="AY605" s="48">
        <v>796.30428090623764</v>
      </c>
      <c r="AZ605" s="48">
        <v>2.1058278179967971E-2</v>
      </c>
      <c r="BA605" s="48">
        <v>37814.311032500984</v>
      </c>
      <c r="BB605" s="48">
        <v>105.69290083489796</v>
      </c>
      <c r="BC605" s="48">
        <v>6.6456750459611413E-3</v>
      </c>
      <c r="BD605" s="48">
        <v>15904.012775817562</v>
      </c>
      <c r="BF605" s="8">
        <f t="shared" si="81"/>
        <v>320383.1652671427</v>
      </c>
      <c r="BG605" s="8">
        <f t="shared" si="82"/>
        <v>319962.08533799043</v>
      </c>
      <c r="BH605" s="8">
        <f t="shared" si="83"/>
        <v>320220.31862404151</v>
      </c>
      <c r="BI605" s="8">
        <f t="shared" si="84"/>
        <v>320126.6412734976</v>
      </c>
      <c r="BJ605" s="19">
        <f t="shared" si="85"/>
        <v>1</v>
      </c>
      <c r="BK605" s="19">
        <f t="shared" si="86"/>
        <v>0</v>
      </c>
      <c r="BL605" s="19">
        <f t="shared" si="87"/>
        <v>0</v>
      </c>
      <c r="BM605" s="19">
        <f t="shared" si="88"/>
        <v>0</v>
      </c>
    </row>
    <row r="606" spans="2:65" x14ac:dyDescent="0.25">
      <c r="B606" s="6">
        <v>581</v>
      </c>
      <c r="C606" s="48">
        <v>1985.2997848075868</v>
      </c>
      <c r="D606" s="48">
        <v>1577.0383562619245</v>
      </c>
      <c r="E606" s="48">
        <v>14.991441600257797</v>
      </c>
      <c r="F606" s="48">
        <v>10.613230266436855</v>
      </c>
      <c r="G606" s="48">
        <v>3203.1507128215535</v>
      </c>
      <c r="H606" s="48">
        <v>2930.5171192902631</v>
      </c>
      <c r="I606" s="48">
        <v>15.055648968675674</v>
      </c>
      <c r="J606" s="48">
        <v>10.651102129643727</v>
      </c>
      <c r="K606" s="48">
        <v>2589.3403077580683</v>
      </c>
      <c r="L606" s="48">
        <v>2258.8970927471723</v>
      </c>
      <c r="M606" s="48">
        <v>15.028411708558092</v>
      </c>
      <c r="N606" s="48">
        <v>10.635049398394122</v>
      </c>
      <c r="O606" s="48">
        <v>2487.4859424342339</v>
      </c>
      <c r="P606" s="48">
        <v>2140.8675007999295</v>
      </c>
      <c r="Q606" s="48">
        <v>15.020756373653127</v>
      </c>
      <c r="R606" s="48">
        <v>10.630534218099761</v>
      </c>
      <c r="U606" s="48">
        <v>1353.4787630283386</v>
      </c>
      <c r="V606" s="48">
        <v>3.7871863206872192E-2</v>
      </c>
      <c r="W606" s="48">
        <v>35738.372723704219</v>
      </c>
      <c r="X606" s="48">
        <v>681.85873648524785</v>
      </c>
      <c r="Y606" s="48">
        <v>2.1819131957267146E-2</v>
      </c>
      <c r="Z606" s="48">
        <v>31250.497857599046</v>
      </c>
      <c r="AA606" s="48">
        <v>563.82914453800504</v>
      </c>
      <c r="AB606" s="48">
        <v>1.7303951662906769E-2</v>
      </c>
      <c r="AC606" s="48">
        <v>32583.837236822896</v>
      </c>
      <c r="AD606" s="48">
        <v>-1353.4787630283386</v>
      </c>
      <c r="AE606" s="48">
        <v>-3.7871863206872192E-2</v>
      </c>
      <c r="AF606" s="48">
        <v>35738.372723704219</v>
      </c>
      <c r="AG606" s="48">
        <v>-671.62002654309072</v>
      </c>
      <c r="AH606" s="48">
        <v>-1.6052731249605046E-2</v>
      </c>
      <c r="AI606" s="48">
        <v>41838.364830259954</v>
      </c>
      <c r="AJ606" s="48">
        <v>-789.64961849033352</v>
      </c>
      <c r="AK606" s="48">
        <v>-2.0567911543965423E-2</v>
      </c>
      <c r="AL606" s="48">
        <v>38392.309146332111</v>
      </c>
      <c r="AM606" s="48">
        <v>-681.85873648524785</v>
      </c>
      <c r="AN606" s="48">
        <v>-2.1819131957267146E-2</v>
      </c>
      <c r="AO606" s="48">
        <v>31250.497857599046</v>
      </c>
      <c r="AP606" s="48">
        <v>671.62002654309072</v>
      </c>
      <c r="AQ606" s="48">
        <v>1.6052731249605046E-2</v>
      </c>
      <c r="AR606" s="48">
        <v>41838.364830259954</v>
      </c>
      <c r="AS606" s="48">
        <v>-118.02959194724281</v>
      </c>
      <c r="AT606" s="48">
        <v>-4.5151802943603769E-3</v>
      </c>
      <c r="AU606" s="48">
        <v>26140.615490961907</v>
      </c>
      <c r="AV606" s="48">
        <v>-563.82914453800504</v>
      </c>
      <c r="AW606" s="48">
        <v>-1.7303951662906769E-2</v>
      </c>
      <c r="AX606" s="48">
        <v>32583.837236822896</v>
      </c>
      <c r="AY606" s="48">
        <v>789.64961849033352</v>
      </c>
      <c r="AZ606" s="48">
        <v>2.0567911543965423E-2</v>
      </c>
      <c r="BA606" s="48">
        <v>38392.309146332111</v>
      </c>
      <c r="BB606" s="48">
        <v>118.02959194724281</v>
      </c>
      <c r="BC606" s="48">
        <v>4.5151802943603769E-3</v>
      </c>
      <c r="BD606" s="48">
        <v>26140.615490961907</v>
      </c>
      <c r="BF606" s="8">
        <f t="shared" si="81"/>
        <v>316819.86963684374</v>
      </c>
      <c r="BG606" s="8">
        <f t="shared" si="82"/>
        <v>316602.54677002155</v>
      </c>
      <c r="BH606" s="8">
        <f t="shared" si="83"/>
        <v>316792.58485907648</v>
      </c>
      <c r="BI606" s="8">
        <f t="shared" si="84"/>
        <v>316775.15904219291</v>
      </c>
      <c r="BJ606" s="19">
        <f t="shared" si="85"/>
        <v>1</v>
      </c>
      <c r="BK606" s="19">
        <f t="shared" si="86"/>
        <v>0</v>
      </c>
      <c r="BL606" s="19">
        <f t="shared" si="87"/>
        <v>0</v>
      </c>
      <c r="BM606" s="19">
        <f t="shared" si="88"/>
        <v>0</v>
      </c>
    </row>
    <row r="607" spans="2:65" x14ac:dyDescent="0.25">
      <c r="B607" s="6">
        <v>582</v>
      </c>
      <c r="C607" s="48">
        <v>2023.5447090723362</v>
      </c>
      <c r="D607" s="48">
        <v>1599.7416071567372</v>
      </c>
      <c r="E607" s="48">
        <v>14.927711055603814</v>
      </c>
      <c r="F607" s="48">
        <v>10.567495798270778</v>
      </c>
      <c r="G607" s="48">
        <v>3192.6596256088928</v>
      </c>
      <c r="H607" s="48">
        <v>2921.6549804069923</v>
      </c>
      <c r="I607" s="48">
        <v>14.995441036618505</v>
      </c>
      <c r="J607" s="48">
        <v>10.607480556789671</v>
      </c>
      <c r="K607" s="48">
        <v>2587.8581805389126</v>
      </c>
      <c r="L607" s="48">
        <v>2255.6022434529518</v>
      </c>
      <c r="M607" s="48">
        <v>14.968430500445077</v>
      </c>
      <c r="N607" s="48">
        <v>10.591548984203854</v>
      </c>
      <c r="O607" s="48">
        <v>2552.8404049256824</v>
      </c>
      <c r="P607" s="48">
        <v>2182.1417485521915</v>
      </c>
      <c r="Q607" s="48">
        <v>14.951383228490272</v>
      </c>
      <c r="R607" s="48">
        <v>10.581484333993535</v>
      </c>
      <c r="U607" s="48">
        <v>1321.9133732502551</v>
      </c>
      <c r="V607" s="48">
        <v>3.9984758518892605E-2</v>
      </c>
      <c r="W607" s="48">
        <v>33060.43157983954</v>
      </c>
      <c r="X607" s="48">
        <v>655.86063629621458</v>
      </c>
      <c r="Y607" s="48">
        <v>2.4053185933075483E-2</v>
      </c>
      <c r="Z607" s="48">
        <v>27267.100421584571</v>
      </c>
      <c r="AA607" s="48">
        <v>582.40014139545428</v>
      </c>
      <c r="AB607" s="48">
        <v>1.3988535722756268E-2</v>
      </c>
      <c r="AC607" s="48">
        <v>41634.10330704003</v>
      </c>
      <c r="AD607" s="48">
        <v>-1321.9133732502551</v>
      </c>
      <c r="AE607" s="48">
        <v>-3.9984758518892605E-2</v>
      </c>
      <c r="AF607" s="48">
        <v>33060.43157983954</v>
      </c>
      <c r="AG607" s="48">
        <v>-666.05273695404048</v>
      </c>
      <c r="AH607" s="48">
        <v>-1.5931572585817122E-2</v>
      </c>
      <c r="AI607" s="48">
        <v>41807.093013968086</v>
      </c>
      <c r="AJ607" s="48">
        <v>-739.51323185480078</v>
      </c>
      <c r="AK607" s="48">
        <v>-2.5996222796136337E-2</v>
      </c>
      <c r="AL607" s="48">
        <v>28446.949299292442</v>
      </c>
      <c r="AM607" s="48">
        <v>-655.86063629621458</v>
      </c>
      <c r="AN607" s="48">
        <v>-2.4053185933075483E-2</v>
      </c>
      <c r="AO607" s="48">
        <v>27267.100421584571</v>
      </c>
      <c r="AP607" s="48">
        <v>666.05273695404048</v>
      </c>
      <c r="AQ607" s="48">
        <v>1.5931572585817122E-2</v>
      </c>
      <c r="AR607" s="48">
        <v>41807.093013968086</v>
      </c>
      <c r="AS607" s="48">
        <v>-73.460494900760295</v>
      </c>
      <c r="AT607" s="48">
        <v>-1.0064650210319215E-2</v>
      </c>
      <c r="AU607" s="48">
        <v>7298.8621924924691</v>
      </c>
      <c r="AV607" s="48">
        <v>-582.40014139545428</v>
      </c>
      <c r="AW607" s="48">
        <v>-1.3988535722756268E-2</v>
      </c>
      <c r="AX607" s="48">
        <v>41634.10330704003</v>
      </c>
      <c r="AY607" s="48">
        <v>739.51323185480078</v>
      </c>
      <c r="AZ607" s="48">
        <v>2.5996222796136337E-2</v>
      </c>
      <c r="BA607" s="48">
        <v>28446.949299292442</v>
      </c>
      <c r="BB607" s="48">
        <v>73.460494900760295</v>
      </c>
      <c r="BC607" s="48">
        <v>1.0064650210319215E-2</v>
      </c>
      <c r="BD607" s="48">
        <v>7298.8621924924691</v>
      </c>
      <c r="BF607" s="8">
        <f t="shared" si="81"/>
        <v>315425.13234096661</v>
      </c>
      <c r="BG607" s="8">
        <f t="shared" si="82"/>
        <v>315302.76172328315</v>
      </c>
      <c r="BH607" s="8">
        <f t="shared" si="83"/>
        <v>315490.86728266266</v>
      </c>
      <c r="BI607" s="8">
        <f t="shared" si="84"/>
        <v>315262.38827125385</v>
      </c>
      <c r="BJ607" s="19">
        <f t="shared" si="85"/>
        <v>0</v>
      </c>
      <c r="BK607" s="19">
        <f t="shared" si="86"/>
        <v>0</v>
      </c>
      <c r="BL607" s="19">
        <f t="shared" si="87"/>
        <v>1</v>
      </c>
      <c r="BM607" s="19">
        <f t="shared" si="88"/>
        <v>0</v>
      </c>
    </row>
    <row r="608" spans="2:65" x14ac:dyDescent="0.25">
      <c r="B608" s="6">
        <v>583</v>
      </c>
      <c r="C608" s="48">
        <v>2012.9571709585405</v>
      </c>
      <c r="D608" s="48">
        <v>1596.2162174236885</v>
      </c>
      <c r="E608" s="48">
        <v>14.955197330517413</v>
      </c>
      <c r="F608" s="48">
        <v>10.586965042414919</v>
      </c>
      <c r="G608" s="48">
        <v>3162.8848054801929</v>
      </c>
      <c r="H608" s="48">
        <v>2903.9210668786068</v>
      </c>
      <c r="I608" s="48">
        <v>15.025699519349976</v>
      </c>
      <c r="J608" s="48">
        <v>10.628486882385461</v>
      </c>
      <c r="K608" s="48">
        <v>2603.2741183601929</v>
      </c>
      <c r="L608" s="48">
        <v>2268.6995671748991</v>
      </c>
      <c r="M608" s="48">
        <v>14.992084944071282</v>
      </c>
      <c r="N608" s="48">
        <v>10.608706319242815</v>
      </c>
      <c r="O608" s="48">
        <v>2496.6313982433426</v>
      </c>
      <c r="P608" s="48">
        <v>2147.4823124175732</v>
      </c>
      <c r="Q608" s="48">
        <v>14.985569547466934</v>
      </c>
      <c r="R608" s="48">
        <v>10.604868850704507</v>
      </c>
      <c r="U608" s="48">
        <v>1307.7048494549183</v>
      </c>
      <c r="V608" s="48">
        <v>4.1521839970542374E-2</v>
      </c>
      <c r="W608" s="48">
        <v>31494.385855315377</v>
      </c>
      <c r="X608" s="48">
        <v>672.48334975121065</v>
      </c>
      <c r="Y608" s="48">
        <v>2.1741276827896172E-2</v>
      </c>
      <c r="Z608" s="48">
        <v>30931.180126842832</v>
      </c>
      <c r="AA608" s="48">
        <v>551.26609499388474</v>
      </c>
      <c r="AB608" s="48">
        <v>1.7903808289588596E-2</v>
      </c>
      <c r="AC608" s="48">
        <v>30790.437770407563</v>
      </c>
      <c r="AD608" s="48">
        <v>-1307.7048494549183</v>
      </c>
      <c r="AE608" s="48">
        <v>-4.1521839970542374E-2</v>
      </c>
      <c r="AF608" s="48">
        <v>31494.385855315377</v>
      </c>
      <c r="AG608" s="48">
        <v>-635.22149970370765</v>
      </c>
      <c r="AH608" s="48">
        <v>-1.9780563142646201E-2</v>
      </c>
      <c r="AI608" s="48">
        <v>32113.418365435326</v>
      </c>
      <c r="AJ608" s="48">
        <v>-756.43875446103357</v>
      </c>
      <c r="AK608" s="48">
        <v>-2.3618031680953777E-2</v>
      </c>
      <c r="AL608" s="48">
        <v>32028.018451302458</v>
      </c>
      <c r="AM608" s="48">
        <v>-672.48334975121065</v>
      </c>
      <c r="AN608" s="48">
        <v>-2.1741276827896172E-2</v>
      </c>
      <c r="AO608" s="48">
        <v>30931.180126842832</v>
      </c>
      <c r="AP608" s="48">
        <v>635.22149970370765</v>
      </c>
      <c r="AQ608" s="48">
        <v>1.9780563142646201E-2</v>
      </c>
      <c r="AR608" s="48">
        <v>32113.418365435326</v>
      </c>
      <c r="AS608" s="48">
        <v>-121.21725475732592</v>
      </c>
      <c r="AT608" s="48">
        <v>-3.8374685383075757E-3</v>
      </c>
      <c r="AU608" s="48">
        <v>31587.817215248338</v>
      </c>
      <c r="AV608" s="48">
        <v>-551.26609499388474</v>
      </c>
      <c r="AW608" s="48">
        <v>-1.7903808289588596E-2</v>
      </c>
      <c r="AX608" s="48">
        <v>30790.437770407563</v>
      </c>
      <c r="AY608" s="48">
        <v>756.43875446103357</v>
      </c>
      <c r="AZ608" s="48">
        <v>2.3618031680953777E-2</v>
      </c>
      <c r="BA608" s="48">
        <v>32028.018451302458</v>
      </c>
      <c r="BB608" s="48">
        <v>121.21725475732592</v>
      </c>
      <c r="BC608" s="48">
        <v>3.8374685383075757E-3</v>
      </c>
      <c r="BD608" s="48">
        <v>31587.817215248338</v>
      </c>
      <c r="BF608" s="8">
        <f t="shared" si="81"/>
        <v>316012.73505502392</v>
      </c>
      <c r="BG608" s="8">
        <f t="shared" si="82"/>
        <v>315950.68540468527</v>
      </c>
      <c r="BH608" s="8">
        <f t="shared" si="83"/>
        <v>315992.49001010956</v>
      </c>
      <c r="BI608" s="8">
        <f t="shared" si="84"/>
        <v>315998.58320871764</v>
      </c>
      <c r="BJ608" s="19">
        <f t="shared" si="85"/>
        <v>1</v>
      </c>
      <c r="BK608" s="19">
        <f t="shared" si="86"/>
        <v>0</v>
      </c>
      <c r="BL608" s="19">
        <f t="shared" si="87"/>
        <v>0</v>
      </c>
      <c r="BM608" s="19">
        <f t="shared" si="88"/>
        <v>0</v>
      </c>
    </row>
    <row r="609" spans="2:65" x14ac:dyDescent="0.25">
      <c r="B609" s="6">
        <v>584</v>
      </c>
      <c r="C609" s="48">
        <v>1936.1796097233387</v>
      </c>
      <c r="D609" s="48">
        <v>1544.9766290680218</v>
      </c>
      <c r="E609" s="48">
        <v>15.047595471035182</v>
      </c>
      <c r="F609" s="48">
        <v>10.653567721178247</v>
      </c>
      <c r="G609" s="48">
        <v>3213.478681292173</v>
      </c>
      <c r="H609" s="48">
        <v>2938.0967243726786</v>
      </c>
      <c r="I609" s="48">
        <v>15.107286801663852</v>
      </c>
      <c r="J609" s="48">
        <v>10.688868362388762</v>
      </c>
      <c r="K609" s="48">
        <v>2562.5339398605988</v>
      </c>
      <c r="L609" s="48">
        <v>2241.7026335154605</v>
      </c>
      <c r="M609" s="48">
        <v>15.083964339272118</v>
      </c>
      <c r="N609" s="48">
        <v>10.675085866967201</v>
      </c>
      <c r="O609" s="48">
        <v>2461.2699353123789</v>
      </c>
      <c r="P609" s="48">
        <v>2124.1008178101165</v>
      </c>
      <c r="Q609" s="48">
        <v>15.075548951320819</v>
      </c>
      <c r="R609" s="48">
        <v>10.670109597117664</v>
      </c>
      <c r="U609" s="48">
        <v>1393.1200953046568</v>
      </c>
      <c r="V609" s="48">
        <v>3.5300641210515238E-2</v>
      </c>
      <c r="W609" s="48">
        <v>39464.441651266061</v>
      </c>
      <c r="X609" s="48">
        <v>696.72600444743875</v>
      </c>
      <c r="Y609" s="48">
        <v>2.1518145788954612E-2</v>
      </c>
      <c r="Z609" s="48">
        <v>32378.53350752332</v>
      </c>
      <c r="AA609" s="48">
        <v>579.1241887420947</v>
      </c>
      <c r="AB609" s="48">
        <v>1.6541875939417139E-2</v>
      </c>
      <c r="AC609" s="48">
        <v>35009.583608477988</v>
      </c>
      <c r="AD609" s="48">
        <v>-1393.1200953046568</v>
      </c>
      <c r="AE609" s="48">
        <v>-3.5300641210515238E-2</v>
      </c>
      <c r="AF609" s="48">
        <v>39464.441651266061</v>
      </c>
      <c r="AG609" s="48">
        <v>-696.39409085721809</v>
      </c>
      <c r="AH609" s="48">
        <v>-1.3782495421560625E-2</v>
      </c>
      <c r="AI609" s="48">
        <v>50527.431321893644</v>
      </c>
      <c r="AJ609" s="48">
        <v>-813.99590656256214</v>
      </c>
      <c r="AK609" s="48">
        <v>-1.8758765271098099E-2</v>
      </c>
      <c r="AL609" s="48">
        <v>43392.829687820522</v>
      </c>
      <c r="AM609" s="48">
        <v>-696.72600444743875</v>
      </c>
      <c r="AN609" s="48">
        <v>-2.1518145788954612E-2</v>
      </c>
      <c r="AO609" s="48">
        <v>32378.53350752332</v>
      </c>
      <c r="AP609" s="48">
        <v>696.39409085721809</v>
      </c>
      <c r="AQ609" s="48">
        <v>1.3782495421560625E-2</v>
      </c>
      <c r="AR609" s="48">
        <v>50527.431321893644</v>
      </c>
      <c r="AS609" s="48">
        <v>-117.60181570534405</v>
      </c>
      <c r="AT609" s="48">
        <v>-4.9762698495374735E-3</v>
      </c>
      <c r="AU609" s="48">
        <v>23632.52381023403</v>
      </c>
      <c r="AV609" s="48">
        <v>-579.1241887420947</v>
      </c>
      <c r="AW609" s="48">
        <v>-1.6541875939417139E-2</v>
      </c>
      <c r="AX609" s="48">
        <v>35009.583608477988</v>
      </c>
      <c r="AY609" s="48">
        <v>813.99590656256214</v>
      </c>
      <c r="AZ609" s="48">
        <v>1.8758765271098099E-2</v>
      </c>
      <c r="BA609" s="48">
        <v>43392.829687820522</v>
      </c>
      <c r="BB609" s="48">
        <v>117.60181570534405</v>
      </c>
      <c r="BC609" s="48">
        <v>4.9762698495374735E-3</v>
      </c>
      <c r="BD609" s="48">
        <v>23632.52381023403</v>
      </c>
      <c r="BF609" s="8">
        <f t="shared" si="81"/>
        <v>318062.05500627938</v>
      </c>
      <c r="BG609" s="8">
        <f t="shared" si="82"/>
        <v>317727.95414729015</v>
      </c>
      <c r="BH609" s="8">
        <f t="shared" si="83"/>
        <v>318010.87337550055</v>
      </c>
      <c r="BI609" s="8">
        <f t="shared" si="84"/>
        <v>317979.1870957198</v>
      </c>
      <c r="BJ609" s="19">
        <f t="shared" si="85"/>
        <v>1</v>
      </c>
      <c r="BK609" s="19">
        <f t="shared" si="86"/>
        <v>0</v>
      </c>
      <c r="BL609" s="19">
        <f t="shared" si="87"/>
        <v>0</v>
      </c>
      <c r="BM609" s="19">
        <f t="shared" si="88"/>
        <v>0</v>
      </c>
    </row>
    <row r="610" spans="2:65" x14ac:dyDescent="0.25">
      <c r="B610" s="6">
        <v>585</v>
      </c>
      <c r="C610" s="48">
        <v>1957.3829448330021</v>
      </c>
      <c r="D610" s="48">
        <v>1557.4718985352474</v>
      </c>
      <c r="E610" s="48">
        <v>14.947252332017465</v>
      </c>
      <c r="F610" s="48">
        <v>10.580801123591357</v>
      </c>
      <c r="G610" s="48">
        <v>3175.8316386124075</v>
      </c>
      <c r="H610" s="48">
        <v>2911.737114127845</v>
      </c>
      <c r="I610" s="48">
        <v>15.01037459062403</v>
      </c>
      <c r="J610" s="48">
        <v>10.61815884903956</v>
      </c>
      <c r="K610" s="48">
        <v>2583.0971495881658</v>
      </c>
      <c r="L610" s="48">
        <v>2254.0747266065587</v>
      </c>
      <c r="M610" s="48">
        <v>14.980324156063931</v>
      </c>
      <c r="N610" s="48">
        <v>10.600386943700546</v>
      </c>
      <c r="O610" s="48">
        <v>2554.2307230410161</v>
      </c>
      <c r="P610" s="48">
        <v>2184.9495367706982</v>
      </c>
      <c r="Q610" s="48">
        <v>14.961576362007579</v>
      </c>
      <c r="R610" s="48">
        <v>10.589287617853694</v>
      </c>
      <c r="U610" s="48">
        <v>1354.2652155925975</v>
      </c>
      <c r="V610" s="48">
        <v>3.7357725448202928E-2</v>
      </c>
      <c r="W610" s="48">
        <v>36251.275990298382</v>
      </c>
      <c r="X610" s="48">
        <v>696.60282807131125</v>
      </c>
      <c r="Y610" s="48">
        <v>1.9585820109188745E-2</v>
      </c>
      <c r="Z610" s="48">
        <v>35566.691830509459</v>
      </c>
      <c r="AA610" s="48">
        <v>627.47763823545074</v>
      </c>
      <c r="AB610" s="48">
        <v>8.4864942623372741E-3</v>
      </c>
      <c r="AC610" s="48">
        <v>73938.380070575397</v>
      </c>
      <c r="AD610" s="48">
        <v>-1354.2652155925975</v>
      </c>
      <c r="AE610" s="48">
        <v>-3.7357725448202928E-2</v>
      </c>
      <c r="AF610" s="48">
        <v>36251.275990298382</v>
      </c>
      <c r="AG610" s="48">
        <v>-657.66238752128629</v>
      </c>
      <c r="AH610" s="48">
        <v>-1.7771905339014182E-2</v>
      </c>
      <c r="AI610" s="48">
        <v>37005.733205068216</v>
      </c>
      <c r="AJ610" s="48">
        <v>-726.7875773571468</v>
      </c>
      <c r="AK610" s="48">
        <v>-2.8871231185865653E-2</v>
      </c>
      <c r="AL610" s="48">
        <v>25173.418226547838</v>
      </c>
      <c r="AM610" s="48">
        <v>-696.60282807131125</v>
      </c>
      <c r="AN610" s="48">
        <v>-1.9585820109188745E-2</v>
      </c>
      <c r="AO610" s="48">
        <v>35566.691830509459</v>
      </c>
      <c r="AP610" s="48">
        <v>657.66238752128629</v>
      </c>
      <c r="AQ610" s="48">
        <v>1.7771905339014182E-2</v>
      </c>
      <c r="AR610" s="48">
        <v>37005.733205068216</v>
      </c>
      <c r="AS610" s="48">
        <v>-69.12518983586051</v>
      </c>
      <c r="AT610" s="48">
        <v>-1.1099325846851471E-2</v>
      </c>
      <c r="AU610" s="48">
        <v>6227.8728266608323</v>
      </c>
      <c r="AV610" s="48">
        <v>-627.47763823545074</v>
      </c>
      <c r="AW610" s="48">
        <v>-8.4864942623372741E-3</v>
      </c>
      <c r="AX610" s="48">
        <v>73938.380070575397</v>
      </c>
      <c r="AY610" s="48">
        <v>726.7875773571468</v>
      </c>
      <c r="AZ610" s="48">
        <v>2.8871231185865653E-2</v>
      </c>
      <c r="BA610" s="48">
        <v>25173.418226547838</v>
      </c>
      <c r="BB610" s="48">
        <v>69.12518983586051</v>
      </c>
      <c r="BC610" s="48">
        <v>1.1099325846851471E-2</v>
      </c>
      <c r="BD610" s="48">
        <v>6227.8728266608323</v>
      </c>
      <c r="BF610" s="8">
        <f t="shared" si="81"/>
        <v>315866.56180920545</v>
      </c>
      <c r="BG610" s="8">
        <f t="shared" si="82"/>
        <v>315633.02835705894</v>
      </c>
      <c r="BH610" s="8">
        <f t="shared" si="83"/>
        <v>315757.5335844098</v>
      </c>
      <c r="BI610" s="8">
        <f t="shared" si="84"/>
        <v>315493.6789988401</v>
      </c>
      <c r="BJ610" s="19">
        <f t="shared" si="85"/>
        <v>1</v>
      </c>
      <c r="BK610" s="19">
        <f t="shared" si="86"/>
        <v>0</v>
      </c>
      <c r="BL610" s="19">
        <f t="shared" si="87"/>
        <v>0</v>
      </c>
      <c r="BM610" s="19">
        <f t="shared" si="88"/>
        <v>0</v>
      </c>
    </row>
    <row r="611" spans="2:65" x14ac:dyDescent="0.25">
      <c r="B611" s="6">
        <v>586</v>
      </c>
      <c r="C611" s="48">
        <v>1942.1502276623737</v>
      </c>
      <c r="D611" s="48">
        <v>1549.5737646253233</v>
      </c>
      <c r="E611" s="48">
        <v>15.048797856215161</v>
      </c>
      <c r="F611" s="48">
        <v>10.653318823097992</v>
      </c>
      <c r="G611" s="48">
        <v>3178.7043735871275</v>
      </c>
      <c r="H611" s="48">
        <v>2915.162303481502</v>
      </c>
      <c r="I611" s="48">
        <v>15.111504550566</v>
      </c>
      <c r="J611" s="48">
        <v>10.690352651440993</v>
      </c>
      <c r="K611" s="48">
        <v>2577.247862435559</v>
      </c>
      <c r="L611" s="48">
        <v>2252.0477980039859</v>
      </c>
      <c r="M611" s="48">
        <v>15.081667350605217</v>
      </c>
      <c r="N611" s="48">
        <v>10.672743592576104</v>
      </c>
      <c r="O611" s="48">
        <v>2468.1028663584984</v>
      </c>
      <c r="P611" s="48">
        <v>2129.1796913692078</v>
      </c>
      <c r="Q611" s="48">
        <v>15.074995288477734</v>
      </c>
      <c r="R611" s="48">
        <v>10.668802856191</v>
      </c>
      <c r="U611" s="48">
        <v>1365.5885388561787</v>
      </c>
      <c r="V611" s="48">
        <v>3.7033828343000508E-2</v>
      </c>
      <c r="W611" s="48">
        <v>36874.085125857062</v>
      </c>
      <c r="X611" s="48">
        <v>702.47403337866263</v>
      </c>
      <c r="Y611" s="48">
        <v>1.9424769478112225E-2</v>
      </c>
      <c r="Z611" s="48">
        <v>36163.828567963617</v>
      </c>
      <c r="AA611" s="48">
        <v>579.60592674388454</v>
      </c>
      <c r="AB611" s="48">
        <v>1.5484033093008165E-2</v>
      </c>
      <c r="AC611" s="48">
        <v>37432.490828607588</v>
      </c>
      <c r="AD611" s="48">
        <v>-1365.5885388561787</v>
      </c>
      <c r="AE611" s="48">
        <v>-3.7033828343000508E-2</v>
      </c>
      <c r="AF611" s="48">
        <v>36874.085125857062</v>
      </c>
      <c r="AG611" s="48">
        <v>-663.1145054775161</v>
      </c>
      <c r="AH611" s="48">
        <v>-1.7609058864888283E-2</v>
      </c>
      <c r="AI611" s="48">
        <v>37657.57787315586</v>
      </c>
      <c r="AJ611" s="48">
        <v>-785.98261211229419</v>
      </c>
      <c r="AK611" s="48">
        <v>-2.1549795249992343E-2</v>
      </c>
      <c r="AL611" s="48">
        <v>36472.857537362142</v>
      </c>
      <c r="AM611" s="48">
        <v>-702.47403337866263</v>
      </c>
      <c r="AN611" s="48">
        <v>-1.9424769478112225E-2</v>
      </c>
      <c r="AO611" s="48">
        <v>36163.828567963617</v>
      </c>
      <c r="AP611" s="48">
        <v>663.1145054775161</v>
      </c>
      <c r="AQ611" s="48">
        <v>1.7609058864888283E-2</v>
      </c>
      <c r="AR611" s="48">
        <v>37657.57787315586</v>
      </c>
      <c r="AS611" s="48">
        <v>-122.86810663477809</v>
      </c>
      <c r="AT611" s="48">
        <v>-3.94073638510406E-3</v>
      </c>
      <c r="AU611" s="48">
        <v>31178.971295623371</v>
      </c>
      <c r="AV611" s="48">
        <v>-579.60592674388454</v>
      </c>
      <c r="AW611" s="48">
        <v>-1.5484033093008165E-2</v>
      </c>
      <c r="AX611" s="48">
        <v>37432.490828607588</v>
      </c>
      <c r="AY611" s="48">
        <v>785.98261211229419</v>
      </c>
      <c r="AZ611" s="48">
        <v>2.1549795249992343E-2</v>
      </c>
      <c r="BA611" s="48">
        <v>36472.857537362142</v>
      </c>
      <c r="BB611" s="48">
        <v>122.86810663477809</v>
      </c>
      <c r="BC611" s="48">
        <v>3.94073638510406E-3</v>
      </c>
      <c r="BD611" s="48">
        <v>31178.971295623371</v>
      </c>
      <c r="BF611" s="8">
        <f t="shared" si="81"/>
        <v>318049.99092831445</v>
      </c>
      <c r="BG611" s="8">
        <f t="shared" si="82"/>
        <v>317795.41723974829</v>
      </c>
      <c r="BH611" s="8">
        <f t="shared" si="83"/>
        <v>317930.25997927913</v>
      </c>
      <c r="BI611" s="8">
        <f t="shared" si="84"/>
        <v>317934.9059943608</v>
      </c>
      <c r="BJ611" s="19">
        <f t="shared" si="85"/>
        <v>1</v>
      </c>
      <c r="BK611" s="19">
        <f t="shared" si="86"/>
        <v>0</v>
      </c>
      <c r="BL611" s="19">
        <f t="shared" si="87"/>
        <v>0</v>
      </c>
      <c r="BM611" s="19">
        <f t="shared" si="88"/>
        <v>0</v>
      </c>
    </row>
    <row r="612" spans="2:65" x14ac:dyDescent="0.25">
      <c r="B612" s="6">
        <v>587</v>
      </c>
      <c r="C612" s="48">
        <v>1985.2810598915523</v>
      </c>
      <c r="D612" s="48">
        <v>1576.7569660289589</v>
      </c>
      <c r="E612" s="48">
        <v>15.052252091942901</v>
      </c>
      <c r="F612" s="48">
        <v>10.657101803107699</v>
      </c>
      <c r="G612" s="48">
        <v>3194.0670826531382</v>
      </c>
      <c r="H612" s="48">
        <v>2924.2739825240224</v>
      </c>
      <c r="I612" s="48">
        <v>15.121306946150014</v>
      </c>
      <c r="J612" s="48">
        <v>10.697925815606498</v>
      </c>
      <c r="K612" s="48">
        <v>2608.900834485853</v>
      </c>
      <c r="L612" s="48">
        <v>2271.8049887045154</v>
      </c>
      <c r="M612" s="48">
        <v>15.087949809832047</v>
      </c>
      <c r="N612" s="48">
        <v>10.678220128327043</v>
      </c>
      <c r="O612" s="48">
        <v>2542.608462441146</v>
      </c>
      <c r="P612" s="48">
        <v>2177.6357827618208</v>
      </c>
      <c r="Q612" s="48">
        <v>15.074054619341023</v>
      </c>
      <c r="R612" s="48">
        <v>10.670003611484793</v>
      </c>
      <c r="U612" s="48">
        <v>1347.5170164950634</v>
      </c>
      <c r="V612" s="48">
        <v>4.0824012498799078E-2</v>
      </c>
      <c r="W612" s="48">
        <v>33007.951301570451</v>
      </c>
      <c r="X612" s="48">
        <v>695.04802267555647</v>
      </c>
      <c r="Y612" s="48">
        <v>2.1118325219344314E-2</v>
      </c>
      <c r="Z612" s="48">
        <v>32912.080643539615</v>
      </c>
      <c r="AA612" s="48">
        <v>600.87881673286188</v>
      </c>
      <c r="AB612" s="48">
        <v>1.2901808377094426E-2</v>
      </c>
      <c r="AC612" s="48">
        <v>46573.224401600033</v>
      </c>
      <c r="AD612" s="48">
        <v>-1347.5170164950634</v>
      </c>
      <c r="AE612" s="48">
        <v>-4.0824012498799078E-2</v>
      </c>
      <c r="AF612" s="48">
        <v>33007.951301570451</v>
      </c>
      <c r="AG612" s="48">
        <v>-652.46899381950698</v>
      </c>
      <c r="AH612" s="48">
        <v>-1.9705687279454764E-2</v>
      </c>
      <c r="AI612" s="48">
        <v>33110.694621637173</v>
      </c>
      <c r="AJ612" s="48">
        <v>-746.63819976220157</v>
      </c>
      <c r="AK612" s="48">
        <v>-2.7922204121704652E-2</v>
      </c>
      <c r="AL612" s="48">
        <v>26739.944902194176</v>
      </c>
      <c r="AM612" s="48">
        <v>-695.04802267555647</v>
      </c>
      <c r="AN612" s="48">
        <v>-2.1118325219344314E-2</v>
      </c>
      <c r="AO612" s="48">
        <v>32912.080643539615</v>
      </c>
      <c r="AP612" s="48">
        <v>652.46899381950698</v>
      </c>
      <c r="AQ612" s="48">
        <v>1.9705687279454764E-2</v>
      </c>
      <c r="AR612" s="48">
        <v>33110.694621637173</v>
      </c>
      <c r="AS612" s="48">
        <v>-94.169205942694589</v>
      </c>
      <c r="AT612" s="48">
        <v>-8.216516842249888E-3</v>
      </c>
      <c r="AU612" s="48">
        <v>11460.964268760472</v>
      </c>
      <c r="AV612" s="48">
        <v>-600.87881673286188</v>
      </c>
      <c r="AW612" s="48">
        <v>-1.2901808377094426E-2</v>
      </c>
      <c r="AX612" s="48">
        <v>46573.224401600033</v>
      </c>
      <c r="AY612" s="48">
        <v>746.63819976220157</v>
      </c>
      <c r="AZ612" s="48">
        <v>2.7922204121704652E-2</v>
      </c>
      <c r="BA612" s="48">
        <v>26739.944902194176</v>
      </c>
      <c r="BB612" s="48">
        <v>94.169205942694589</v>
      </c>
      <c r="BC612" s="48">
        <v>8.216516842249888E-3</v>
      </c>
      <c r="BD612" s="48">
        <v>11460.964268760472</v>
      </c>
      <c r="BF612" s="8">
        <f t="shared" si="81"/>
        <v>318136.29712720204</v>
      </c>
      <c r="BG612" s="8">
        <f t="shared" si="82"/>
        <v>318013.50048567093</v>
      </c>
      <c r="BH612" s="8">
        <f t="shared" si="83"/>
        <v>318074.7988611068</v>
      </c>
      <c r="BI612" s="8">
        <f t="shared" si="84"/>
        <v>317922.47256178193</v>
      </c>
      <c r="BJ612" s="19">
        <f t="shared" si="85"/>
        <v>1</v>
      </c>
      <c r="BK612" s="19">
        <f t="shared" si="86"/>
        <v>0</v>
      </c>
      <c r="BL612" s="19">
        <f t="shared" si="87"/>
        <v>0</v>
      </c>
      <c r="BM612" s="19">
        <f t="shared" si="88"/>
        <v>0</v>
      </c>
    </row>
    <row r="613" spans="2:65" x14ac:dyDescent="0.25">
      <c r="B613" s="6">
        <v>588</v>
      </c>
      <c r="C613" s="48">
        <v>1910.3128146713057</v>
      </c>
      <c r="D613" s="48">
        <v>1529.985292413606</v>
      </c>
      <c r="E613" s="48">
        <v>15.039543279149624</v>
      </c>
      <c r="F613" s="48">
        <v>10.646623681606549</v>
      </c>
      <c r="G613" s="48">
        <v>3169.1548959741508</v>
      </c>
      <c r="H613" s="48">
        <v>2909.9845335569084</v>
      </c>
      <c r="I613" s="48">
        <v>15.099535814429647</v>
      </c>
      <c r="J613" s="48">
        <v>10.68201024264002</v>
      </c>
      <c r="K613" s="48">
        <v>2545.1203510261962</v>
      </c>
      <c r="L613" s="48">
        <v>2231.9633579266892</v>
      </c>
      <c r="M613" s="48">
        <v>15.072920954831167</v>
      </c>
      <c r="N613" s="48">
        <v>10.666322651799955</v>
      </c>
      <c r="O613" s="48">
        <v>2447.3915618258811</v>
      </c>
      <c r="P613" s="48">
        <v>2116.8475720237175</v>
      </c>
      <c r="Q613" s="48">
        <v>15.064309549604445</v>
      </c>
      <c r="R613" s="48">
        <v>10.661243033570345</v>
      </c>
      <c r="U613" s="48">
        <v>1379.9992411433025</v>
      </c>
      <c r="V613" s="48">
        <v>3.5386561033471153E-2</v>
      </c>
      <c r="W613" s="48">
        <v>38997.834229723536</v>
      </c>
      <c r="X613" s="48">
        <v>701.97806551308327</v>
      </c>
      <c r="Y613" s="48">
        <v>1.9698970193406495E-2</v>
      </c>
      <c r="Z613" s="48">
        <v>35635.267154627429</v>
      </c>
      <c r="AA613" s="48">
        <v>586.8622796101115</v>
      </c>
      <c r="AB613" s="48">
        <v>1.461935196379649E-2</v>
      </c>
      <c r="AC613" s="48">
        <v>40142.838141076507</v>
      </c>
      <c r="AD613" s="48">
        <v>-1379.9992411433025</v>
      </c>
      <c r="AE613" s="48">
        <v>-3.5386561033471153E-2</v>
      </c>
      <c r="AF613" s="48">
        <v>38997.834229723536</v>
      </c>
      <c r="AG613" s="48">
        <v>-678.0211756302192</v>
      </c>
      <c r="AH613" s="48">
        <v>-1.5687590840064658E-2</v>
      </c>
      <c r="AI613" s="48">
        <v>43220.22307584768</v>
      </c>
      <c r="AJ613" s="48">
        <v>-793.13696153319097</v>
      </c>
      <c r="AK613" s="48">
        <v>-2.0767209069674664E-2</v>
      </c>
      <c r="AL613" s="48">
        <v>38191.793556476012</v>
      </c>
      <c r="AM613" s="48">
        <v>-701.97806551308327</v>
      </c>
      <c r="AN613" s="48">
        <v>-1.9698970193406495E-2</v>
      </c>
      <c r="AO613" s="48">
        <v>35635.267154627429</v>
      </c>
      <c r="AP613" s="48">
        <v>678.0211756302192</v>
      </c>
      <c r="AQ613" s="48">
        <v>1.5687590840064658E-2</v>
      </c>
      <c r="AR613" s="48">
        <v>43220.22307584768</v>
      </c>
      <c r="AS613" s="48">
        <v>-115.11578590297177</v>
      </c>
      <c r="AT613" s="48">
        <v>-5.0796182296100056E-3</v>
      </c>
      <c r="AU613" s="48">
        <v>22662.290884763977</v>
      </c>
      <c r="AV613" s="48">
        <v>-586.8622796101115</v>
      </c>
      <c r="AW613" s="48">
        <v>-1.461935196379649E-2</v>
      </c>
      <c r="AX613" s="48">
        <v>40142.838141076507</v>
      </c>
      <c r="AY613" s="48">
        <v>793.13696153319097</v>
      </c>
      <c r="AZ613" s="48">
        <v>2.0767209069674664E-2</v>
      </c>
      <c r="BA613" s="48">
        <v>38191.793556476012</v>
      </c>
      <c r="BB613" s="48">
        <v>115.11578590297177</v>
      </c>
      <c r="BC613" s="48">
        <v>5.0796182296100056E-3</v>
      </c>
      <c r="BD613" s="48">
        <v>22662.290884763977</v>
      </c>
      <c r="BF613" s="8">
        <f t="shared" si="81"/>
        <v>317868.72515578283</v>
      </c>
      <c r="BG613" s="8">
        <f t="shared" si="82"/>
        <v>317550.32274564367</v>
      </c>
      <c r="BH613" s="8">
        <f t="shared" si="83"/>
        <v>317757.71619607194</v>
      </c>
      <c r="BI613" s="8">
        <f t="shared" si="84"/>
        <v>317720.44343508669</v>
      </c>
      <c r="BJ613" s="19">
        <f t="shared" si="85"/>
        <v>1</v>
      </c>
      <c r="BK613" s="19">
        <f t="shared" si="86"/>
        <v>0</v>
      </c>
      <c r="BL613" s="19">
        <f t="shared" si="87"/>
        <v>0</v>
      </c>
      <c r="BM613" s="19">
        <f t="shared" si="88"/>
        <v>0</v>
      </c>
    </row>
    <row r="614" spans="2:65" x14ac:dyDescent="0.25">
      <c r="B614" s="6">
        <v>589</v>
      </c>
      <c r="C614" s="48">
        <v>1969.9180736429482</v>
      </c>
      <c r="D614" s="48">
        <v>1566.7477160754831</v>
      </c>
      <c r="E614" s="48">
        <v>15.088643145791657</v>
      </c>
      <c r="F614" s="48">
        <v>10.68159669139205</v>
      </c>
      <c r="G614" s="48">
        <v>3210.8486592423428</v>
      </c>
      <c r="H614" s="48">
        <v>2935.724012931265</v>
      </c>
      <c r="I614" s="48">
        <v>15.149392327395098</v>
      </c>
      <c r="J614" s="48">
        <v>10.717451831673774</v>
      </c>
      <c r="K614" s="48">
        <v>2536.1944646765264</v>
      </c>
      <c r="L614" s="48">
        <v>2223.3194221889385</v>
      </c>
      <c r="M614" s="48">
        <v>15.131579057183341</v>
      </c>
      <c r="N614" s="48">
        <v>10.706947697929122</v>
      </c>
      <c r="O614" s="48">
        <v>2539.4098107161162</v>
      </c>
      <c r="P614" s="48">
        <v>2175.7771287345736</v>
      </c>
      <c r="Q614" s="48">
        <v>15.107501341951162</v>
      </c>
      <c r="R614" s="48">
        <v>10.692736993820413</v>
      </c>
      <c r="U614" s="48">
        <v>1368.9762968557818</v>
      </c>
      <c r="V614" s="48">
        <v>3.5855140281723763E-2</v>
      </c>
      <c r="W614" s="48">
        <v>38180.754170792694</v>
      </c>
      <c r="X614" s="48">
        <v>656.57170611345532</v>
      </c>
      <c r="Y614" s="48">
        <v>2.5351006537071896E-2</v>
      </c>
      <c r="Z614" s="48">
        <v>25899.236196137677</v>
      </c>
      <c r="AA614" s="48">
        <v>609.02941265909044</v>
      </c>
      <c r="AB614" s="48">
        <v>1.1140302428362503E-2</v>
      </c>
      <c r="AC614" s="48">
        <v>54669.019676570017</v>
      </c>
      <c r="AD614" s="48">
        <v>-1368.9762968557818</v>
      </c>
      <c r="AE614" s="48">
        <v>-3.5855140281723763E-2</v>
      </c>
      <c r="AF614" s="48">
        <v>38180.754170792694</v>
      </c>
      <c r="AG614" s="48">
        <v>-712.40459074232649</v>
      </c>
      <c r="AH614" s="48">
        <v>-1.0504133744651867E-2</v>
      </c>
      <c r="AI614" s="48">
        <v>67821.355673907339</v>
      </c>
      <c r="AJ614" s="48">
        <v>-759.94688419669137</v>
      </c>
      <c r="AK614" s="48">
        <v>-2.471483785336126E-2</v>
      </c>
      <c r="AL614" s="48">
        <v>30748.608941140083</v>
      </c>
      <c r="AM614" s="48">
        <v>-656.57170611345532</v>
      </c>
      <c r="AN614" s="48">
        <v>-2.5351006537071896E-2</v>
      </c>
      <c r="AO614" s="48">
        <v>25899.236196137677</v>
      </c>
      <c r="AP614" s="48">
        <v>712.40459074232649</v>
      </c>
      <c r="AQ614" s="48">
        <v>1.0504133744651867E-2</v>
      </c>
      <c r="AR614" s="48">
        <v>67821.355673907339</v>
      </c>
      <c r="AS614" s="48">
        <v>-47.542293454364881</v>
      </c>
      <c r="AT614" s="48">
        <v>-1.4210704108709393E-2</v>
      </c>
      <c r="AU614" s="48">
        <v>3345.5269415698672</v>
      </c>
      <c r="AV614" s="48">
        <v>-609.02941265909044</v>
      </c>
      <c r="AW614" s="48">
        <v>-1.1140302428362503E-2</v>
      </c>
      <c r="AX614" s="48">
        <v>54669.019676570017</v>
      </c>
      <c r="AY614" s="48">
        <v>759.94688419669137</v>
      </c>
      <c r="AZ614" s="48">
        <v>2.471483785336126E-2</v>
      </c>
      <c r="BA614" s="48">
        <v>30748.608941140083</v>
      </c>
      <c r="BB614" s="48">
        <v>47.542293454364881</v>
      </c>
      <c r="BC614" s="48">
        <v>1.4210704108709393E-2</v>
      </c>
      <c r="BD614" s="48">
        <v>3345.5269415698672</v>
      </c>
      <c r="BF614" s="8">
        <f t="shared" si="81"/>
        <v>318881.15302568598</v>
      </c>
      <c r="BG614" s="8">
        <f t="shared" si="82"/>
        <v>318587.83093728195</v>
      </c>
      <c r="BH614" s="8">
        <f t="shared" si="83"/>
        <v>318985.11151568475</v>
      </c>
      <c r="BI614" s="8">
        <f t="shared" si="84"/>
        <v>318606.3326858778</v>
      </c>
      <c r="BJ614" s="19">
        <f t="shared" si="85"/>
        <v>0</v>
      </c>
      <c r="BK614" s="19">
        <f t="shared" si="86"/>
        <v>0</v>
      </c>
      <c r="BL614" s="19">
        <f t="shared" si="87"/>
        <v>1</v>
      </c>
      <c r="BM614" s="19">
        <f t="shared" si="88"/>
        <v>0</v>
      </c>
    </row>
    <row r="615" spans="2:65" x14ac:dyDescent="0.25">
      <c r="B615" s="6">
        <v>590</v>
      </c>
      <c r="C615" s="48">
        <v>1980.2761376033484</v>
      </c>
      <c r="D615" s="48">
        <v>1573.8292434081604</v>
      </c>
      <c r="E615" s="48">
        <v>15.009602001081689</v>
      </c>
      <c r="F615" s="48">
        <v>10.624734141243831</v>
      </c>
      <c r="G615" s="48">
        <v>3207.6049494310441</v>
      </c>
      <c r="H615" s="48">
        <v>2933.6195328015051</v>
      </c>
      <c r="I615" s="48">
        <v>15.068881961689311</v>
      </c>
      <c r="J615" s="48">
        <v>10.659700095223597</v>
      </c>
      <c r="K615" s="48">
        <v>2566.264146345452</v>
      </c>
      <c r="L615" s="48">
        <v>2243.561842082494</v>
      </c>
      <c r="M615" s="48">
        <v>15.047190791707036</v>
      </c>
      <c r="N615" s="48">
        <v>10.646916545260574</v>
      </c>
      <c r="O615" s="48">
        <v>2503.6511172677897</v>
      </c>
      <c r="P615" s="48">
        <v>2151.8664883996476</v>
      </c>
      <c r="Q615" s="48">
        <v>15.034180956255137</v>
      </c>
      <c r="R615" s="48">
        <v>10.639243290529903</v>
      </c>
      <c r="U615" s="48">
        <v>1359.7902893933447</v>
      </c>
      <c r="V615" s="48">
        <v>3.4965953979765985E-2</v>
      </c>
      <c r="W615" s="48">
        <v>38888.980125645219</v>
      </c>
      <c r="X615" s="48">
        <v>669.73259867433353</v>
      </c>
      <c r="Y615" s="48">
        <v>2.2182404016742652E-2</v>
      </c>
      <c r="Z615" s="48">
        <v>30192.065664697042</v>
      </c>
      <c r="AA615" s="48">
        <v>578.03724499148711</v>
      </c>
      <c r="AB615" s="48">
        <v>1.4509149286071832E-2</v>
      </c>
      <c r="AC615" s="48">
        <v>39839.499449246025</v>
      </c>
      <c r="AD615" s="48">
        <v>-1359.7902893933447</v>
      </c>
      <c r="AE615" s="48">
        <v>-3.4965953979765985E-2</v>
      </c>
      <c r="AF615" s="48">
        <v>38888.980125645219</v>
      </c>
      <c r="AG615" s="48">
        <v>-690.05769071901113</v>
      </c>
      <c r="AH615" s="48">
        <v>-1.2783549963023333E-2</v>
      </c>
      <c r="AI615" s="48">
        <v>53980.130144992312</v>
      </c>
      <c r="AJ615" s="48">
        <v>-781.75304440185755</v>
      </c>
      <c r="AK615" s="48">
        <v>-2.0456804693694153E-2</v>
      </c>
      <c r="AL615" s="48">
        <v>38214.816835145051</v>
      </c>
      <c r="AM615" s="48">
        <v>-669.73259867433353</v>
      </c>
      <c r="AN615" s="48">
        <v>-2.2182404016742652E-2</v>
      </c>
      <c r="AO615" s="48">
        <v>30192.065664697042</v>
      </c>
      <c r="AP615" s="48">
        <v>690.05769071901113</v>
      </c>
      <c r="AQ615" s="48">
        <v>1.2783549963023333E-2</v>
      </c>
      <c r="AR615" s="48">
        <v>53980.130144992312</v>
      </c>
      <c r="AS615" s="48">
        <v>-91.695353682846417</v>
      </c>
      <c r="AT615" s="48">
        <v>-7.6732547306708199E-3</v>
      </c>
      <c r="AU615" s="48">
        <v>11949.994741648583</v>
      </c>
      <c r="AV615" s="48">
        <v>-578.03724499148711</v>
      </c>
      <c r="AW615" s="48">
        <v>-1.4509149286071832E-2</v>
      </c>
      <c r="AX615" s="48">
        <v>39839.499449246025</v>
      </c>
      <c r="AY615" s="48">
        <v>781.75304440185755</v>
      </c>
      <c r="AZ615" s="48">
        <v>2.0456804693694153E-2</v>
      </c>
      <c r="BA615" s="48">
        <v>38214.816835145051</v>
      </c>
      <c r="BB615" s="48">
        <v>91.695353682846417</v>
      </c>
      <c r="BC615" s="48">
        <v>7.6732547306708199E-3</v>
      </c>
      <c r="BD615" s="48">
        <v>11949.994741648583</v>
      </c>
      <c r="BF615" s="8">
        <f t="shared" si="81"/>
        <v>317168.19499390677</v>
      </c>
      <c r="BG615" s="8">
        <f t="shared" si="82"/>
        <v>316857.3833239064</v>
      </c>
      <c r="BH615" s="8">
        <f t="shared" si="83"/>
        <v>317163.93451573473</v>
      </c>
      <c r="BI615" s="8">
        <f t="shared" si="84"/>
        <v>317025.43222749745</v>
      </c>
      <c r="BJ615" s="19">
        <f t="shared" si="85"/>
        <v>1</v>
      </c>
      <c r="BK615" s="19">
        <f t="shared" si="86"/>
        <v>0</v>
      </c>
      <c r="BL615" s="19">
        <f t="shared" si="87"/>
        <v>0</v>
      </c>
      <c r="BM615" s="19">
        <f t="shared" si="88"/>
        <v>0</v>
      </c>
    </row>
    <row r="616" spans="2:65" x14ac:dyDescent="0.25">
      <c r="B616" s="6">
        <v>591</v>
      </c>
      <c r="C616" s="48">
        <v>1955.6698107034463</v>
      </c>
      <c r="D616" s="48">
        <v>1558.9296331720814</v>
      </c>
      <c r="E616" s="48">
        <v>15.0645200205075</v>
      </c>
      <c r="F616" s="48">
        <v>10.663614608512322</v>
      </c>
      <c r="G616" s="48">
        <v>3206.1925826125021</v>
      </c>
      <c r="H616" s="48">
        <v>2933.7555381410643</v>
      </c>
      <c r="I616" s="48">
        <v>15.121540285281379</v>
      </c>
      <c r="J616" s="48">
        <v>10.697221860041038</v>
      </c>
      <c r="K616" s="48">
        <v>2529.1368839974803</v>
      </c>
      <c r="L616" s="48">
        <v>2219.9125171832898</v>
      </c>
      <c r="M616" s="48">
        <v>15.104759444401333</v>
      </c>
      <c r="N616" s="48">
        <v>10.687340406174878</v>
      </c>
      <c r="O616" s="48">
        <v>2480.3056154447349</v>
      </c>
      <c r="P616" s="48">
        <v>2137.5923757388618</v>
      </c>
      <c r="Q616" s="48">
        <v>15.089414990801453</v>
      </c>
      <c r="R616" s="48">
        <v>10.678298208710808</v>
      </c>
      <c r="U616" s="48">
        <v>1374.825904968983</v>
      </c>
      <c r="V616" s="48">
        <v>3.360725152871602E-2</v>
      </c>
      <c r="W616" s="48">
        <v>40908.608780288101</v>
      </c>
      <c r="X616" s="48">
        <v>660.9828840112084</v>
      </c>
      <c r="Y616" s="48">
        <v>2.3725797662555337E-2</v>
      </c>
      <c r="Z616" s="48">
        <v>27859.248123589477</v>
      </c>
      <c r="AA616" s="48">
        <v>578.66274256678048</v>
      </c>
      <c r="AB616" s="48">
        <v>1.4683600198486246E-2</v>
      </c>
      <c r="AC616" s="48">
        <v>39408.778143280942</v>
      </c>
      <c r="AD616" s="48">
        <v>-1374.825904968983</v>
      </c>
      <c r="AE616" s="48">
        <v>-3.360725152871602E-2</v>
      </c>
      <c r="AF616" s="48">
        <v>40908.608780288101</v>
      </c>
      <c r="AG616" s="48">
        <v>-713.84302095777457</v>
      </c>
      <c r="AH616" s="48">
        <v>-9.8814538661606832E-3</v>
      </c>
      <c r="AI616" s="48">
        <v>72240.68751687948</v>
      </c>
      <c r="AJ616" s="48">
        <v>-796.16316240220249</v>
      </c>
      <c r="AK616" s="48">
        <v>-1.8923651330229774E-2</v>
      </c>
      <c r="AL616" s="48">
        <v>42072.385952829507</v>
      </c>
      <c r="AM616" s="48">
        <v>-660.9828840112084</v>
      </c>
      <c r="AN616" s="48">
        <v>-2.3725797662555337E-2</v>
      </c>
      <c r="AO616" s="48">
        <v>27859.248123589477</v>
      </c>
      <c r="AP616" s="48">
        <v>713.84302095777457</v>
      </c>
      <c r="AQ616" s="48">
        <v>9.8814538661606832E-3</v>
      </c>
      <c r="AR616" s="48">
        <v>72240.68751687948</v>
      </c>
      <c r="AS616" s="48">
        <v>-82.320141444427918</v>
      </c>
      <c r="AT616" s="48">
        <v>-9.0421974640690905E-3</v>
      </c>
      <c r="AU616" s="48">
        <v>9103.9973160885747</v>
      </c>
      <c r="AV616" s="48">
        <v>-578.66274256678048</v>
      </c>
      <c r="AW616" s="48">
        <v>-1.4683600198486246E-2</v>
      </c>
      <c r="AX616" s="48">
        <v>39408.778143280942</v>
      </c>
      <c r="AY616" s="48">
        <v>796.16316240220249</v>
      </c>
      <c r="AZ616" s="48">
        <v>1.8923651330229774E-2</v>
      </c>
      <c r="BA616" s="48">
        <v>42072.385952829507</v>
      </c>
      <c r="BB616" s="48">
        <v>82.320141444427918</v>
      </c>
      <c r="BC616" s="48">
        <v>9.0421974640690905E-3</v>
      </c>
      <c r="BD616" s="48">
        <v>9103.9973160885747</v>
      </c>
      <c r="BF616" s="8">
        <f t="shared" si="81"/>
        <v>318349.50862219761</v>
      </c>
      <c r="BG616" s="8">
        <f t="shared" si="82"/>
        <v>317982.90026309009</v>
      </c>
      <c r="BH616" s="8">
        <f t="shared" si="83"/>
        <v>318400.29966806306</v>
      </c>
      <c r="BI616" s="8">
        <f t="shared" si="84"/>
        <v>318211.35388558544</v>
      </c>
      <c r="BJ616" s="19">
        <f t="shared" si="85"/>
        <v>0</v>
      </c>
      <c r="BK616" s="19">
        <f t="shared" si="86"/>
        <v>0</v>
      </c>
      <c r="BL616" s="19">
        <f t="shared" si="87"/>
        <v>1</v>
      </c>
      <c r="BM616" s="19">
        <f t="shared" si="88"/>
        <v>0</v>
      </c>
    </row>
    <row r="617" spans="2:65" x14ac:dyDescent="0.25">
      <c r="B617" s="6">
        <v>592</v>
      </c>
      <c r="C617" s="48">
        <v>1977.6642071885362</v>
      </c>
      <c r="D617" s="48">
        <v>1572.8981078541792</v>
      </c>
      <c r="E617" s="48">
        <v>15.013495484972779</v>
      </c>
      <c r="F617" s="48">
        <v>10.630216572579291</v>
      </c>
      <c r="G617" s="48">
        <v>3193.0577266431692</v>
      </c>
      <c r="H617" s="48">
        <v>2924.4026614794975</v>
      </c>
      <c r="I617" s="48">
        <v>15.082159640510152</v>
      </c>
      <c r="J617" s="48">
        <v>10.670668166748573</v>
      </c>
      <c r="K617" s="48">
        <v>2505.6692894165112</v>
      </c>
      <c r="L617" s="48">
        <v>2203.5330563708267</v>
      </c>
      <c r="M617" s="48">
        <v>15.065377214097346</v>
      </c>
      <c r="N617" s="48">
        <v>10.660791627047356</v>
      </c>
      <c r="O617" s="48">
        <v>2489.8042617236028</v>
      </c>
      <c r="P617" s="48">
        <v>2143.2639795826003</v>
      </c>
      <c r="Q617" s="48">
        <v>15.043012202026297</v>
      </c>
      <c r="R617" s="48">
        <v>10.647619330594942</v>
      </c>
      <c r="U617" s="48">
        <v>1351.5045536253183</v>
      </c>
      <c r="V617" s="48">
        <v>4.045159416928179E-2</v>
      </c>
      <c r="W617" s="48">
        <v>33410.415124050327</v>
      </c>
      <c r="X617" s="48">
        <v>630.63494851664746</v>
      </c>
      <c r="Y617" s="48">
        <v>3.0575054468064522E-2</v>
      </c>
      <c r="Z617" s="48">
        <v>20625.799675200651</v>
      </c>
      <c r="AA617" s="48">
        <v>570.3658717284211</v>
      </c>
      <c r="AB617" s="48">
        <v>1.7402758015650832E-2</v>
      </c>
      <c r="AC617" s="48">
        <v>32774.452831871458</v>
      </c>
      <c r="AD617" s="48">
        <v>-1351.5045536253183</v>
      </c>
      <c r="AE617" s="48">
        <v>-4.045159416928179E-2</v>
      </c>
      <c r="AF617" s="48">
        <v>33410.415124050327</v>
      </c>
      <c r="AG617" s="48">
        <v>-720.86960510867084</v>
      </c>
      <c r="AH617" s="48">
        <v>-9.8765397012172684E-3</v>
      </c>
      <c r="AI617" s="48">
        <v>72988.073446393857</v>
      </c>
      <c r="AJ617" s="48">
        <v>-781.1386818968972</v>
      </c>
      <c r="AK617" s="48">
        <v>-2.3048836153630958E-2</v>
      </c>
      <c r="AL617" s="48">
        <v>33890.591120968245</v>
      </c>
      <c r="AM617" s="48">
        <v>-630.63494851664746</v>
      </c>
      <c r="AN617" s="48">
        <v>-3.0575054468064522E-2</v>
      </c>
      <c r="AO617" s="48">
        <v>20625.799675200651</v>
      </c>
      <c r="AP617" s="48">
        <v>720.86960510867084</v>
      </c>
      <c r="AQ617" s="48">
        <v>9.8765397012172684E-3</v>
      </c>
      <c r="AR617" s="48">
        <v>72988.073446393857</v>
      </c>
      <c r="AS617" s="48">
        <v>-60.269076788226357</v>
      </c>
      <c r="AT617" s="48">
        <v>-1.317229645241369E-2</v>
      </c>
      <c r="AU617" s="48">
        <v>4575.4418757545245</v>
      </c>
      <c r="AV617" s="48">
        <v>-570.3658717284211</v>
      </c>
      <c r="AW617" s="48">
        <v>-1.7402758015650832E-2</v>
      </c>
      <c r="AX617" s="48">
        <v>32774.452831871458</v>
      </c>
      <c r="AY617" s="48">
        <v>781.1386818968972</v>
      </c>
      <c r="AZ617" s="48">
        <v>2.3048836153630958E-2</v>
      </c>
      <c r="BA617" s="48">
        <v>33890.591120968245</v>
      </c>
      <c r="BB617" s="48">
        <v>60.269076788226357</v>
      </c>
      <c r="BC617" s="48">
        <v>1.317229645241369E-2</v>
      </c>
      <c r="BD617" s="48">
        <v>4575.4418757545245</v>
      </c>
      <c r="BF617" s="8">
        <f t="shared" si="81"/>
        <v>317333.59906952456</v>
      </c>
      <c r="BG617" s="8">
        <f t="shared" si="82"/>
        <v>317195.64234097773</v>
      </c>
      <c r="BH617" s="8">
        <f t="shared" si="83"/>
        <v>317620.21575504984</v>
      </c>
      <c r="BI617" s="8">
        <f t="shared" si="84"/>
        <v>317285.3159382657</v>
      </c>
      <c r="BJ617" s="19">
        <f t="shared" si="85"/>
        <v>0</v>
      </c>
      <c r="BK617" s="19">
        <f t="shared" si="86"/>
        <v>0</v>
      </c>
      <c r="BL617" s="19">
        <f t="shared" si="87"/>
        <v>1</v>
      </c>
      <c r="BM617" s="19">
        <f t="shared" si="88"/>
        <v>0</v>
      </c>
    </row>
    <row r="618" spans="2:65" x14ac:dyDescent="0.25">
      <c r="B618" s="6">
        <v>593</v>
      </c>
      <c r="C618" s="48">
        <v>1977.1567544164118</v>
      </c>
      <c r="D618" s="48">
        <v>1573.4453216528589</v>
      </c>
      <c r="E618" s="48">
        <v>14.990287938460058</v>
      </c>
      <c r="F618" s="48">
        <v>10.61195973739769</v>
      </c>
      <c r="G618" s="48">
        <v>3176.0886004737181</v>
      </c>
      <c r="H618" s="48">
        <v>2913.5953053215708</v>
      </c>
      <c r="I618" s="48">
        <v>15.057044037142944</v>
      </c>
      <c r="J618" s="48">
        <v>10.651396153662537</v>
      </c>
      <c r="K618" s="48">
        <v>2548.3998055150223</v>
      </c>
      <c r="L618" s="48">
        <v>2232.8905875810642</v>
      </c>
      <c r="M618" s="48">
        <v>15.032121090187674</v>
      </c>
      <c r="N618" s="48">
        <v>10.636686394530171</v>
      </c>
      <c r="O618" s="48">
        <v>2507.3440253623266</v>
      </c>
      <c r="P618" s="48">
        <v>2155.817043828687</v>
      </c>
      <c r="Q618" s="48">
        <v>15.015094878942577</v>
      </c>
      <c r="R618" s="48">
        <v>10.626628106092799</v>
      </c>
      <c r="U618" s="48">
        <v>1340.1499836687119</v>
      </c>
      <c r="V618" s="48">
        <v>3.9436416264846841E-2</v>
      </c>
      <c r="W618" s="48">
        <v>33982.549901810067</v>
      </c>
      <c r="X618" s="48">
        <v>659.44526592820534</v>
      </c>
      <c r="Y618" s="48">
        <v>2.4726657132481122E-2</v>
      </c>
      <c r="Z618" s="48">
        <v>26669.406317037214</v>
      </c>
      <c r="AA618" s="48">
        <v>582.37172217582815</v>
      </c>
      <c r="AB618" s="48">
        <v>1.4668368695108569E-2</v>
      </c>
      <c r="AC618" s="48">
        <v>39702.555497533307</v>
      </c>
      <c r="AD618" s="48">
        <v>-1340.1499836687119</v>
      </c>
      <c r="AE618" s="48">
        <v>-3.9436416264846841E-2</v>
      </c>
      <c r="AF618" s="48">
        <v>33982.549901810067</v>
      </c>
      <c r="AG618" s="48">
        <v>-680.70471774050657</v>
      </c>
      <c r="AH618" s="48">
        <v>-1.4709759132365718E-2</v>
      </c>
      <c r="AI618" s="48">
        <v>46275.721554322365</v>
      </c>
      <c r="AJ618" s="48">
        <v>-757.77826149288376</v>
      </c>
      <c r="AK618" s="48">
        <v>-2.4768047569738272E-2</v>
      </c>
      <c r="AL618" s="48">
        <v>30594.993786217576</v>
      </c>
      <c r="AM618" s="48">
        <v>-659.44526592820534</v>
      </c>
      <c r="AN618" s="48">
        <v>-2.4726657132481122E-2</v>
      </c>
      <c r="AO618" s="48">
        <v>26669.406317037214</v>
      </c>
      <c r="AP618" s="48">
        <v>680.70471774050657</v>
      </c>
      <c r="AQ618" s="48">
        <v>1.4709759132365718E-2</v>
      </c>
      <c r="AR618" s="48">
        <v>46275.721554322365</v>
      </c>
      <c r="AS618" s="48">
        <v>-77.073543752377191</v>
      </c>
      <c r="AT618" s="48">
        <v>-1.0058288437372553E-2</v>
      </c>
      <c r="AU618" s="48">
        <v>7662.6897540542695</v>
      </c>
      <c r="AV618" s="48">
        <v>-582.37172217582815</v>
      </c>
      <c r="AW618" s="48">
        <v>-1.4668368695108569E-2</v>
      </c>
      <c r="AX618" s="48">
        <v>39702.555497533307</v>
      </c>
      <c r="AY618" s="48">
        <v>757.77826149288376</v>
      </c>
      <c r="AZ618" s="48">
        <v>2.4768047569738272E-2</v>
      </c>
      <c r="BA618" s="48">
        <v>30594.993786217576</v>
      </c>
      <c r="BB618" s="48">
        <v>77.073543752377191</v>
      </c>
      <c r="BC618" s="48">
        <v>1.0058288437372553E-2</v>
      </c>
      <c r="BD618" s="48">
        <v>7662.6897540542695</v>
      </c>
      <c r="BF618" s="8">
        <f t="shared" si="81"/>
        <v>316785.34680027782</v>
      </c>
      <c r="BG618" s="8">
        <f t="shared" si="82"/>
        <v>316628.28930455452</v>
      </c>
      <c r="BH618" s="8">
        <f t="shared" si="83"/>
        <v>316867.70124832407</v>
      </c>
      <c r="BI618" s="8">
        <f t="shared" si="84"/>
        <v>316643.02613895532</v>
      </c>
      <c r="BJ618" s="19">
        <f t="shared" si="85"/>
        <v>0</v>
      </c>
      <c r="BK618" s="19">
        <f t="shared" si="86"/>
        <v>0</v>
      </c>
      <c r="BL618" s="19">
        <f t="shared" si="87"/>
        <v>1</v>
      </c>
      <c r="BM618" s="19">
        <f t="shared" si="88"/>
        <v>0</v>
      </c>
    </row>
    <row r="619" spans="2:65" x14ac:dyDescent="0.25">
      <c r="B619" s="6">
        <v>594</v>
      </c>
      <c r="C619" s="48">
        <v>1865.6440965206066</v>
      </c>
      <c r="D619" s="48">
        <v>1500.4325712690866</v>
      </c>
      <c r="E619" s="48">
        <v>15.13424949403654</v>
      </c>
      <c r="F619" s="48">
        <v>10.713612504481285</v>
      </c>
      <c r="G619" s="48">
        <v>3134.1538029792127</v>
      </c>
      <c r="H619" s="48">
        <v>2886.850381653257</v>
      </c>
      <c r="I619" s="48">
        <v>15.195100849389917</v>
      </c>
      <c r="J619" s="48">
        <v>10.74948426669693</v>
      </c>
      <c r="K619" s="48">
        <v>2578.3719841187199</v>
      </c>
      <c r="L619" s="48">
        <v>2254.8771915706288</v>
      </c>
      <c r="M619" s="48">
        <v>15.1558883975061</v>
      </c>
      <c r="N619" s="48">
        <v>10.726378918759796</v>
      </c>
      <c r="O619" s="48">
        <v>2421.1033770676486</v>
      </c>
      <c r="P619" s="48">
        <v>2099.6507333205204</v>
      </c>
      <c r="Q619" s="48">
        <v>15.156944568492664</v>
      </c>
      <c r="R619" s="48">
        <v>10.727001740190495</v>
      </c>
      <c r="U619" s="48">
        <v>1386.4178103841705</v>
      </c>
      <c r="V619" s="48">
        <v>3.5871762215645475E-2</v>
      </c>
      <c r="W619" s="48">
        <v>38649.280792218349</v>
      </c>
      <c r="X619" s="48">
        <v>754.44462030154227</v>
      </c>
      <c r="Y619" s="48">
        <v>1.2766414278511107E-2</v>
      </c>
      <c r="Z619" s="48">
        <v>59096.04716270652</v>
      </c>
      <c r="AA619" s="48">
        <v>599.21816205143386</v>
      </c>
      <c r="AB619" s="48">
        <v>1.3389235709210467E-2</v>
      </c>
      <c r="AC619" s="48">
        <v>44753.724190487672</v>
      </c>
      <c r="AD619" s="48">
        <v>-1386.4178103841705</v>
      </c>
      <c r="AE619" s="48">
        <v>-3.5871762215645475E-2</v>
      </c>
      <c r="AF619" s="48">
        <v>38649.280792218349</v>
      </c>
      <c r="AG619" s="48">
        <v>-631.97319008262821</v>
      </c>
      <c r="AH619" s="48">
        <v>-2.3105347937134368E-2</v>
      </c>
      <c r="AI619" s="48">
        <v>27351.814471788839</v>
      </c>
      <c r="AJ619" s="48">
        <v>-787.19964833273661</v>
      </c>
      <c r="AK619" s="48">
        <v>-2.2482526506435008E-2</v>
      </c>
      <c r="AL619" s="48">
        <v>35013.842777297396</v>
      </c>
      <c r="AM619" s="48">
        <v>-754.44462030154227</v>
      </c>
      <c r="AN619" s="48">
        <v>-1.2766414278511107E-2</v>
      </c>
      <c r="AO619" s="48">
        <v>59096.04716270652</v>
      </c>
      <c r="AP619" s="48">
        <v>631.97319008262821</v>
      </c>
      <c r="AQ619" s="48">
        <v>2.3105347937134368E-2</v>
      </c>
      <c r="AR619" s="48">
        <v>27351.814471788839</v>
      </c>
      <c r="AS619" s="48">
        <v>-155.22645825010841</v>
      </c>
      <c r="AT619" s="48">
        <v>6.2282143069936069E-4</v>
      </c>
      <c r="AU619" s="48">
        <v>-249231.08069002375</v>
      </c>
      <c r="AV619" s="48">
        <v>-599.21816205143386</v>
      </c>
      <c r="AW619" s="48">
        <v>-1.3389235709210467E-2</v>
      </c>
      <c r="AX619" s="48">
        <v>44753.724190487672</v>
      </c>
      <c r="AY619" s="48">
        <v>787.19964833273661</v>
      </c>
      <c r="AZ619" s="48">
        <v>2.2482526506435008E-2</v>
      </c>
      <c r="BA619" s="48">
        <v>35013.842777297396</v>
      </c>
      <c r="BB619" s="48">
        <v>155.22645825010841</v>
      </c>
      <c r="BC619" s="48">
        <v>-6.2282143069936069E-4</v>
      </c>
      <c r="BD619" s="48">
        <v>-249231.08069002375</v>
      </c>
      <c r="BF619" s="8">
        <f t="shared" si="81"/>
        <v>319907.94256316946</v>
      </c>
      <c r="BG619" s="8">
        <f t="shared" si="82"/>
        <v>319597.67761925468</v>
      </c>
      <c r="BH619" s="8">
        <f t="shared" si="83"/>
        <v>319536.49037122325</v>
      </c>
      <c r="BI619" s="8">
        <f t="shared" si="84"/>
        <v>319710.40147239435</v>
      </c>
      <c r="BJ619" s="19">
        <f t="shared" si="85"/>
        <v>1</v>
      </c>
      <c r="BK619" s="19">
        <f t="shared" si="86"/>
        <v>0</v>
      </c>
      <c r="BL619" s="19">
        <f t="shared" si="87"/>
        <v>0</v>
      </c>
      <c r="BM619" s="19">
        <f t="shared" si="88"/>
        <v>0</v>
      </c>
    </row>
    <row r="620" spans="2:65" x14ac:dyDescent="0.25">
      <c r="B620" s="6">
        <v>595</v>
      </c>
      <c r="C620" s="48">
        <v>1962.9682416281778</v>
      </c>
      <c r="D620" s="48">
        <v>1563.2568373918598</v>
      </c>
      <c r="E620" s="48">
        <v>15.048349044984445</v>
      </c>
      <c r="F620" s="48">
        <v>10.652773337658747</v>
      </c>
      <c r="G620" s="48">
        <v>3221.4028936797768</v>
      </c>
      <c r="H620" s="48">
        <v>2943.570158627515</v>
      </c>
      <c r="I620" s="48">
        <v>15.105549741554652</v>
      </c>
      <c r="J620" s="48">
        <v>10.686509973090883</v>
      </c>
      <c r="K620" s="48">
        <v>2555.5502524208678</v>
      </c>
      <c r="L620" s="48">
        <v>2237.2042131903804</v>
      </c>
      <c r="M620" s="48">
        <v>15.086632663504446</v>
      </c>
      <c r="N620" s="48">
        <v>10.675362174504706</v>
      </c>
      <c r="O620" s="48">
        <v>2473.7392742870679</v>
      </c>
      <c r="P620" s="48">
        <v>2132.6828258382307</v>
      </c>
      <c r="Q620" s="48">
        <v>15.075986627812425</v>
      </c>
      <c r="R620" s="48">
        <v>10.669084425288929</v>
      </c>
      <c r="U620" s="48">
        <v>1380.3133212356552</v>
      </c>
      <c r="V620" s="48">
        <v>3.3736635432136453E-2</v>
      </c>
      <c r="W620" s="48">
        <v>40914.374049310572</v>
      </c>
      <c r="X620" s="48">
        <v>673.94737579852062</v>
      </c>
      <c r="Y620" s="48">
        <v>2.2588836845958582E-2</v>
      </c>
      <c r="Z620" s="48">
        <v>29835.417396407378</v>
      </c>
      <c r="AA620" s="48">
        <v>569.42598844637087</v>
      </c>
      <c r="AB620" s="48">
        <v>1.6311087630182186E-2</v>
      </c>
      <c r="AC620" s="48">
        <v>34910.362898958359</v>
      </c>
      <c r="AD620" s="48">
        <v>-1380.3133212356552</v>
      </c>
      <c r="AE620" s="48">
        <v>-3.3736635432136453E-2</v>
      </c>
      <c r="AF620" s="48">
        <v>40914.374049310572</v>
      </c>
      <c r="AG620" s="48">
        <v>-706.36594543713454</v>
      </c>
      <c r="AH620" s="48">
        <v>-1.1147798586177871E-2</v>
      </c>
      <c r="AI620" s="48">
        <v>63363.716161229895</v>
      </c>
      <c r="AJ620" s="48">
        <v>-810.8873327892843</v>
      </c>
      <c r="AK620" s="48">
        <v>-1.7425547801954266E-2</v>
      </c>
      <c r="AL620" s="48">
        <v>46534.395475265555</v>
      </c>
      <c r="AM620" s="48">
        <v>-673.94737579852062</v>
      </c>
      <c r="AN620" s="48">
        <v>-2.2588836845958582E-2</v>
      </c>
      <c r="AO620" s="48">
        <v>29835.417396407378</v>
      </c>
      <c r="AP620" s="48">
        <v>706.36594543713454</v>
      </c>
      <c r="AQ620" s="48">
        <v>1.1147798586177871E-2</v>
      </c>
      <c r="AR620" s="48">
        <v>63363.716161229895</v>
      </c>
      <c r="AS620" s="48">
        <v>-104.52138735214976</v>
      </c>
      <c r="AT620" s="48">
        <v>-6.2777492157763959E-3</v>
      </c>
      <c r="AU620" s="48">
        <v>16649.500284191134</v>
      </c>
      <c r="AV620" s="48">
        <v>-569.42598844637087</v>
      </c>
      <c r="AW620" s="48">
        <v>-1.6311087630182186E-2</v>
      </c>
      <c r="AX620" s="48">
        <v>34910.362898958359</v>
      </c>
      <c r="AY620" s="48">
        <v>810.8873327892843</v>
      </c>
      <c r="AZ620" s="48">
        <v>1.7425547801954266E-2</v>
      </c>
      <c r="BA620" s="48">
        <v>46534.395475265555</v>
      </c>
      <c r="BB620" s="48">
        <v>104.52138735214976</v>
      </c>
      <c r="BC620" s="48">
        <v>6.2777492157763959E-3</v>
      </c>
      <c r="BD620" s="48">
        <v>16649.500284191134</v>
      </c>
      <c r="BF620" s="8">
        <f t="shared" si="81"/>
        <v>318019.94329237053</v>
      </c>
      <c r="BG620" s="8">
        <f t="shared" si="82"/>
        <v>317651.72903409897</v>
      </c>
      <c r="BH620" s="8">
        <f t="shared" si="83"/>
        <v>318023.66102195083</v>
      </c>
      <c r="BI620" s="8">
        <f t="shared" si="84"/>
        <v>317939.84993282967</v>
      </c>
      <c r="BJ620" s="19">
        <f t="shared" si="85"/>
        <v>0</v>
      </c>
      <c r="BK620" s="19">
        <f t="shared" si="86"/>
        <v>0</v>
      </c>
      <c r="BL620" s="19">
        <f t="shared" si="87"/>
        <v>1</v>
      </c>
      <c r="BM620" s="19">
        <f t="shared" si="88"/>
        <v>0</v>
      </c>
    </row>
    <row r="621" spans="2:65" x14ac:dyDescent="0.25">
      <c r="B621" s="6">
        <v>596</v>
      </c>
      <c r="C621" s="48">
        <v>1961.3811432881871</v>
      </c>
      <c r="D621" s="48">
        <v>1561.8079345664453</v>
      </c>
      <c r="E621" s="48">
        <v>14.93394370419708</v>
      </c>
      <c r="F621" s="48">
        <v>10.572356478853553</v>
      </c>
      <c r="G621" s="48">
        <v>3207.4698134551036</v>
      </c>
      <c r="H621" s="48">
        <v>2933.9849622512979</v>
      </c>
      <c r="I621" s="48">
        <v>14.995212558420789</v>
      </c>
      <c r="J621" s="48">
        <v>10.608611893288133</v>
      </c>
      <c r="K621" s="48">
        <v>2502.273259508444</v>
      </c>
      <c r="L621" s="48">
        <v>2201.1682976571001</v>
      </c>
      <c r="M621" s="48">
        <v>14.981871591993745</v>
      </c>
      <c r="N621" s="48">
        <v>10.600725526587654</v>
      </c>
      <c r="O621" s="48">
        <v>2510.4182947546728</v>
      </c>
      <c r="P621" s="48">
        <v>2157.009595676268</v>
      </c>
      <c r="Q621" s="48">
        <v>14.956485721837</v>
      </c>
      <c r="R621" s="48">
        <v>10.585706600756575</v>
      </c>
      <c r="U621" s="48">
        <v>1372.1770276848526</v>
      </c>
      <c r="V621" s="48">
        <v>3.6255414434579691E-2</v>
      </c>
      <c r="W621" s="48">
        <v>37847.506340352229</v>
      </c>
      <c r="X621" s="48">
        <v>639.3603630906548</v>
      </c>
      <c r="Y621" s="48">
        <v>2.8369047734100761E-2</v>
      </c>
      <c r="Z621" s="48">
        <v>22537.25148208332</v>
      </c>
      <c r="AA621" s="48">
        <v>595.20166110982268</v>
      </c>
      <c r="AB621" s="48">
        <v>1.3350121903021872E-2</v>
      </c>
      <c r="AC621" s="48">
        <v>44583.986980305817</v>
      </c>
      <c r="AD621" s="48">
        <v>-1372.1770276848526</v>
      </c>
      <c r="AE621" s="48">
        <v>-3.6255414434579691E-2</v>
      </c>
      <c r="AF621" s="48">
        <v>37847.506340352229</v>
      </c>
      <c r="AG621" s="48">
        <v>-732.81666459419785</v>
      </c>
      <c r="AH621" s="48">
        <v>-7.8863667004789306E-3</v>
      </c>
      <c r="AI621" s="48">
        <v>92921.961712697768</v>
      </c>
      <c r="AJ621" s="48">
        <v>-776.97536657502997</v>
      </c>
      <c r="AK621" s="48">
        <v>-2.2905292531557819E-2</v>
      </c>
      <c r="AL621" s="48">
        <v>33921.215610084451</v>
      </c>
      <c r="AM621" s="48">
        <v>-639.3603630906548</v>
      </c>
      <c r="AN621" s="48">
        <v>-2.8369047734100761E-2</v>
      </c>
      <c r="AO621" s="48">
        <v>22537.25148208332</v>
      </c>
      <c r="AP621" s="48">
        <v>732.81666459419785</v>
      </c>
      <c r="AQ621" s="48">
        <v>7.8863667004789306E-3</v>
      </c>
      <c r="AR621" s="48">
        <v>92921.961712697768</v>
      </c>
      <c r="AS621" s="48">
        <v>-44.15870198083212</v>
      </c>
      <c r="AT621" s="48">
        <v>-1.5018925831078889E-2</v>
      </c>
      <c r="AU621" s="48">
        <v>2940.2037454272431</v>
      </c>
      <c r="AV621" s="48">
        <v>-595.20166110982268</v>
      </c>
      <c r="AW621" s="48">
        <v>-1.3350121903021872E-2</v>
      </c>
      <c r="AX621" s="48">
        <v>44583.986980305817</v>
      </c>
      <c r="AY621" s="48">
        <v>776.97536657502997</v>
      </c>
      <c r="AZ621" s="48">
        <v>2.2905292531557819E-2</v>
      </c>
      <c r="BA621" s="48">
        <v>33921.215610084451</v>
      </c>
      <c r="BB621" s="48">
        <v>44.15870198083212</v>
      </c>
      <c r="BC621" s="48">
        <v>1.5018925831078889E-2</v>
      </c>
      <c r="BD621" s="48">
        <v>2940.2037454272431</v>
      </c>
      <c r="BF621" s="8">
        <f t="shared" si="81"/>
        <v>315608.88643104013</v>
      </c>
      <c r="BG621" s="8">
        <f t="shared" si="82"/>
        <v>315324.37183639273</v>
      </c>
      <c r="BH621" s="8">
        <f t="shared" si="83"/>
        <v>315820.5974999725</v>
      </c>
      <c r="BI621" s="8">
        <f t="shared" si="84"/>
        <v>315414.18842702097</v>
      </c>
      <c r="BJ621" s="19">
        <f t="shared" si="85"/>
        <v>0</v>
      </c>
      <c r="BK621" s="19">
        <f t="shared" si="86"/>
        <v>0</v>
      </c>
      <c r="BL621" s="19">
        <f t="shared" si="87"/>
        <v>1</v>
      </c>
      <c r="BM621" s="19">
        <f t="shared" si="88"/>
        <v>0</v>
      </c>
    </row>
    <row r="622" spans="2:65" x14ac:dyDescent="0.25">
      <c r="B622" s="6">
        <v>597</v>
      </c>
      <c r="C622" s="48">
        <v>1970.8635914888639</v>
      </c>
      <c r="D622" s="48">
        <v>1566.9910026766552</v>
      </c>
      <c r="E622" s="48">
        <v>14.994918113471371</v>
      </c>
      <c r="F622" s="48">
        <v>10.614140027011604</v>
      </c>
      <c r="G622" s="48">
        <v>3192.4439697377056</v>
      </c>
      <c r="H622" s="48">
        <v>2923.1401359491397</v>
      </c>
      <c r="I622" s="48">
        <v>15.055024078229874</v>
      </c>
      <c r="J622" s="48">
        <v>10.64961026413819</v>
      </c>
      <c r="K622" s="48">
        <v>2520.556047001709</v>
      </c>
      <c r="L622" s="48">
        <v>2212.5365707105279</v>
      </c>
      <c r="M622" s="48">
        <v>15.037830774247256</v>
      </c>
      <c r="N622" s="48">
        <v>10.639473841169824</v>
      </c>
      <c r="O622" s="48">
        <v>2582.3512287130479</v>
      </c>
      <c r="P622" s="48">
        <v>2204.2489368651195</v>
      </c>
      <c r="Q622" s="48">
        <v>15.006504457128807</v>
      </c>
      <c r="R622" s="48">
        <v>10.620984987774323</v>
      </c>
      <c r="U622" s="48">
        <v>1356.1491332724845</v>
      </c>
      <c r="V622" s="48">
        <v>3.5470237126585147E-2</v>
      </c>
      <c r="W622" s="48">
        <v>38233.438599034424</v>
      </c>
      <c r="X622" s="48">
        <v>645.54556803387277</v>
      </c>
      <c r="Y622" s="48">
        <v>2.5333814158219781E-2</v>
      </c>
      <c r="Z622" s="48">
        <v>25481.578257509234</v>
      </c>
      <c r="AA622" s="48">
        <v>637.25793418846433</v>
      </c>
      <c r="AB622" s="48">
        <v>6.844960762718344E-3</v>
      </c>
      <c r="AC622" s="48">
        <v>93098.843993283852</v>
      </c>
      <c r="AD622" s="48">
        <v>-1356.1491332724845</v>
      </c>
      <c r="AE622" s="48">
        <v>-3.5470237126585147E-2</v>
      </c>
      <c r="AF622" s="48">
        <v>38233.438599034424</v>
      </c>
      <c r="AG622" s="48">
        <v>-710.60356523861174</v>
      </c>
      <c r="AH622" s="48">
        <v>-1.0136422968365366E-2</v>
      </c>
      <c r="AI622" s="48">
        <v>70103.977256703409</v>
      </c>
      <c r="AJ622" s="48">
        <v>-718.89119908402017</v>
      </c>
      <c r="AK622" s="48">
        <v>-2.8625276363866803E-2</v>
      </c>
      <c r="AL622" s="48">
        <v>25113.860559664823</v>
      </c>
      <c r="AM622" s="48">
        <v>-645.54556803387277</v>
      </c>
      <c r="AN622" s="48">
        <v>-2.5333814158219781E-2</v>
      </c>
      <c r="AO622" s="48">
        <v>25481.578257509234</v>
      </c>
      <c r="AP622" s="48">
        <v>710.60356523861174</v>
      </c>
      <c r="AQ622" s="48">
        <v>1.0136422968365366E-2</v>
      </c>
      <c r="AR622" s="48">
        <v>70103.977256703409</v>
      </c>
      <c r="AS622" s="48">
        <v>-8.2876338454084362</v>
      </c>
      <c r="AT622" s="48">
        <v>-1.8488853395501437E-2</v>
      </c>
      <c r="AU622" s="48">
        <v>448.2502872473919</v>
      </c>
      <c r="AV622" s="48">
        <v>-637.25793418846433</v>
      </c>
      <c r="AW622" s="48">
        <v>-6.844960762718344E-3</v>
      </c>
      <c r="AX622" s="48">
        <v>93098.843993283852</v>
      </c>
      <c r="AY622" s="48">
        <v>718.89119908402017</v>
      </c>
      <c r="AZ622" s="48">
        <v>2.8625276363866803E-2</v>
      </c>
      <c r="BA622" s="48">
        <v>25113.860559664823</v>
      </c>
      <c r="BB622" s="48">
        <v>8.2876338454084362</v>
      </c>
      <c r="BC622" s="48">
        <v>1.8488853395501437E-2</v>
      </c>
      <c r="BD622" s="48">
        <v>448.2502872473919</v>
      </c>
      <c r="BF622" s="8">
        <f t="shared" si="81"/>
        <v>316857.20980767149</v>
      </c>
      <c r="BG622" s="8">
        <f t="shared" si="82"/>
        <v>316565.16778819653</v>
      </c>
      <c r="BH622" s="8">
        <f t="shared" si="83"/>
        <v>316971.67866438418</v>
      </c>
      <c r="BI622" s="8">
        <f t="shared" si="84"/>
        <v>316425.30069636455</v>
      </c>
      <c r="BJ622" s="19">
        <f t="shared" si="85"/>
        <v>0</v>
      </c>
      <c r="BK622" s="19">
        <f t="shared" si="86"/>
        <v>0</v>
      </c>
      <c r="BL622" s="19">
        <f t="shared" si="87"/>
        <v>1</v>
      </c>
      <c r="BM622" s="19">
        <f t="shared" si="88"/>
        <v>0</v>
      </c>
    </row>
    <row r="623" spans="2:65" x14ac:dyDescent="0.25">
      <c r="B623" s="6">
        <v>598</v>
      </c>
      <c r="C623" s="48">
        <v>1941.818722964764</v>
      </c>
      <c r="D623" s="48">
        <v>1549.8982033294235</v>
      </c>
      <c r="E623" s="48">
        <v>14.935078975412454</v>
      </c>
      <c r="F623" s="48">
        <v>10.574293390576491</v>
      </c>
      <c r="G623" s="48">
        <v>3135.6666319988526</v>
      </c>
      <c r="H623" s="48">
        <v>2886.6439270236051</v>
      </c>
      <c r="I623" s="48">
        <v>15.009219937246144</v>
      </c>
      <c r="J623" s="48">
        <v>10.618134140737338</v>
      </c>
      <c r="K623" s="48">
        <v>2602.3457056076559</v>
      </c>
      <c r="L623" s="48">
        <v>2269.3712472379302</v>
      </c>
      <c r="M623" s="48">
        <v>14.965825338347116</v>
      </c>
      <c r="N623" s="48">
        <v>10.592490350038643</v>
      </c>
      <c r="O623" s="48">
        <v>2512.1387927877704</v>
      </c>
      <c r="P623" s="48">
        <v>2159.27896547727</v>
      </c>
      <c r="Q623" s="48">
        <v>14.955479121510523</v>
      </c>
      <c r="R623" s="48">
        <v>10.586369606763554</v>
      </c>
      <c r="U623" s="48">
        <v>1336.7457236941816</v>
      </c>
      <c r="V623" s="48">
        <v>4.3840750160846653E-2</v>
      </c>
      <c r="W623" s="48">
        <v>30490.94093485663</v>
      </c>
      <c r="X623" s="48">
        <v>719.47304390850672</v>
      </c>
      <c r="Y623" s="48">
        <v>1.8196959462152051E-2</v>
      </c>
      <c r="Z623" s="48">
        <v>39538.091262166206</v>
      </c>
      <c r="AA623" s="48">
        <v>609.38076214784655</v>
      </c>
      <c r="AB623" s="48">
        <v>1.2076216187063338E-2</v>
      </c>
      <c r="AC623" s="48">
        <v>50461.233279398104</v>
      </c>
      <c r="AD623" s="48">
        <v>-1336.7457236941816</v>
      </c>
      <c r="AE623" s="48">
        <v>-4.3840750160846653E-2</v>
      </c>
      <c r="AF623" s="48">
        <v>30490.94093485663</v>
      </c>
      <c r="AG623" s="48">
        <v>-617.27267978567488</v>
      </c>
      <c r="AH623" s="48">
        <v>-2.5643790698694602E-2</v>
      </c>
      <c r="AI623" s="48">
        <v>24071.038757039034</v>
      </c>
      <c r="AJ623" s="48">
        <v>-727.36496154633505</v>
      </c>
      <c r="AK623" s="48">
        <v>-3.1764533973783315E-2</v>
      </c>
      <c r="AL623" s="48">
        <v>22898.650493240722</v>
      </c>
      <c r="AM623" s="48">
        <v>-719.47304390850672</v>
      </c>
      <c r="AN623" s="48">
        <v>-1.8196959462152051E-2</v>
      </c>
      <c r="AO623" s="48">
        <v>39538.091262166206</v>
      </c>
      <c r="AP623" s="48">
        <v>617.27267978567488</v>
      </c>
      <c r="AQ623" s="48">
        <v>2.5643790698694602E-2</v>
      </c>
      <c r="AR623" s="48">
        <v>24071.038757039034</v>
      </c>
      <c r="AS623" s="48">
        <v>-110.09228176066017</v>
      </c>
      <c r="AT623" s="48">
        <v>-6.1207432750887136E-3</v>
      </c>
      <c r="AU623" s="48">
        <v>17986.750434172474</v>
      </c>
      <c r="AV623" s="48">
        <v>-609.38076214784655</v>
      </c>
      <c r="AW623" s="48">
        <v>-1.2076216187063338E-2</v>
      </c>
      <c r="AX623" s="48">
        <v>50461.233279398104</v>
      </c>
      <c r="AY623" s="48">
        <v>727.36496154633505</v>
      </c>
      <c r="AZ623" s="48">
        <v>3.1764533973783315E-2</v>
      </c>
      <c r="BA623" s="48">
        <v>22898.650493240722</v>
      </c>
      <c r="BB623" s="48">
        <v>110.09228176066017</v>
      </c>
      <c r="BC623" s="48">
        <v>6.1207432750887136E-3</v>
      </c>
      <c r="BD623" s="48">
        <v>17986.750434172474</v>
      </c>
      <c r="BF623" s="8">
        <f t="shared" si="81"/>
        <v>315678.90351396531</v>
      </c>
      <c r="BG623" s="8">
        <f t="shared" si="82"/>
        <v>315657.38029509649</v>
      </c>
      <c r="BH623" s="8">
        <f t="shared" si="83"/>
        <v>315505.33925392135</v>
      </c>
      <c r="BI623" s="8">
        <f t="shared" si="84"/>
        <v>315431.80923742941</v>
      </c>
      <c r="BJ623" s="19">
        <f t="shared" si="85"/>
        <v>1</v>
      </c>
      <c r="BK623" s="19">
        <f t="shared" si="86"/>
        <v>0</v>
      </c>
      <c r="BL623" s="19">
        <f t="shared" si="87"/>
        <v>0</v>
      </c>
      <c r="BM623" s="19">
        <f t="shared" si="88"/>
        <v>0</v>
      </c>
    </row>
    <row r="624" spans="2:65" x14ac:dyDescent="0.25">
      <c r="B624" s="6">
        <v>599</v>
      </c>
      <c r="C624" s="48">
        <v>1969.240930577057</v>
      </c>
      <c r="D624" s="48">
        <v>1565.3751147169953</v>
      </c>
      <c r="E624" s="48">
        <v>15.03302986873112</v>
      </c>
      <c r="F624" s="48">
        <v>10.644266871313079</v>
      </c>
      <c r="G624" s="48">
        <v>3203.879814049154</v>
      </c>
      <c r="H624" s="48">
        <v>2930.4468266428526</v>
      </c>
      <c r="I624" s="48">
        <v>15.100476006479214</v>
      </c>
      <c r="J624" s="48">
        <v>10.68410236413084</v>
      </c>
      <c r="K624" s="48">
        <v>2554.2928792194184</v>
      </c>
      <c r="L624" s="48">
        <v>2234.7326658153434</v>
      </c>
      <c r="M624" s="48">
        <v>15.076742835644891</v>
      </c>
      <c r="N624" s="48">
        <v>10.670096867144533</v>
      </c>
      <c r="O624" s="48">
        <v>2520.6200786294703</v>
      </c>
      <c r="P624" s="48">
        <v>2162.3525130954613</v>
      </c>
      <c r="Q624" s="48">
        <v>15.056727590877633</v>
      </c>
      <c r="R624" s="48">
        <v>10.658275352762226</v>
      </c>
      <c r="U624" s="48">
        <v>1365.0717119258572</v>
      </c>
      <c r="V624" s="48">
        <v>3.9835492817761775E-2</v>
      </c>
      <c r="W624" s="48">
        <v>34267.724970059906</v>
      </c>
      <c r="X624" s="48">
        <v>669.35755109834804</v>
      </c>
      <c r="Y624" s="48">
        <v>2.5829995831454511E-2</v>
      </c>
      <c r="Z624" s="48">
        <v>25913.962799917954</v>
      </c>
      <c r="AA624" s="48">
        <v>596.97739837846598</v>
      </c>
      <c r="AB624" s="48">
        <v>1.4008481449147681E-2</v>
      </c>
      <c r="AC624" s="48">
        <v>42615.425558120573</v>
      </c>
      <c r="AD624" s="48">
        <v>-1365.0717119258572</v>
      </c>
      <c r="AE624" s="48">
        <v>-3.9835492817761775E-2</v>
      </c>
      <c r="AF624" s="48">
        <v>34267.724970059906</v>
      </c>
      <c r="AG624" s="48">
        <v>-695.7141608275092</v>
      </c>
      <c r="AH624" s="48">
        <v>-1.4005496986307264E-2</v>
      </c>
      <c r="AI624" s="48">
        <v>49674.364394757795</v>
      </c>
      <c r="AJ624" s="48">
        <v>-768.09431354739127</v>
      </c>
      <c r="AK624" s="48">
        <v>-2.5827011368614095E-2</v>
      </c>
      <c r="AL624" s="48">
        <v>29739.961104474012</v>
      </c>
      <c r="AM624" s="48">
        <v>-669.35755109834804</v>
      </c>
      <c r="AN624" s="48">
        <v>-2.5829995831454511E-2</v>
      </c>
      <c r="AO624" s="48">
        <v>25913.962799917954</v>
      </c>
      <c r="AP624" s="48">
        <v>695.7141608275092</v>
      </c>
      <c r="AQ624" s="48">
        <v>1.4005496986307264E-2</v>
      </c>
      <c r="AR624" s="48">
        <v>49674.364394757795</v>
      </c>
      <c r="AS624" s="48">
        <v>-72.380152719882062</v>
      </c>
      <c r="AT624" s="48">
        <v>-1.182151438230683E-2</v>
      </c>
      <c r="AU624" s="48">
        <v>6122.7479305200422</v>
      </c>
      <c r="AV624" s="48">
        <v>-596.97739837846598</v>
      </c>
      <c r="AW624" s="48">
        <v>-1.4008481449147681E-2</v>
      </c>
      <c r="AX624" s="48">
        <v>42615.425558120573</v>
      </c>
      <c r="AY624" s="48">
        <v>768.09431354739127</v>
      </c>
      <c r="AZ624" s="48">
        <v>2.5827011368614095E-2</v>
      </c>
      <c r="BA624" s="48">
        <v>29739.961104474012</v>
      </c>
      <c r="BB624" s="48">
        <v>72.380152719882062</v>
      </c>
      <c r="BC624" s="48">
        <v>1.182151438230683E-2</v>
      </c>
      <c r="BD624" s="48">
        <v>6122.7479305200422</v>
      </c>
      <c r="BF624" s="8">
        <f t="shared" si="81"/>
        <v>317762.63102467539</v>
      </c>
      <c r="BG624" s="8">
        <f t="shared" si="82"/>
        <v>317592.62409728236</v>
      </c>
      <c r="BH624" s="8">
        <f t="shared" si="83"/>
        <v>317868.17334852065</v>
      </c>
      <c r="BI624" s="8">
        <f t="shared" si="84"/>
        <v>317585.90806977131</v>
      </c>
      <c r="BJ624" s="19">
        <f t="shared" si="85"/>
        <v>0</v>
      </c>
      <c r="BK624" s="19">
        <f t="shared" si="86"/>
        <v>0</v>
      </c>
      <c r="BL624" s="19">
        <f t="shared" si="87"/>
        <v>1</v>
      </c>
      <c r="BM624" s="19">
        <f t="shared" si="88"/>
        <v>0</v>
      </c>
    </row>
    <row r="625" spans="2:65" x14ac:dyDescent="0.25">
      <c r="B625" s="6">
        <v>600</v>
      </c>
      <c r="C625" s="48">
        <v>2028.0335637202572</v>
      </c>
      <c r="D625" s="48">
        <v>1606.7636849876903</v>
      </c>
      <c r="E625" s="48">
        <v>15.143200882641198</v>
      </c>
      <c r="F625" s="48">
        <v>10.722118323480618</v>
      </c>
      <c r="G625" s="48">
        <v>3194.7276337807361</v>
      </c>
      <c r="H625" s="48">
        <v>2925.4971681552311</v>
      </c>
      <c r="I625" s="48">
        <v>15.218701256339513</v>
      </c>
      <c r="J625" s="48">
        <v>10.766715639913523</v>
      </c>
      <c r="K625" s="48">
        <v>2542.6889123326587</v>
      </c>
      <c r="L625" s="48">
        <v>2228.3410914740716</v>
      </c>
      <c r="M625" s="48">
        <v>15.196443545525728</v>
      </c>
      <c r="N625" s="48">
        <v>10.753582680250993</v>
      </c>
      <c r="O625" s="48">
        <v>2466.3630402685098</v>
      </c>
      <c r="P625" s="48">
        <v>2127.4765634991013</v>
      </c>
      <c r="Q625" s="48">
        <v>15.184286597101034</v>
      </c>
      <c r="R625" s="48">
        <v>10.746404513068779</v>
      </c>
      <c r="U625" s="48">
        <v>1318.7334831675407</v>
      </c>
      <c r="V625" s="48">
        <v>4.4597316432904321E-2</v>
      </c>
      <c r="W625" s="48">
        <v>29569.794522312706</v>
      </c>
      <c r="X625" s="48">
        <v>621.57740648638128</v>
      </c>
      <c r="Y625" s="48">
        <v>3.1464356770374735E-2</v>
      </c>
      <c r="Z625" s="48">
        <v>19754.969441219517</v>
      </c>
      <c r="AA625" s="48">
        <v>520.71287851141096</v>
      </c>
      <c r="AB625" s="48">
        <v>2.4286189588160312E-2</v>
      </c>
      <c r="AC625" s="48">
        <v>21440.698905079047</v>
      </c>
      <c r="AD625" s="48">
        <v>-1318.7334831675407</v>
      </c>
      <c r="AE625" s="48">
        <v>-4.4597316432904321E-2</v>
      </c>
      <c r="AF625" s="48">
        <v>29569.794522312706</v>
      </c>
      <c r="AG625" s="48">
        <v>-697.15607668115945</v>
      </c>
      <c r="AH625" s="48">
        <v>-1.3132959662529586E-2</v>
      </c>
      <c r="AI625" s="48">
        <v>53084.460365035316</v>
      </c>
      <c r="AJ625" s="48">
        <v>-798.02060465612976</v>
      </c>
      <c r="AK625" s="48">
        <v>-2.031112684474401E-2</v>
      </c>
      <c r="AL625" s="48">
        <v>39289.824279869368</v>
      </c>
      <c r="AM625" s="48">
        <v>-621.57740648638128</v>
      </c>
      <c r="AN625" s="48">
        <v>-3.1464356770374735E-2</v>
      </c>
      <c r="AO625" s="48">
        <v>19754.969441219517</v>
      </c>
      <c r="AP625" s="48">
        <v>697.15607668115945</v>
      </c>
      <c r="AQ625" s="48">
        <v>1.3132959662529586E-2</v>
      </c>
      <c r="AR625" s="48">
        <v>53084.460365035316</v>
      </c>
      <c r="AS625" s="48">
        <v>-100.86452797497031</v>
      </c>
      <c r="AT625" s="48">
        <v>-7.1781671822144233E-3</v>
      </c>
      <c r="AU625" s="48">
        <v>14051.571301499582</v>
      </c>
      <c r="AV625" s="48">
        <v>-520.71287851141096</v>
      </c>
      <c r="AW625" s="48">
        <v>-2.4286189588160312E-2</v>
      </c>
      <c r="AX625" s="48">
        <v>21440.698905079047</v>
      </c>
      <c r="AY625" s="48">
        <v>798.02060465612976</v>
      </c>
      <c r="AZ625" s="48">
        <v>2.031112684474401E-2</v>
      </c>
      <c r="BA625" s="48">
        <v>39289.824279869368</v>
      </c>
      <c r="BB625" s="48">
        <v>100.86452797497031</v>
      </c>
      <c r="BC625" s="48">
        <v>7.1781671822144233E-3</v>
      </c>
      <c r="BD625" s="48">
        <v>14051.571301499582</v>
      </c>
      <c r="BF625" s="8">
        <f t="shared" si="81"/>
        <v>320056.7860194309</v>
      </c>
      <c r="BG625" s="8">
        <f t="shared" si="82"/>
        <v>320075.97202925046</v>
      </c>
      <c r="BH625" s="8">
        <f t="shared" si="83"/>
        <v>320379.13931605575</v>
      </c>
      <c r="BI625" s="8">
        <f t="shared" si="84"/>
        <v>320264.65882856428</v>
      </c>
      <c r="BJ625" s="19">
        <f t="shared" si="85"/>
        <v>0</v>
      </c>
      <c r="BK625" s="19">
        <f t="shared" si="86"/>
        <v>0</v>
      </c>
      <c r="BL625" s="19">
        <f t="shared" si="87"/>
        <v>1</v>
      </c>
      <c r="BM625" s="19">
        <f t="shared" si="88"/>
        <v>0</v>
      </c>
    </row>
    <row r="626" spans="2:65" x14ac:dyDescent="0.25">
      <c r="B626" s="6">
        <v>601</v>
      </c>
      <c r="C626" s="48">
        <v>1926.3757541987075</v>
      </c>
      <c r="D626" s="48">
        <v>1539.6631642348254</v>
      </c>
      <c r="E626" s="48">
        <v>15.100932078374266</v>
      </c>
      <c r="F626" s="48">
        <v>10.69117227689471</v>
      </c>
      <c r="G626" s="48">
        <v>3177.5022826752393</v>
      </c>
      <c r="H626" s="48">
        <v>2914.8245087207829</v>
      </c>
      <c r="I626" s="48">
        <v>15.164743210808265</v>
      </c>
      <c r="J626" s="48">
        <v>10.728830961286796</v>
      </c>
      <c r="K626" s="48">
        <v>2579.7052580311311</v>
      </c>
      <c r="L626" s="48">
        <v>2254.2894814283532</v>
      </c>
      <c r="M626" s="48">
        <v>15.132593442246302</v>
      </c>
      <c r="N626" s="48">
        <v>10.709869752428915</v>
      </c>
      <c r="O626" s="48">
        <v>2453.7251611593665</v>
      </c>
      <c r="P626" s="48">
        <v>2120.1211357533548</v>
      </c>
      <c r="Q626" s="48">
        <v>15.128378486954318</v>
      </c>
      <c r="R626" s="48">
        <v>10.707382029218605</v>
      </c>
      <c r="U626" s="48">
        <v>1375.1613444859574</v>
      </c>
      <c r="V626" s="48">
        <v>3.7658684392086528E-2</v>
      </c>
      <c r="W626" s="48">
        <v>36516.446782058309</v>
      </c>
      <c r="X626" s="48">
        <v>714.62631719352771</v>
      </c>
      <c r="Y626" s="48">
        <v>1.869747553420531E-2</v>
      </c>
      <c r="Z626" s="48">
        <v>38220.470773510824</v>
      </c>
      <c r="AA626" s="48">
        <v>580.45797151852935</v>
      </c>
      <c r="AB626" s="48">
        <v>1.6209752323895543E-2</v>
      </c>
      <c r="AC626" s="48">
        <v>35809.182023271846</v>
      </c>
      <c r="AD626" s="48">
        <v>-1375.1613444859574</v>
      </c>
      <c r="AE626" s="48">
        <v>-3.7658684392086528E-2</v>
      </c>
      <c r="AF626" s="48">
        <v>36516.446782058309</v>
      </c>
      <c r="AG626" s="48">
        <v>-660.53502729242973</v>
      </c>
      <c r="AH626" s="48">
        <v>-1.8961208857881218E-2</v>
      </c>
      <c r="AI626" s="48">
        <v>34836.124228328335</v>
      </c>
      <c r="AJ626" s="48">
        <v>-794.70337296742809</v>
      </c>
      <c r="AK626" s="48">
        <v>-2.1448932068190985E-2</v>
      </c>
      <c r="AL626" s="48">
        <v>37050.952953782835</v>
      </c>
      <c r="AM626" s="48">
        <v>-714.62631719352771</v>
      </c>
      <c r="AN626" s="48">
        <v>-1.869747553420531E-2</v>
      </c>
      <c r="AO626" s="48">
        <v>38220.470773510824</v>
      </c>
      <c r="AP626" s="48">
        <v>660.53502729242973</v>
      </c>
      <c r="AQ626" s="48">
        <v>1.8961208857881218E-2</v>
      </c>
      <c r="AR626" s="48">
        <v>34836.124228328335</v>
      </c>
      <c r="AS626" s="48">
        <v>-134.16834567499836</v>
      </c>
      <c r="AT626" s="48">
        <v>-2.4877232103097668E-3</v>
      </c>
      <c r="AU626" s="48">
        <v>53932.183901717894</v>
      </c>
      <c r="AV626" s="48">
        <v>-580.45797151852935</v>
      </c>
      <c r="AW626" s="48">
        <v>-1.6209752323895543E-2</v>
      </c>
      <c r="AX626" s="48">
        <v>35809.182023271846</v>
      </c>
      <c r="AY626" s="48">
        <v>794.70337296742809</v>
      </c>
      <c r="AZ626" s="48">
        <v>2.1448932068190985E-2</v>
      </c>
      <c r="BA626" s="48">
        <v>37050.952953782835</v>
      </c>
      <c r="BB626" s="48">
        <v>134.16834567499836</v>
      </c>
      <c r="BC626" s="48">
        <v>2.4877232103097668E-3</v>
      </c>
      <c r="BD626" s="48">
        <v>53932.183901717894</v>
      </c>
      <c r="BF626" s="8">
        <f t="shared" si="81"/>
        <v>319195.50514260645</v>
      </c>
      <c r="BG626" s="8">
        <f t="shared" si="82"/>
        <v>318950.10432988312</v>
      </c>
      <c r="BH626" s="8">
        <f t="shared" si="83"/>
        <v>319041.80309143913</v>
      </c>
      <c r="BI626" s="8">
        <f t="shared" si="84"/>
        <v>319101.3397408048</v>
      </c>
      <c r="BJ626" s="19">
        <f t="shared" si="85"/>
        <v>1</v>
      </c>
      <c r="BK626" s="19">
        <f t="shared" si="86"/>
        <v>0</v>
      </c>
      <c r="BL626" s="19">
        <f t="shared" si="87"/>
        <v>0</v>
      </c>
      <c r="BM626" s="19">
        <f t="shared" si="88"/>
        <v>0</v>
      </c>
    </row>
    <row r="627" spans="2:65" x14ac:dyDescent="0.25">
      <c r="B627" s="6">
        <v>602</v>
      </c>
      <c r="C627" s="48">
        <v>1938.912290646555</v>
      </c>
      <c r="D627" s="48">
        <v>1548.142826947086</v>
      </c>
      <c r="E627" s="48">
        <v>15.086800875088068</v>
      </c>
      <c r="F627" s="48">
        <v>10.681703927305406</v>
      </c>
      <c r="G627" s="48">
        <v>3200.1363764755733</v>
      </c>
      <c r="H627" s="48">
        <v>2930.0449115228062</v>
      </c>
      <c r="I627" s="48">
        <v>15.150016667998438</v>
      </c>
      <c r="J627" s="48">
        <v>10.719059717212167</v>
      </c>
      <c r="K627" s="48">
        <v>2544.996536289897</v>
      </c>
      <c r="L627" s="48">
        <v>2230.9769894622236</v>
      </c>
      <c r="M627" s="48">
        <v>15.127116919912988</v>
      </c>
      <c r="N627" s="48">
        <v>10.705538581997804</v>
      </c>
      <c r="O627" s="48">
        <v>2484.9996742338844</v>
      </c>
      <c r="P627" s="48">
        <v>2141.1963251568632</v>
      </c>
      <c r="Q627" s="48">
        <v>15.111518598433086</v>
      </c>
      <c r="R627" s="48">
        <v>10.696321503711074</v>
      </c>
      <c r="U627" s="48">
        <v>1381.9020845757202</v>
      </c>
      <c r="V627" s="48">
        <v>3.7355789906760251E-2</v>
      </c>
      <c r="W627" s="48">
        <v>36992.982561068486</v>
      </c>
      <c r="X627" s="48">
        <v>682.83416251513768</v>
      </c>
      <c r="Y627" s="48">
        <v>2.3834654692397095E-2</v>
      </c>
      <c r="Z627" s="48">
        <v>28648.796104982037</v>
      </c>
      <c r="AA627" s="48">
        <v>593.05349820977722</v>
      </c>
      <c r="AB627" s="48">
        <v>1.4617576405667521E-2</v>
      </c>
      <c r="AC627" s="48">
        <v>40571.260361590364</v>
      </c>
      <c r="AD627" s="48">
        <v>-1381.9020845757202</v>
      </c>
      <c r="AE627" s="48">
        <v>-3.7355789906760251E-2</v>
      </c>
      <c r="AF627" s="48">
        <v>36992.982561068486</v>
      </c>
      <c r="AG627" s="48">
        <v>-699.06792206058253</v>
      </c>
      <c r="AH627" s="48">
        <v>-1.3521135214363156E-2</v>
      </c>
      <c r="AI627" s="48">
        <v>51701.866076894235</v>
      </c>
      <c r="AJ627" s="48">
        <v>-788.84858636594299</v>
      </c>
      <c r="AK627" s="48">
        <v>-2.273821350109273E-2</v>
      </c>
      <c r="AL627" s="48">
        <v>34692.636971151376</v>
      </c>
      <c r="AM627" s="48">
        <v>-682.83416251513768</v>
      </c>
      <c r="AN627" s="48">
        <v>-2.3834654692397095E-2</v>
      </c>
      <c r="AO627" s="48">
        <v>28648.796104982037</v>
      </c>
      <c r="AP627" s="48">
        <v>699.06792206058253</v>
      </c>
      <c r="AQ627" s="48">
        <v>1.3521135214363156E-2</v>
      </c>
      <c r="AR627" s="48">
        <v>51701.866076894235</v>
      </c>
      <c r="AS627" s="48">
        <v>-89.78066430536046</v>
      </c>
      <c r="AT627" s="48">
        <v>-9.2170782867295742E-3</v>
      </c>
      <c r="AU627" s="48">
        <v>9740.6858781511601</v>
      </c>
      <c r="AV627" s="48">
        <v>-593.05349820977722</v>
      </c>
      <c r="AW627" s="48">
        <v>-1.4617576405667521E-2</v>
      </c>
      <c r="AX627" s="48">
        <v>40571.260361590364</v>
      </c>
      <c r="AY627" s="48">
        <v>788.84858636594299</v>
      </c>
      <c r="AZ627" s="48">
        <v>2.273821350109273E-2</v>
      </c>
      <c r="BA627" s="48">
        <v>34692.636971151376</v>
      </c>
      <c r="BB627" s="48">
        <v>89.78066430536046</v>
      </c>
      <c r="BC627" s="48">
        <v>9.2170782867295742E-3</v>
      </c>
      <c r="BD627" s="48">
        <v>9740.6858781511601</v>
      </c>
      <c r="BF627" s="8">
        <f t="shared" si="81"/>
        <v>318902.97499221511</v>
      </c>
      <c r="BG627" s="8">
        <f t="shared" si="82"/>
        <v>318641.74660484219</v>
      </c>
      <c r="BH627" s="8">
        <f t="shared" si="83"/>
        <v>318935.18047047191</v>
      </c>
      <c r="BI627" s="8">
        <f t="shared" si="84"/>
        <v>318748.4487861754</v>
      </c>
      <c r="BJ627" s="19">
        <f t="shared" si="85"/>
        <v>0</v>
      </c>
      <c r="BK627" s="19">
        <f t="shared" si="86"/>
        <v>0</v>
      </c>
      <c r="BL627" s="19">
        <f t="shared" si="87"/>
        <v>1</v>
      </c>
      <c r="BM627" s="19">
        <f t="shared" si="88"/>
        <v>0</v>
      </c>
    </row>
    <row r="628" spans="2:65" x14ac:dyDescent="0.25">
      <c r="B628" s="6">
        <v>603</v>
      </c>
      <c r="C628" s="48">
        <v>1997.3403021373999</v>
      </c>
      <c r="D628" s="48">
        <v>1584.6990625585977</v>
      </c>
      <c r="E628" s="48">
        <v>15.088190761268621</v>
      </c>
      <c r="F628" s="48">
        <v>10.683198979218581</v>
      </c>
      <c r="G628" s="48">
        <v>3203.1676829913736</v>
      </c>
      <c r="H628" s="48">
        <v>2930.2566341071624</v>
      </c>
      <c r="I628" s="48">
        <v>15.158239685553397</v>
      </c>
      <c r="J628" s="48">
        <v>10.724503121587555</v>
      </c>
      <c r="K628" s="48">
        <v>2567.875847230111</v>
      </c>
      <c r="L628" s="48">
        <v>2244.1732301642783</v>
      </c>
      <c r="M628" s="48">
        <v>15.132913532961588</v>
      </c>
      <c r="N628" s="48">
        <v>10.709583033937118</v>
      </c>
      <c r="O628" s="48">
        <v>2515.1921752119424</v>
      </c>
      <c r="P628" s="48">
        <v>2159.0949798952229</v>
      </c>
      <c r="Q628" s="48">
        <v>15.116680018090596</v>
      </c>
      <c r="R628" s="48">
        <v>10.700011629311136</v>
      </c>
      <c r="U628" s="48">
        <v>1345.5575715485647</v>
      </c>
      <c r="V628" s="48">
        <v>4.1304142368973729E-2</v>
      </c>
      <c r="W628" s="48">
        <v>32576.819039808994</v>
      </c>
      <c r="X628" s="48">
        <v>659.47416760568058</v>
      </c>
      <c r="Y628" s="48">
        <v>2.6384054718537442E-2</v>
      </c>
      <c r="Z628" s="48">
        <v>24995.178892739859</v>
      </c>
      <c r="AA628" s="48">
        <v>574.39591733662519</v>
      </c>
      <c r="AB628" s="48">
        <v>1.6812650092555614E-2</v>
      </c>
      <c r="AC628" s="48">
        <v>34164.507925550592</v>
      </c>
      <c r="AD628" s="48">
        <v>-1345.5575715485647</v>
      </c>
      <c r="AE628" s="48">
        <v>-4.1304142368973729E-2</v>
      </c>
      <c r="AF628" s="48">
        <v>32576.819039808994</v>
      </c>
      <c r="AG628" s="48">
        <v>-686.08340394288416</v>
      </c>
      <c r="AH628" s="48">
        <v>-1.4920087650436287E-2</v>
      </c>
      <c r="AI628" s="48">
        <v>45983.872214237432</v>
      </c>
      <c r="AJ628" s="48">
        <v>-771.16165421193955</v>
      </c>
      <c r="AK628" s="48">
        <v>-2.4491492276418114E-2</v>
      </c>
      <c r="AL628" s="48">
        <v>31486.91984581358</v>
      </c>
      <c r="AM628" s="48">
        <v>-659.47416760568058</v>
      </c>
      <c r="AN628" s="48">
        <v>-2.6384054718537442E-2</v>
      </c>
      <c r="AO628" s="48">
        <v>24995.178892739859</v>
      </c>
      <c r="AP628" s="48">
        <v>686.08340394288416</v>
      </c>
      <c r="AQ628" s="48">
        <v>1.4920087650436287E-2</v>
      </c>
      <c r="AR628" s="48">
        <v>45983.872214237432</v>
      </c>
      <c r="AS628" s="48">
        <v>-85.078250269055388</v>
      </c>
      <c r="AT628" s="48">
        <v>-9.5714046259818275E-3</v>
      </c>
      <c r="AU628" s="48">
        <v>8888.7946538283686</v>
      </c>
      <c r="AV628" s="48">
        <v>-574.39591733662519</v>
      </c>
      <c r="AW628" s="48">
        <v>-1.6812650092555614E-2</v>
      </c>
      <c r="AX628" s="48">
        <v>34164.507925550592</v>
      </c>
      <c r="AY628" s="48">
        <v>771.16165421193955</v>
      </c>
      <c r="AZ628" s="48">
        <v>2.4491492276418114E-2</v>
      </c>
      <c r="BA628" s="48">
        <v>31486.91984581358</v>
      </c>
      <c r="BB628" s="48">
        <v>85.078250269055388</v>
      </c>
      <c r="BC628" s="48">
        <v>9.5714046259818275E-3</v>
      </c>
      <c r="BD628" s="48">
        <v>8888.7946538283686</v>
      </c>
      <c r="BF628" s="8">
        <f t="shared" si="81"/>
        <v>318911.27031399886</v>
      </c>
      <c r="BG628" s="8">
        <f t="shared" si="82"/>
        <v>318804.83701351949</v>
      </c>
      <c r="BH628" s="8">
        <f t="shared" si="83"/>
        <v>319043.31778794929</v>
      </c>
      <c r="BI628" s="8">
        <f t="shared" si="84"/>
        <v>318841.25389943889</v>
      </c>
      <c r="BJ628" s="19">
        <f t="shared" si="85"/>
        <v>0</v>
      </c>
      <c r="BK628" s="19">
        <f t="shared" si="86"/>
        <v>0</v>
      </c>
      <c r="BL628" s="19">
        <f t="shared" si="87"/>
        <v>1</v>
      </c>
      <c r="BM628" s="19">
        <f t="shared" si="88"/>
        <v>0</v>
      </c>
    </row>
    <row r="629" spans="2:65" x14ac:dyDescent="0.25">
      <c r="B629" s="6">
        <v>604</v>
      </c>
      <c r="C629" s="48">
        <v>1975.3232643577812</v>
      </c>
      <c r="D629" s="48">
        <v>1571.0146041438961</v>
      </c>
      <c r="E629" s="48">
        <v>15.162128594201445</v>
      </c>
      <c r="F629" s="48">
        <v>10.733433721694773</v>
      </c>
      <c r="G629" s="48">
        <v>3195.1714054718127</v>
      </c>
      <c r="H629" s="48">
        <v>2925.6217311653577</v>
      </c>
      <c r="I629" s="48">
        <v>15.225819618396454</v>
      </c>
      <c r="J629" s="48">
        <v>10.771043780219836</v>
      </c>
      <c r="K629" s="48">
        <v>2605.772528497374</v>
      </c>
      <c r="L629" s="48">
        <v>2270.4797814576623</v>
      </c>
      <c r="M629" s="48">
        <v>15.194879753036012</v>
      </c>
      <c r="N629" s="48">
        <v>10.752786598800187</v>
      </c>
      <c r="O629" s="48">
        <v>2532.0472240302115</v>
      </c>
      <c r="P629" s="48">
        <v>2171.3846338937392</v>
      </c>
      <c r="Q629" s="48">
        <v>15.182873388439495</v>
      </c>
      <c r="R629" s="48">
        <v>10.745695188519784</v>
      </c>
      <c r="U629" s="48">
        <v>1354.6071270214616</v>
      </c>
      <c r="V629" s="48">
        <v>3.7610058525062939E-2</v>
      </c>
      <c r="W629" s="48">
        <v>36017.150202485485</v>
      </c>
      <c r="X629" s="48">
        <v>699.46517731376616</v>
      </c>
      <c r="Y629" s="48">
        <v>1.9352877105413668E-2</v>
      </c>
      <c r="Z629" s="48">
        <v>36142.697207440106</v>
      </c>
      <c r="AA629" s="48">
        <v>600.37002974984307</v>
      </c>
      <c r="AB629" s="48">
        <v>1.2261466825011169E-2</v>
      </c>
      <c r="AC629" s="48">
        <v>48963.964778275717</v>
      </c>
      <c r="AD629" s="48">
        <v>-1354.6071270214616</v>
      </c>
      <c r="AE629" s="48">
        <v>-3.7610058525062939E-2</v>
      </c>
      <c r="AF629" s="48">
        <v>36017.150202485485</v>
      </c>
      <c r="AG629" s="48">
        <v>-655.1419497076954</v>
      </c>
      <c r="AH629" s="48">
        <v>-1.8257181419649271E-2</v>
      </c>
      <c r="AI629" s="48">
        <v>35884.068556310645</v>
      </c>
      <c r="AJ629" s="48">
        <v>-754.2370972716185</v>
      </c>
      <c r="AK629" s="48">
        <v>-2.534859170005177E-2</v>
      </c>
      <c r="AL629" s="48">
        <v>29754.595687068409</v>
      </c>
      <c r="AM629" s="48">
        <v>-699.46517731376616</v>
      </c>
      <c r="AN629" s="48">
        <v>-1.9352877105413668E-2</v>
      </c>
      <c r="AO629" s="48">
        <v>36142.697207440106</v>
      </c>
      <c r="AP629" s="48">
        <v>655.1419497076954</v>
      </c>
      <c r="AQ629" s="48">
        <v>1.8257181419649271E-2</v>
      </c>
      <c r="AR629" s="48">
        <v>35884.068556310645</v>
      </c>
      <c r="AS629" s="48">
        <v>-99.095147563923092</v>
      </c>
      <c r="AT629" s="48">
        <v>-7.0914102804024992E-3</v>
      </c>
      <c r="AU629" s="48">
        <v>13973.969019643097</v>
      </c>
      <c r="AV629" s="48">
        <v>-600.37002974984307</v>
      </c>
      <c r="AW629" s="48">
        <v>-1.2261466825011169E-2</v>
      </c>
      <c r="AX629" s="48">
        <v>48963.964778275717</v>
      </c>
      <c r="AY629" s="48">
        <v>754.2370972716185</v>
      </c>
      <c r="AZ629" s="48">
        <v>2.534859170005177E-2</v>
      </c>
      <c r="BA629" s="48">
        <v>29754.595687068409</v>
      </c>
      <c r="BB629" s="48">
        <v>99.095147563923092</v>
      </c>
      <c r="BC629" s="48">
        <v>7.0914102804024992E-3</v>
      </c>
      <c r="BD629" s="48">
        <v>13973.969019643097</v>
      </c>
      <c r="BF629" s="8">
        <f t="shared" si="81"/>
        <v>320431.99704669928</v>
      </c>
      <c r="BG629" s="8">
        <f t="shared" si="82"/>
        <v>320205.69167542976</v>
      </c>
      <c r="BH629" s="8">
        <f t="shared" si="83"/>
        <v>320313.11818254791</v>
      </c>
      <c r="BI629" s="8">
        <f t="shared" si="84"/>
        <v>320199.47102169978</v>
      </c>
      <c r="BJ629" s="19">
        <f t="shared" si="85"/>
        <v>1</v>
      </c>
      <c r="BK629" s="19">
        <f t="shared" si="86"/>
        <v>0</v>
      </c>
      <c r="BL629" s="19">
        <f t="shared" si="87"/>
        <v>0</v>
      </c>
      <c r="BM629" s="19">
        <f t="shared" si="88"/>
        <v>0</v>
      </c>
    </row>
    <row r="630" spans="2:65" x14ac:dyDescent="0.25">
      <c r="B630" s="6">
        <v>605</v>
      </c>
      <c r="C630" s="48">
        <v>2002.1527040930571</v>
      </c>
      <c r="D630" s="48">
        <v>1589.5474726146058</v>
      </c>
      <c r="E630" s="48">
        <v>15.265191335859889</v>
      </c>
      <c r="F630" s="48">
        <v>10.80866387208232</v>
      </c>
      <c r="G630" s="48">
        <v>3203.5141945946048</v>
      </c>
      <c r="H630" s="48">
        <v>2931.5213861504244</v>
      </c>
      <c r="I630" s="48">
        <v>15.337426585213606</v>
      </c>
      <c r="J630" s="48">
        <v>10.851315839611175</v>
      </c>
      <c r="K630" s="48">
        <v>2545.5111726695391</v>
      </c>
      <c r="L630" s="48">
        <v>2230.3951119183575</v>
      </c>
      <c r="M630" s="48">
        <v>15.315406520306448</v>
      </c>
      <c r="N630" s="48">
        <v>10.838326922786722</v>
      </c>
      <c r="O630" s="48">
        <v>2486.7680479434575</v>
      </c>
      <c r="P630" s="48">
        <v>2141.3606229424345</v>
      </c>
      <c r="Q630" s="48">
        <v>15.299869177278337</v>
      </c>
      <c r="R630" s="48">
        <v>10.829155107077332</v>
      </c>
      <c r="U630" s="48">
        <v>1341.9739135358186</v>
      </c>
      <c r="V630" s="48">
        <v>4.2651967528854584E-2</v>
      </c>
      <c r="W630" s="48">
        <v>31463.353071061883</v>
      </c>
      <c r="X630" s="48">
        <v>640.84763930375175</v>
      </c>
      <c r="Y630" s="48">
        <v>2.9663050704401783E-2</v>
      </c>
      <c r="Z630" s="48">
        <v>21604.239081472984</v>
      </c>
      <c r="AA630" s="48">
        <v>551.81315032782868</v>
      </c>
      <c r="AB630" s="48">
        <v>2.0491234995011709E-2</v>
      </c>
      <c r="AC630" s="48">
        <v>26929.228543919366</v>
      </c>
      <c r="AD630" s="48">
        <v>-1341.9739135358186</v>
      </c>
      <c r="AE630" s="48">
        <v>-4.2651967528854584E-2</v>
      </c>
      <c r="AF630" s="48">
        <v>31463.353071061883</v>
      </c>
      <c r="AG630" s="48">
        <v>-701.12627423206686</v>
      </c>
      <c r="AH630" s="48">
        <v>-1.2988916824452801E-2</v>
      </c>
      <c r="AI630" s="48">
        <v>53978.810066142985</v>
      </c>
      <c r="AJ630" s="48">
        <v>-790.16076320798993</v>
      </c>
      <c r="AK630" s="48">
        <v>-2.2160732533842875E-2</v>
      </c>
      <c r="AL630" s="48">
        <v>35655.895489974981</v>
      </c>
      <c r="AM630" s="48">
        <v>-640.84763930375175</v>
      </c>
      <c r="AN630" s="48">
        <v>-2.9663050704401783E-2</v>
      </c>
      <c r="AO630" s="48">
        <v>21604.239081472984</v>
      </c>
      <c r="AP630" s="48">
        <v>701.12627423206686</v>
      </c>
      <c r="AQ630" s="48">
        <v>1.2988916824452801E-2</v>
      </c>
      <c r="AR630" s="48">
        <v>53978.810066142985</v>
      </c>
      <c r="AS630" s="48">
        <v>-89.034488975923068</v>
      </c>
      <c r="AT630" s="48">
        <v>-9.1718157093900743E-3</v>
      </c>
      <c r="AU630" s="48">
        <v>9707.4005624393285</v>
      </c>
      <c r="AV630" s="48">
        <v>-551.81315032782868</v>
      </c>
      <c r="AW630" s="48">
        <v>-2.0491234995011709E-2</v>
      </c>
      <c r="AX630" s="48">
        <v>26929.228543919366</v>
      </c>
      <c r="AY630" s="48">
        <v>790.16076320798993</v>
      </c>
      <c r="AZ630" s="48">
        <v>2.2160732533842875E-2</v>
      </c>
      <c r="BA630" s="48">
        <v>35655.895489974981</v>
      </c>
      <c r="BB630" s="48">
        <v>89.034488975923068</v>
      </c>
      <c r="BC630" s="48">
        <v>9.1718157093900743E-3</v>
      </c>
      <c r="BD630" s="48">
        <v>9707.4005624393285</v>
      </c>
      <c r="BF630" s="8">
        <f t="shared" si="81"/>
        <v>322670.36868985498</v>
      </c>
      <c r="BG630" s="8">
        <f t="shared" si="82"/>
        <v>322607.95380218478</v>
      </c>
      <c r="BH630" s="8">
        <f t="shared" si="83"/>
        <v>322919.41257168335</v>
      </c>
      <c r="BI630" s="8">
        <f t="shared" si="84"/>
        <v>322733.2925893775</v>
      </c>
      <c r="BJ630" s="19">
        <f t="shared" si="85"/>
        <v>0</v>
      </c>
      <c r="BK630" s="19">
        <f t="shared" si="86"/>
        <v>0</v>
      </c>
      <c r="BL630" s="19">
        <f t="shared" si="87"/>
        <v>1</v>
      </c>
      <c r="BM630" s="19">
        <f t="shared" si="88"/>
        <v>0</v>
      </c>
    </row>
    <row r="631" spans="2:65" x14ac:dyDescent="0.25">
      <c r="B631" s="6">
        <v>606</v>
      </c>
      <c r="C631" s="48">
        <v>1983.0131976872249</v>
      </c>
      <c r="D631" s="48">
        <v>1573.4560638920586</v>
      </c>
      <c r="E631" s="48">
        <v>15.020534622480541</v>
      </c>
      <c r="F631" s="48">
        <v>10.633902929896262</v>
      </c>
      <c r="G631" s="48">
        <v>3224.3604229100365</v>
      </c>
      <c r="H631" s="48">
        <v>2943.3707362356499</v>
      </c>
      <c r="I631" s="48">
        <v>15.081734350875411</v>
      </c>
      <c r="J631" s="48">
        <v>10.670027864431436</v>
      </c>
      <c r="K631" s="48">
        <v>2618.2037969985495</v>
      </c>
      <c r="L631" s="48">
        <v>2276.5908800393468</v>
      </c>
      <c r="M631" s="48">
        <v>15.052990178002016</v>
      </c>
      <c r="N631" s="48">
        <v>10.653072197339839</v>
      </c>
      <c r="O631" s="48">
        <v>2500.5623432980815</v>
      </c>
      <c r="P631" s="48">
        <v>2147.9154509953632</v>
      </c>
      <c r="Q631" s="48">
        <v>15.047736937859945</v>
      </c>
      <c r="R631" s="48">
        <v>10.649971227736442</v>
      </c>
      <c r="U631" s="48">
        <v>1369.9146723435913</v>
      </c>
      <c r="V631" s="48">
        <v>3.6124934535173736E-2</v>
      </c>
      <c r="W631" s="48">
        <v>37921.582141823608</v>
      </c>
      <c r="X631" s="48">
        <v>703.13481614728812</v>
      </c>
      <c r="Y631" s="48">
        <v>1.9169267443576388E-2</v>
      </c>
      <c r="Z631" s="48">
        <v>36680.317503886057</v>
      </c>
      <c r="AA631" s="48">
        <v>574.45938710330461</v>
      </c>
      <c r="AB631" s="48">
        <v>1.6068297840179824E-2</v>
      </c>
      <c r="AC631" s="48">
        <v>35751.103994776073</v>
      </c>
      <c r="AD631" s="48">
        <v>-1369.9146723435913</v>
      </c>
      <c r="AE631" s="48">
        <v>-3.6124934535173736E-2</v>
      </c>
      <c r="AF631" s="48">
        <v>37921.582141823608</v>
      </c>
      <c r="AG631" s="48">
        <v>-666.77985619630317</v>
      </c>
      <c r="AH631" s="48">
        <v>-1.6955667091597348E-2</v>
      </c>
      <c r="AI631" s="48">
        <v>39324.896661054205</v>
      </c>
      <c r="AJ631" s="48">
        <v>-795.45528524028668</v>
      </c>
      <c r="AK631" s="48">
        <v>-2.0056636694993912E-2</v>
      </c>
      <c r="AL631" s="48">
        <v>39660.452414677799</v>
      </c>
      <c r="AM631" s="48">
        <v>-703.13481614728812</v>
      </c>
      <c r="AN631" s="48">
        <v>-1.9169267443576388E-2</v>
      </c>
      <c r="AO631" s="48">
        <v>36680.317503886057</v>
      </c>
      <c r="AP631" s="48">
        <v>666.77985619630317</v>
      </c>
      <c r="AQ631" s="48">
        <v>1.6955667091597348E-2</v>
      </c>
      <c r="AR631" s="48">
        <v>39324.896661054205</v>
      </c>
      <c r="AS631" s="48">
        <v>-128.67542904398351</v>
      </c>
      <c r="AT631" s="48">
        <v>-3.1009696033965639E-3</v>
      </c>
      <c r="AU631" s="48">
        <v>41495.224236652408</v>
      </c>
      <c r="AV631" s="48">
        <v>-574.45938710330461</v>
      </c>
      <c r="AW631" s="48">
        <v>-1.6068297840179824E-2</v>
      </c>
      <c r="AX631" s="48">
        <v>35751.103994776073</v>
      </c>
      <c r="AY631" s="48">
        <v>795.45528524028668</v>
      </c>
      <c r="AZ631" s="48">
        <v>2.0056636694993912E-2</v>
      </c>
      <c r="BA631" s="48">
        <v>39660.452414677799</v>
      </c>
      <c r="BB631" s="48">
        <v>128.67542904398351</v>
      </c>
      <c r="BC631" s="48">
        <v>3.1009696033965639E-3</v>
      </c>
      <c r="BD631" s="48">
        <v>41495.224236652408</v>
      </c>
      <c r="BF631" s="8">
        <f t="shared" si="81"/>
        <v>317443.6318329958</v>
      </c>
      <c r="BG631" s="8">
        <f t="shared" si="82"/>
        <v>317157.46519670746</v>
      </c>
      <c r="BH631" s="8">
        <f t="shared" si="83"/>
        <v>317315.57504015585</v>
      </c>
      <c r="BI631" s="8">
        <f t="shared" si="84"/>
        <v>317351.22138109786</v>
      </c>
      <c r="BJ631" s="19">
        <f t="shared" si="85"/>
        <v>1</v>
      </c>
      <c r="BK631" s="19">
        <f t="shared" si="86"/>
        <v>0</v>
      </c>
      <c r="BL631" s="19">
        <f t="shared" si="87"/>
        <v>0</v>
      </c>
      <c r="BM631" s="19">
        <f t="shared" si="88"/>
        <v>0</v>
      </c>
    </row>
    <row r="632" spans="2:65" x14ac:dyDescent="0.25">
      <c r="B632" s="6">
        <v>607</v>
      </c>
      <c r="C632" s="48">
        <v>1963.108997843774</v>
      </c>
      <c r="D632" s="48">
        <v>1564.2868695205541</v>
      </c>
      <c r="E632" s="48">
        <v>15.128161807300318</v>
      </c>
      <c r="F632" s="48">
        <v>10.71163990444586</v>
      </c>
      <c r="G632" s="48">
        <v>3185.4328236555893</v>
      </c>
      <c r="H632" s="48">
        <v>2920.0542044580852</v>
      </c>
      <c r="I632" s="48">
        <v>15.198322954946109</v>
      </c>
      <c r="J632" s="48">
        <v>10.753050938590233</v>
      </c>
      <c r="K632" s="48">
        <v>2552.5106607242992</v>
      </c>
      <c r="L632" s="48">
        <v>2235.8880077941485</v>
      </c>
      <c r="M632" s="48">
        <v>15.171521352115187</v>
      </c>
      <c r="N632" s="48">
        <v>10.737245573609064</v>
      </c>
      <c r="O632" s="48">
        <v>2444.5784011351093</v>
      </c>
      <c r="P632" s="48">
        <v>2113.8493179853649</v>
      </c>
      <c r="Q632" s="48">
        <v>15.16411288837727</v>
      </c>
      <c r="R632" s="48">
        <v>10.732873707750535</v>
      </c>
      <c r="U632" s="48">
        <v>1355.7673349375311</v>
      </c>
      <c r="V632" s="48">
        <v>4.1411034144372749E-2</v>
      </c>
      <c r="W632" s="48">
        <v>32739.27741603534</v>
      </c>
      <c r="X632" s="48">
        <v>671.60113827359442</v>
      </c>
      <c r="Y632" s="48">
        <v>2.5605669163203615E-2</v>
      </c>
      <c r="Z632" s="48">
        <v>26228.611093621115</v>
      </c>
      <c r="AA632" s="48">
        <v>549.56244846481081</v>
      </c>
      <c r="AB632" s="48">
        <v>2.1233803304674836E-2</v>
      </c>
      <c r="AC632" s="48">
        <v>25881.489085086283</v>
      </c>
      <c r="AD632" s="48">
        <v>-1355.7673349375311</v>
      </c>
      <c r="AE632" s="48">
        <v>-4.1411034144372749E-2</v>
      </c>
      <c r="AF632" s="48">
        <v>32739.27741603534</v>
      </c>
      <c r="AG632" s="48">
        <v>-684.16619666393672</v>
      </c>
      <c r="AH632" s="48">
        <v>-1.5805364981169134E-2</v>
      </c>
      <c r="AI632" s="48">
        <v>43286.959679771244</v>
      </c>
      <c r="AJ632" s="48">
        <v>-806.20488647272032</v>
      </c>
      <c r="AK632" s="48">
        <v>-2.0177230839697913E-2</v>
      </c>
      <c r="AL632" s="48">
        <v>39956.171036440923</v>
      </c>
      <c r="AM632" s="48">
        <v>-671.60113827359442</v>
      </c>
      <c r="AN632" s="48">
        <v>-2.5605669163203615E-2</v>
      </c>
      <c r="AO632" s="48">
        <v>26228.611093621115</v>
      </c>
      <c r="AP632" s="48">
        <v>684.16619666393672</v>
      </c>
      <c r="AQ632" s="48">
        <v>1.5805364981169134E-2</v>
      </c>
      <c r="AR632" s="48">
        <v>43286.959679771244</v>
      </c>
      <c r="AS632" s="48">
        <v>-122.0386898087836</v>
      </c>
      <c r="AT632" s="48">
        <v>-4.3718658585287784E-3</v>
      </c>
      <c r="AU632" s="48">
        <v>27914.55496529166</v>
      </c>
      <c r="AV632" s="48">
        <v>-549.56244846481081</v>
      </c>
      <c r="AW632" s="48">
        <v>-2.1233803304674836E-2</v>
      </c>
      <c r="AX632" s="48">
        <v>25881.489085086283</v>
      </c>
      <c r="AY632" s="48">
        <v>806.20488647272032</v>
      </c>
      <c r="AZ632" s="48">
        <v>2.0177230839697913E-2</v>
      </c>
      <c r="BA632" s="48">
        <v>39956.171036440923</v>
      </c>
      <c r="BB632" s="48">
        <v>122.0386898087836</v>
      </c>
      <c r="BC632" s="48">
        <v>4.3718658585287784E-3</v>
      </c>
      <c r="BD632" s="48">
        <v>27914.55496529166</v>
      </c>
      <c r="BF632" s="8">
        <f t="shared" si="81"/>
        <v>319784.91026385524</v>
      </c>
      <c r="BG632" s="8">
        <f t="shared" si="82"/>
        <v>319671.47395324893</v>
      </c>
      <c r="BH632" s="8">
        <f t="shared" si="83"/>
        <v>319881.47920047777</v>
      </c>
      <c r="BI632" s="8">
        <f t="shared" si="84"/>
        <v>319872.36191453069</v>
      </c>
      <c r="BJ632" s="19">
        <f t="shared" si="85"/>
        <v>0</v>
      </c>
      <c r="BK632" s="19">
        <f t="shared" si="86"/>
        <v>0</v>
      </c>
      <c r="BL632" s="19">
        <f t="shared" si="87"/>
        <v>1</v>
      </c>
      <c r="BM632" s="19">
        <f t="shared" si="88"/>
        <v>0</v>
      </c>
    </row>
    <row r="633" spans="2:65" x14ac:dyDescent="0.25">
      <c r="B633" s="6">
        <v>608</v>
      </c>
      <c r="C633" s="48">
        <v>2026.1074674113843</v>
      </c>
      <c r="D633" s="48">
        <v>1601.8697402687087</v>
      </c>
      <c r="E633" s="48">
        <v>15.079141589447888</v>
      </c>
      <c r="F633" s="48">
        <v>10.674292672981778</v>
      </c>
      <c r="G633" s="48">
        <v>3230.681969603429</v>
      </c>
      <c r="H633" s="48">
        <v>2947.2757722909564</v>
      </c>
      <c r="I633" s="48">
        <v>15.140282510231193</v>
      </c>
      <c r="J633" s="48">
        <v>10.710301392540934</v>
      </c>
      <c r="K633" s="48">
        <v>2626.1985790466415</v>
      </c>
      <c r="L633" s="48">
        <v>2281.5486766743848</v>
      </c>
      <c r="M633" s="48">
        <v>15.113815984820524</v>
      </c>
      <c r="N633" s="48">
        <v>10.694726088352917</v>
      </c>
      <c r="O633" s="48">
        <v>2581.8371004559854</v>
      </c>
      <c r="P633" s="48">
        <v>2201.904948455413</v>
      </c>
      <c r="Q633" s="48">
        <v>15.098484117865103</v>
      </c>
      <c r="R633" s="48">
        <v>10.685695032353813</v>
      </c>
      <c r="U633" s="48">
        <v>1345.4060320222477</v>
      </c>
      <c r="V633" s="48">
        <v>3.6008719559156077E-2</v>
      </c>
      <c r="W633" s="48">
        <v>37363.340004689118</v>
      </c>
      <c r="X633" s="48">
        <v>679.67893640567604</v>
      </c>
      <c r="Y633" s="48">
        <v>2.0433415371138963E-2</v>
      </c>
      <c r="Z633" s="48">
        <v>33263.109669159072</v>
      </c>
      <c r="AA633" s="48">
        <v>600.03520818670427</v>
      </c>
      <c r="AB633" s="48">
        <v>1.1402359372034709E-2</v>
      </c>
      <c r="AC633" s="48">
        <v>52623.776238656661</v>
      </c>
      <c r="AD633" s="48">
        <v>-1345.4060320222477</v>
      </c>
      <c r="AE633" s="48">
        <v>-3.6008719559156077E-2</v>
      </c>
      <c r="AF633" s="48">
        <v>37363.340004689118</v>
      </c>
      <c r="AG633" s="48">
        <v>-665.72709561657166</v>
      </c>
      <c r="AH633" s="48">
        <v>-1.5575304188017114E-2</v>
      </c>
      <c r="AI633" s="48">
        <v>42742.477936883566</v>
      </c>
      <c r="AJ633" s="48">
        <v>-745.37082383554343</v>
      </c>
      <c r="AK633" s="48">
        <v>-2.4606360187121368E-2</v>
      </c>
      <c r="AL633" s="48">
        <v>30291.795217468218</v>
      </c>
      <c r="AM633" s="48">
        <v>-679.67893640567604</v>
      </c>
      <c r="AN633" s="48">
        <v>-2.0433415371138963E-2</v>
      </c>
      <c r="AO633" s="48">
        <v>33263.109669159072</v>
      </c>
      <c r="AP633" s="48">
        <v>665.72709561657166</v>
      </c>
      <c r="AQ633" s="48">
        <v>1.5575304188017114E-2</v>
      </c>
      <c r="AR633" s="48">
        <v>42742.477936883566</v>
      </c>
      <c r="AS633" s="48">
        <v>-79.643728218971773</v>
      </c>
      <c r="AT633" s="48">
        <v>-9.0310559991042538E-3</v>
      </c>
      <c r="AU633" s="48">
        <v>8818.8721481597768</v>
      </c>
      <c r="AV633" s="48">
        <v>-600.03520818670427</v>
      </c>
      <c r="AW633" s="48">
        <v>-1.1402359372034709E-2</v>
      </c>
      <c r="AX633" s="48">
        <v>52623.776238656661</v>
      </c>
      <c r="AY633" s="48">
        <v>745.37082383554343</v>
      </c>
      <c r="AZ633" s="48">
        <v>2.4606360187121368E-2</v>
      </c>
      <c r="BA633" s="48">
        <v>30291.795217468218</v>
      </c>
      <c r="BB633" s="48">
        <v>79.643728218971773</v>
      </c>
      <c r="BC633" s="48">
        <v>9.0310559991042538E-3</v>
      </c>
      <c r="BD633" s="48">
        <v>8818.8721481597768</v>
      </c>
      <c r="BF633" s="8">
        <f t="shared" si="81"/>
        <v>318626.91044918465</v>
      </c>
      <c r="BG633" s="8">
        <f t="shared" si="82"/>
        <v>318361.76600393711</v>
      </c>
      <c r="BH633" s="8">
        <f t="shared" si="83"/>
        <v>318560.23397391313</v>
      </c>
      <c r="BI633" s="8">
        <f t="shared" si="84"/>
        <v>318368.94602215901</v>
      </c>
      <c r="BJ633" s="19">
        <f t="shared" si="85"/>
        <v>1</v>
      </c>
      <c r="BK633" s="19">
        <f t="shared" si="86"/>
        <v>0</v>
      </c>
      <c r="BL633" s="19">
        <f t="shared" si="87"/>
        <v>0</v>
      </c>
      <c r="BM633" s="19">
        <f t="shared" si="88"/>
        <v>0</v>
      </c>
    </row>
    <row r="634" spans="2:65" x14ac:dyDescent="0.25">
      <c r="B634" s="6">
        <v>609</v>
      </c>
      <c r="C634" s="48">
        <v>2005.6645112292927</v>
      </c>
      <c r="D634" s="48">
        <v>1589.7227922478537</v>
      </c>
      <c r="E634" s="48">
        <v>15.036394172531518</v>
      </c>
      <c r="F634" s="48">
        <v>10.645499217908171</v>
      </c>
      <c r="G634" s="48">
        <v>3238.957940173128</v>
      </c>
      <c r="H634" s="48">
        <v>2953.8314665763983</v>
      </c>
      <c r="I634" s="48">
        <v>15.09858795900055</v>
      </c>
      <c r="J634" s="48">
        <v>10.682186628714495</v>
      </c>
      <c r="K634" s="48">
        <v>2578.65736634217</v>
      </c>
      <c r="L634" s="48">
        <v>2250.9629879480467</v>
      </c>
      <c r="M634" s="48">
        <v>15.078455625114197</v>
      </c>
      <c r="N634" s="48">
        <v>10.670321263070601</v>
      </c>
      <c r="O634" s="48">
        <v>2504.6903455491652</v>
      </c>
      <c r="P634" s="48">
        <v>2151.5758109681337</v>
      </c>
      <c r="Q634" s="48">
        <v>15.066385070035777</v>
      </c>
      <c r="R634" s="48">
        <v>10.663202471784716</v>
      </c>
      <c r="U634" s="48">
        <v>1364.1086743285446</v>
      </c>
      <c r="V634" s="48">
        <v>3.668741080632465E-2</v>
      </c>
      <c r="W634" s="48">
        <v>37181.928196834808</v>
      </c>
      <c r="X634" s="48">
        <v>661.240195700193</v>
      </c>
      <c r="Y634" s="48">
        <v>2.4822045162430584E-2</v>
      </c>
      <c r="Z634" s="48">
        <v>26639.231029239014</v>
      </c>
      <c r="AA634" s="48">
        <v>561.85301872028003</v>
      </c>
      <c r="AB634" s="48">
        <v>1.7703253876545588E-2</v>
      </c>
      <c r="AC634" s="48">
        <v>31737.273985809981</v>
      </c>
      <c r="AD634" s="48">
        <v>-1364.1086743285446</v>
      </c>
      <c r="AE634" s="48">
        <v>-3.668741080632465E-2</v>
      </c>
      <c r="AF634" s="48">
        <v>37181.928196834808</v>
      </c>
      <c r="AG634" s="48">
        <v>-702.86847862835157</v>
      </c>
      <c r="AH634" s="48">
        <v>-1.1865365643894066E-2</v>
      </c>
      <c r="AI634" s="48">
        <v>59236.984322522643</v>
      </c>
      <c r="AJ634" s="48">
        <v>-802.25565560826453</v>
      </c>
      <c r="AK634" s="48">
        <v>-1.8984156929779061E-2</v>
      </c>
      <c r="AL634" s="48">
        <v>42259.219546896216</v>
      </c>
      <c r="AM634" s="48">
        <v>-661.240195700193</v>
      </c>
      <c r="AN634" s="48">
        <v>-2.4822045162430584E-2</v>
      </c>
      <c r="AO634" s="48">
        <v>26639.231029239014</v>
      </c>
      <c r="AP634" s="48">
        <v>702.86847862835157</v>
      </c>
      <c r="AQ634" s="48">
        <v>1.1865365643894066E-2</v>
      </c>
      <c r="AR634" s="48">
        <v>59236.984322522643</v>
      </c>
      <c r="AS634" s="48">
        <v>-99.387176979912965</v>
      </c>
      <c r="AT634" s="48">
        <v>-7.1187912858849955E-3</v>
      </c>
      <c r="AU634" s="48">
        <v>13961.24327692764</v>
      </c>
      <c r="AV634" s="48">
        <v>-561.85301872028003</v>
      </c>
      <c r="AW634" s="48">
        <v>-1.7703253876545588E-2</v>
      </c>
      <c r="AX634" s="48">
        <v>31737.273985809981</v>
      </c>
      <c r="AY634" s="48">
        <v>802.25565560826453</v>
      </c>
      <c r="AZ634" s="48">
        <v>1.8984156929779061E-2</v>
      </c>
      <c r="BA634" s="48">
        <v>42259.219546896216</v>
      </c>
      <c r="BB634" s="48">
        <v>99.387176979912965</v>
      </c>
      <c r="BC634" s="48">
        <v>7.1187912858849955E-3</v>
      </c>
      <c r="BD634" s="48">
        <v>13961.24327692764</v>
      </c>
      <c r="BF634" s="8">
        <f t="shared" si="81"/>
        <v>317775.25374499726</v>
      </c>
      <c r="BG634" s="8">
        <f t="shared" si="82"/>
        <v>317511.76739485847</v>
      </c>
      <c r="BH634" s="8">
        <f t="shared" si="83"/>
        <v>317858.67490416998</v>
      </c>
      <c r="BI634" s="8">
        <f t="shared" si="84"/>
        <v>317744.49834257335</v>
      </c>
      <c r="BJ634" s="19">
        <f t="shared" si="85"/>
        <v>0</v>
      </c>
      <c r="BK634" s="19">
        <f t="shared" si="86"/>
        <v>0</v>
      </c>
      <c r="BL634" s="19">
        <f t="shared" si="87"/>
        <v>1</v>
      </c>
      <c r="BM634" s="19">
        <f t="shared" si="88"/>
        <v>0</v>
      </c>
    </row>
    <row r="635" spans="2:65" x14ac:dyDescent="0.25">
      <c r="B635" s="6">
        <v>610</v>
      </c>
      <c r="C635" s="48">
        <v>2014.6274493277697</v>
      </c>
      <c r="D635" s="48">
        <v>1598.4215376551949</v>
      </c>
      <c r="E635" s="48">
        <v>14.982912001316802</v>
      </c>
      <c r="F635" s="48">
        <v>10.608381330335309</v>
      </c>
      <c r="G635" s="48">
        <v>3159.319850549452</v>
      </c>
      <c r="H635" s="48">
        <v>2902.1682604219345</v>
      </c>
      <c r="I635" s="48">
        <v>15.061941939471469</v>
      </c>
      <c r="J635" s="48">
        <v>10.655152997814879</v>
      </c>
      <c r="K635" s="48">
        <v>2571.6304642359078</v>
      </c>
      <c r="L635" s="48">
        <v>2248.2768168752586</v>
      </c>
      <c r="M635" s="48">
        <v>15.029238936474606</v>
      </c>
      <c r="N635" s="48">
        <v>10.635817746536677</v>
      </c>
      <c r="O635" s="48">
        <v>2495.3859571509383</v>
      </c>
      <c r="P635" s="48">
        <v>2147.5291014566851</v>
      </c>
      <c r="Q635" s="48">
        <v>15.017066383002762</v>
      </c>
      <c r="R635" s="48">
        <v>10.628614017671449</v>
      </c>
      <c r="U635" s="48">
        <v>1303.7467227667396</v>
      </c>
      <c r="V635" s="48">
        <v>4.6771667479569956E-2</v>
      </c>
      <c r="W635" s="48">
        <v>27874.711187840825</v>
      </c>
      <c r="X635" s="48">
        <v>649.85527922006372</v>
      </c>
      <c r="Y635" s="48">
        <v>2.7436416201368274E-2</v>
      </c>
      <c r="Z635" s="48">
        <v>23685.866056648279</v>
      </c>
      <c r="AA635" s="48">
        <v>549.10756380149019</v>
      </c>
      <c r="AB635" s="48">
        <v>2.0232687336140032E-2</v>
      </c>
      <c r="AC635" s="48">
        <v>27139.625828184635</v>
      </c>
      <c r="AD635" s="48">
        <v>-1303.7467227667396</v>
      </c>
      <c r="AE635" s="48">
        <v>-4.6771667479569956E-2</v>
      </c>
      <c r="AF635" s="48">
        <v>27874.711187840825</v>
      </c>
      <c r="AG635" s="48">
        <v>-653.89144354667587</v>
      </c>
      <c r="AH635" s="48">
        <v>-1.9335251278201682E-2</v>
      </c>
      <c r="AI635" s="48">
        <v>33818.616274403677</v>
      </c>
      <c r="AJ635" s="48">
        <v>-754.63915896524941</v>
      </c>
      <c r="AK635" s="48">
        <v>-2.6538980143429924E-2</v>
      </c>
      <c r="AL635" s="48">
        <v>28435.122784930012</v>
      </c>
      <c r="AM635" s="48">
        <v>-649.85527922006372</v>
      </c>
      <c r="AN635" s="48">
        <v>-2.7436416201368274E-2</v>
      </c>
      <c r="AO635" s="48">
        <v>23685.866056648279</v>
      </c>
      <c r="AP635" s="48">
        <v>653.89144354667587</v>
      </c>
      <c r="AQ635" s="48">
        <v>1.9335251278201682E-2</v>
      </c>
      <c r="AR635" s="48">
        <v>33818.616274403677</v>
      </c>
      <c r="AS635" s="48">
        <v>-100.74771541857353</v>
      </c>
      <c r="AT635" s="48">
        <v>-7.2037288652282427E-3</v>
      </c>
      <c r="AU635" s="48">
        <v>13985.495193312145</v>
      </c>
      <c r="AV635" s="48">
        <v>-549.10756380149019</v>
      </c>
      <c r="AW635" s="48">
        <v>-2.0232687336140032E-2</v>
      </c>
      <c r="AX635" s="48">
        <v>27139.625828184635</v>
      </c>
      <c r="AY635" s="48">
        <v>754.63915896524941</v>
      </c>
      <c r="AZ635" s="48">
        <v>2.6538980143429924E-2</v>
      </c>
      <c r="BA635" s="48">
        <v>28435.122784930012</v>
      </c>
      <c r="BB635" s="48">
        <v>100.74771541857353</v>
      </c>
      <c r="BC635" s="48">
        <v>7.2037288652282427E-3</v>
      </c>
      <c r="BD635" s="48">
        <v>13985.495193312145</v>
      </c>
      <c r="BF635" s="8">
        <f t="shared" si="81"/>
        <v>316653.0183724041</v>
      </c>
      <c r="BG635" s="8">
        <f t="shared" si="82"/>
        <v>316752.42167402443</v>
      </c>
      <c r="BH635" s="8">
        <f t="shared" si="83"/>
        <v>316826.25557922508</v>
      </c>
      <c r="BI635" s="8">
        <f t="shared" si="84"/>
        <v>316710.89142868679</v>
      </c>
      <c r="BJ635" s="19">
        <f t="shared" si="85"/>
        <v>0</v>
      </c>
      <c r="BK635" s="19">
        <f t="shared" si="86"/>
        <v>0</v>
      </c>
      <c r="BL635" s="19">
        <f t="shared" si="87"/>
        <v>1</v>
      </c>
      <c r="BM635" s="19">
        <f t="shared" si="88"/>
        <v>0</v>
      </c>
    </row>
    <row r="636" spans="2:65" x14ac:dyDescent="0.25">
      <c r="B636" s="6">
        <v>611</v>
      </c>
      <c r="C636" s="48">
        <v>1943.5448800953095</v>
      </c>
      <c r="D636" s="48">
        <v>1550.1970078016029</v>
      </c>
      <c r="E636" s="48">
        <v>15.036724549320667</v>
      </c>
      <c r="F636" s="48">
        <v>10.645696845075179</v>
      </c>
      <c r="G636" s="48">
        <v>3137.5835696177323</v>
      </c>
      <c r="H636" s="48">
        <v>2887.400940058068</v>
      </c>
      <c r="I636" s="48">
        <v>15.109142110607214</v>
      </c>
      <c r="J636" s="48">
        <v>10.688482460943867</v>
      </c>
      <c r="K636" s="48">
        <v>2560.1306147655364</v>
      </c>
      <c r="L636" s="48">
        <v>2240.2930890397115</v>
      </c>
      <c r="M636" s="48">
        <v>15.074069458424962</v>
      </c>
      <c r="N636" s="48">
        <v>10.667776854083099</v>
      </c>
      <c r="O636" s="48">
        <v>2438.1434212156123</v>
      </c>
      <c r="P636" s="48">
        <v>2108.7800332838979</v>
      </c>
      <c r="Q636" s="48">
        <v>15.069249533126992</v>
      </c>
      <c r="R636" s="48">
        <v>10.664929015712211</v>
      </c>
      <c r="U636" s="48">
        <v>1337.2039322564651</v>
      </c>
      <c r="V636" s="48">
        <v>4.2785615868687898E-2</v>
      </c>
      <c r="W636" s="48">
        <v>31253.586166912712</v>
      </c>
      <c r="X636" s="48">
        <v>690.09608123810858</v>
      </c>
      <c r="Y636" s="48">
        <v>2.2080009007920509E-2</v>
      </c>
      <c r="Z636" s="48">
        <v>31254.338754597353</v>
      </c>
      <c r="AA636" s="48">
        <v>558.58302548229494</v>
      </c>
      <c r="AB636" s="48">
        <v>1.9232170637032198E-2</v>
      </c>
      <c r="AC636" s="48">
        <v>29044.200783385539</v>
      </c>
      <c r="AD636" s="48">
        <v>-1337.2039322564651</v>
      </c>
      <c r="AE636" s="48">
        <v>-4.2785615868687898E-2</v>
      </c>
      <c r="AF636" s="48">
        <v>31253.586166912712</v>
      </c>
      <c r="AG636" s="48">
        <v>-647.10785101835654</v>
      </c>
      <c r="AH636" s="48">
        <v>-2.0705606860767389E-2</v>
      </c>
      <c r="AI636" s="48">
        <v>31252.78362376738</v>
      </c>
      <c r="AJ636" s="48">
        <v>-778.62090677417018</v>
      </c>
      <c r="AK636" s="48">
        <v>-2.3553445231655701E-2</v>
      </c>
      <c r="AL636" s="48">
        <v>33057.622743347456</v>
      </c>
      <c r="AM636" s="48">
        <v>-690.09608123810858</v>
      </c>
      <c r="AN636" s="48">
        <v>-2.2080009007920509E-2</v>
      </c>
      <c r="AO636" s="48">
        <v>31254.338754597353</v>
      </c>
      <c r="AP636" s="48">
        <v>647.10785101835654</v>
      </c>
      <c r="AQ636" s="48">
        <v>2.0705606860767389E-2</v>
      </c>
      <c r="AR636" s="48">
        <v>31252.78362376738</v>
      </c>
      <c r="AS636" s="48">
        <v>-131.51305575581364</v>
      </c>
      <c r="AT636" s="48">
        <v>-2.8478383708883115E-3</v>
      </c>
      <c r="AU636" s="48">
        <v>46179.95778840196</v>
      </c>
      <c r="AV636" s="48">
        <v>-558.58302548229494</v>
      </c>
      <c r="AW636" s="48">
        <v>-1.9232170637032198E-2</v>
      </c>
      <c r="AX636" s="48">
        <v>29044.200783385539</v>
      </c>
      <c r="AY636" s="48">
        <v>778.62090677417018</v>
      </c>
      <c r="AZ636" s="48">
        <v>2.3553445231655701E-2</v>
      </c>
      <c r="BA636" s="48">
        <v>33057.622743347456</v>
      </c>
      <c r="BB636" s="48">
        <v>131.51305575581364</v>
      </c>
      <c r="BC636" s="48">
        <v>2.8478383708883115E-3</v>
      </c>
      <c r="BD636" s="48">
        <v>46179.95778840196</v>
      </c>
      <c r="BF636" s="8">
        <f t="shared" si="81"/>
        <v>317820.70834445377</v>
      </c>
      <c r="BG636" s="8">
        <f t="shared" si="82"/>
        <v>317767.07288825797</v>
      </c>
      <c r="BH636" s="8">
        <f t="shared" si="83"/>
        <v>317793.01253345323</v>
      </c>
      <c r="BI636" s="8">
        <f t="shared" si="84"/>
        <v>317839.09043808241</v>
      </c>
      <c r="BJ636" s="19">
        <f t="shared" si="85"/>
        <v>0</v>
      </c>
      <c r="BK636" s="19">
        <f t="shared" si="86"/>
        <v>0</v>
      </c>
      <c r="BL636" s="19">
        <f t="shared" si="87"/>
        <v>0</v>
      </c>
      <c r="BM636" s="19">
        <f t="shared" si="88"/>
        <v>1</v>
      </c>
    </row>
    <row r="637" spans="2:65" x14ac:dyDescent="0.25">
      <c r="B637" s="6">
        <v>612</v>
      </c>
      <c r="C637" s="48">
        <v>2004.7437930670364</v>
      </c>
      <c r="D637" s="48">
        <v>1592.0209157514362</v>
      </c>
      <c r="E637" s="48">
        <v>14.971959206405673</v>
      </c>
      <c r="F637" s="48">
        <v>10.600578647959255</v>
      </c>
      <c r="G637" s="48">
        <v>3175.027114596543</v>
      </c>
      <c r="H637" s="48">
        <v>2912.8675279668159</v>
      </c>
      <c r="I637" s="48">
        <v>15.04686494040917</v>
      </c>
      <c r="J637" s="48">
        <v>10.6448693910529</v>
      </c>
      <c r="K637" s="48">
        <v>2524.5057503152743</v>
      </c>
      <c r="L637" s="48">
        <v>2216.8183825857036</v>
      </c>
      <c r="M637" s="48">
        <v>15.024363446799551</v>
      </c>
      <c r="N637" s="48">
        <v>10.63157924233168</v>
      </c>
      <c r="O637" s="48">
        <v>2499.2865092040192</v>
      </c>
      <c r="P637" s="48">
        <v>2150.3753582236618</v>
      </c>
      <c r="Q637" s="48">
        <v>15.003879145124003</v>
      </c>
      <c r="R637" s="48">
        <v>10.619469606169593</v>
      </c>
      <c r="U637" s="48">
        <v>1320.8466122153798</v>
      </c>
      <c r="V637" s="48">
        <v>4.4290743093645446E-2</v>
      </c>
      <c r="W637" s="48">
        <v>29822.182242972718</v>
      </c>
      <c r="X637" s="48">
        <v>624.79746683426742</v>
      </c>
      <c r="Y637" s="48">
        <v>3.1000594372425638E-2</v>
      </c>
      <c r="Z637" s="48">
        <v>20154.370568778879</v>
      </c>
      <c r="AA637" s="48">
        <v>558.35444247222563</v>
      </c>
      <c r="AB637" s="48">
        <v>1.8890958210338482E-2</v>
      </c>
      <c r="AC637" s="48">
        <v>29556.703066901824</v>
      </c>
      <c r="AD637" s="48">
        <v>-1320.8466122153798</v>
      </c>
      <c r="AE637" s="48">
        <v>-4.4290743093645446E-2</v>
      </c>
      <c r="AF637" s="48">
        <v>29822.182242972718</v>
      </c>
      <c r="AG637" s="48">
        <v>-696.04914538111234</v>
      </c>
      <c r="AH637" s="48">
        <v>-1.3290148721219808E-2</v>
      </c>
      <c r="AI637" s="48">
        <v>52373.315000588416</v>
      </c>
      <c r="AJ637" s="48">
        <v>-762.49216974315414</v>
      </c>
      <c r="AK637" s="48">
        <v>-2.5399784883306964E-2</v>
      </c>
      <c r="AL637" s="48">
        <v>30019.63100263392</v>
      </c>
      <c r="AM637" s="48">
        <v>-624.79746683426742</v>
      </c>
      <c r="AN637" s="48">
        <v>-3.1000594372425638E-2</v>
      </c>
      <c r="AO637" s="48">
        <v>20154.370568778879</v>
      </c>
      <c r="AP637" s="48">
        <v>696.04914538111234</v>
      </c>
      <c r="AQ637" s="48">
        <v>1.3290148721219808E-2</v>
      </c>
      <c r="AR637" s="48">
        <v>52373.315000588416</v>
      </c>
      <c r="AS637" s="48">
        <v>-66.443024362041797</v>
      </c>
      <c r="AT637" s="48">
        <v>-1.2109636162087156E-2</v>
      </c>
      <c r="AU637" s="48">
        <v>5486.7894850599714</v>
      </c>
      <c r="AV637" s="48">
        <v>-558.35444247222563</v>
      </c>
      <c r="AW637" s="48">
        <v>-1.8890958210338482E-2</v>
      </c>
      <c r="AX637" s="48">
        <v>29556.703066901824</v>
      </c>
      <c r="AY637" s="48">
        <v>762.49216974315414</v>
      </c>
      <c r="AZ637" s="48">
        <v>2.5399784883306964E-2</v>
      </c>
      <c r="BA637" s="48">
        <v>30019.63100263392</v>
      </c>
      <c r="BB637" s="48">
        <v>66.443024362041797</v>
      </c>
      <c r="BC637" s="48">
        <v>1.2109636162087156E-2</v>
      </c>
      <c r="BD637" s="48">
        <v>5486.7894850599714</v>
      </c>
      <c r="BF637" s="8">
        <f t="shared" si="81"/>
        <v>316425.33852302621</v>
      </c>
      <c r="BG637" s="8">
        <f t="shared" si="82"/>
        <v>316433.21420362021</v>
      </c>
      <c r="BH637" s="8">
        <f t="shared" si="83"/>
        <v>316730.55888736469</v>
      </c>
      <c r="BI637" s="8">
        <f t="shared" si="84"/>
        <v>316433.7128268641</v>
      </c>
      <c r="BJ637" s="19">
        <f t="shared" si="85"/>
        <v>0</v>
      </c>
      <c r="BK637" s="19">
        <f t="shared" si="86"/>
        <v>0</v>
      </c>
      <c r="BL637" s="19">
        <f t="shared" si="87"/>
        <v>1</v>
      </c>
      <c r="BM637" s="19">
        <f t="shared" si="88"/>
        <v>0</v>
      </c>
    </row>
    <row r="638" spans="2:65" x14ac:dyDescent="0.25">
      <c r="B638" s="6">
        <v>613</v>
      </c>
      <c r="C638" s="48">
        <v>1933.032265722868</v>
      </c>
      <c r="D638" s="48">
        <v>1541.835258501327</v>
      </c>
      <c r="E638" s="48">
        <v>15.104852835653048</v>
      </c>
      <c r="F638" s="48">
        <v>10.694758569015958</v>
      </c>
      <c r="G638" s="48">
        <v>3173.2832682158783</v>
      </c>
      <c r="H638" s="48">
        <v>2910.489317385187</v>
      </c>
      <c r="I638" s="48">
        <v>15.172275300389469</v>
      </c>
      <c r="J638" s="48">
        <v>10.734529224426121</v>
      </c>
      <c r="K638" s="48">
        <v>2516.6397276953421</v>
      </c>
      <c r="L638" s="48">
        <v>2210.1112443098486</v>
      </c>
      <c r="M638" s="48">
        <v>15.14942863217118</v>
      </c>
      <c r="N638" s="48">
        <v>10.721064213986839</v>
      </c>
      <c r="O638" s="48">
        <v>2452.9956052592756</v>
      </c>
      <c r="P638" s="48">
        <v>2117.6747403389086</v>
      </c>
      <c r="Q638" s="48">
        <v>15.134321922435849</v>
      </c>
      <c r="R638" s="48">
        <v>10.712154348527278</v>
      </c>
      <c r="U638" s="48">
        <v>1368.65405888386</v>
      </c>
      <c r="V638" s="48">
        <v>3.9770655410162448E-2</v>
      </c>
      <c r="W638" s="48">
        <v>34413.666175944709</v>
      </c>
      <c r="X638" s="48">
        <v>668.27598580852168</v>
      </c>
      <c r="Y638" s="48">
        <v>2.6305644970880948E-2</v>
      </c>
      <c r="Z638" s="48">
        <v>25404.280584956963</v>
      </c>
      <c r="AA638" s="48">
        <v>575.83948183758162</v>
      </c>
      <c r="AB638" s="48">
        <v>1.7395779511319986E-2</v>
      </c>
      <c r="AC638" s="48">
        <v>33102.252271182479</v>
      </c>
      <c r="AD638" s="48">
        <v>-1368.65405888386</v>
      </c>
      <c r="AE638" s="48">
        <v>-3.9770655410162448E-2</v>
      </c>
      <c r="AF638" s="48">
        <v>34413.666175944709</v>
      </c>
      <c r="AG638" s="48">
        <v>-700.37807307533831</v>
      </c>
      <c r="AH638" s="48">
        <v>-1.34650104392815E-2</v>
      </c>
      <c r="AI638" s="48">
        <v>52014.669890795187</v>
      </c>
      <c r="AJ638" s="48">
        <v>-792.81457704627837</v>
      </c>
      <c r="AK638" s="48">
        <v>-2.2374875898842461E-2</v>
      </c>
      <c r="AL638" s="48">
        <v>35433.250250442448</v>
      </c>
      <c r="AM638" s="48">
        <v>-668.27598580852168</v>
      </c>
      <c r="AN638" s="48">
        <v>-2.6305644970880948E-2</v>
      </c>
      <c r="AO638" s="48">
        <v>25404.280584956963</v>
      </c>
      <c r="AP638" s="48">
        <v>700.37807307533831</v>
      </c>
      <c r="AQ638" s="48">
        <v>1.34650104392815E-2</v>
      </c>
      <c r="AR638" s="48">
        <v>52014.669890795187</v>
      </c>
      <c r="AS638" s="48">
        <v>-92.436503970940066</v>
      </c>
      <c r="AT638" s="48">
        <v>-8.9098654595609617E-3</v>
      </c>
      <c r="AU638" s="48">
        <v>10374.623992974964</v>
      </c>
      <c r="AV638" s="48">
        <v>-575.83948183758162</v>
      </c>
      <c r="AW638" s="48">
        <v>-1.7395779511319986E-2</v>
      </c>
      <c r="AX638" s="48">
        <v>33102.252271182479</v>
      </c>
      <c r="AY638" s="48">
        <v>792.81457704627837</v>
      </c>
      <c r="AZ638" s="48">
        <v>2.2374875898842461E-2</v>
      </c>
      <c r="BA638" s="48">
        <v>35433.250250442448</v>
      </c>
      <c r="BB638" s="48">
        <v>92.436503970940066</v>
      </c>
      <c r="BC638" s="48">
        <v>8.9098654595609617E-3</v>
      </c>
      <c r="BD638" s="48">
        <v>10374.623992974964</v>
      </c>
      <c r="BF638" s="8">
        <f t="shared" si="81"/>
        <v>319300.9218119774</v>
      </c>
      <c r="BG638" s="8">
        <f t="shared" si="82"/>
        <v>319125.38741539844</v>
      </c>
      <c r="BH638" s="8">
        <f t="shared" si="83"/>
        <v>319421.81517529528</v>
      </c>
      <c r="BI638" s="8">
        <f t="shared" si="84"/>
        <v>319246.95571547939</v>
      </c>
      <c r="BJ638" s="19">
        <f t="shared" si="85"/>
        <v>0</v>
      </c>
      <c r="BK638" s="19">
        <f t="shared" si="86"/>
        <v>0</v>
      </c>
      <c r="BL638" s="19">
        <f t="shared" si="87"/>
        <v>1</v>
      </c>
      <c r="BM638" s="19">
        <f t="shared" si="88"/>
        <v>0</v>
      </c>
    </row>
    <row r="639" spans="2:65" x14ac:dyDescent="0.25">
      <c r="B639" s="6">
        <v>614</v>
      </c>
      <c r="C639" s="48">
        <v>2024.9866474759017</v>
      </c>
      <c r="D639" s="48">
        <v>1604.1571840285346</v>
      </c>
      <c r="E639" s="48">
        <v>15.102333126489308</v>
      </c>
      <c r="F639" s="48">
        <v>10.692675008606873</v>
      </c>
      <c r="G639" s="48">
        <v>3173.1397791970644</v>
      </c>
      <c r="H639" s="48">
        <v>2910.7004017766963</v>
      </c>
      <c r="I639" s="48">
        <v>15.179649109918564</v>
      </c>
      <c r="J639" s="48">
        <v>10.738399980979368</v>
      </c>
      <c r="K639" s="48">
        <v>2590.4724967556344</v>
      </c>
      <c r="L639" s="48">
        <v>2259.9914418586382</v>
      </c>
      <c r="M639" s="48">
        <v>15.146617087176223</v>
      </c>
      <c r="N639" s="48">
        <v>10.718882926343277</v>
      </c>
      <c r="O639" s="48">
        <v>2449.5406950472402</v>
      </c>
      <c r="P639" s="48">
        <v>2115.7477310790714</v>
      </c>
      <c r="Q639" s="48">
        <v>15.145002383231834</v>
      </c>
      <c r="R639" s="48">
        <v>10.717928182269562</v>
      </c>
      <c r="U639" s="48">
        <v>1306.5432177481616</v>
      </c>
      <c r="V639" s="48">
        <v>4.5724972372495287E-2</v>
      </c>
      <c r="W639" s="48">
        <v>28573.953136690794</v>
      </c>
      <c r="X639" s="48">
        <v>655.83425783010352</v>
      </c>
      <c r="Y639" s="48">
        <v>2.620791773640363E-2</v>
      </c>
      <c r="Z639" s="48">
        <v>25024.279472578201</v>
      </c>
      <c r="AA639" s="48">
        <v>511.59054705053677</v>
      </c>
      <c r="AB639" s="48">
        <v>2.5253173662688866E-2</v>
      </c>
      <c r="AC639" s="48">
        <v>20258.46548572242</v>
      </c>
      <c r="AD639" s="48">
        <v>-1306.5432177481616</v>
      </c>
      <c r="AE639" s="48">
        <v>-4.5724972372495287E-2</v>
      </c>
      <c r="AF639" s="48">
        <v>28573.953136690794</v>
      </c>
      <c r="AG639" s="48">
        <v>-650.7089599180581</v>
      </c>
      <c r="AH639" s="48">
        <v>-1.9517054636091657E-2</v>
      </c>
      <c r="AI639" s="48">
        <v>33340.530733297383</v>
      </c>
      <c r="AJ639" s="48">
        <v>-794.95267069762485</v>
      </c>
      <c r="AK639" s="48">
        <v>-2.0471798709806421E-2</v>
      </c>
      <c r="AL639" s="48">
        <v>38831.598628254673</v>
      </c>
      <c r="AM639" s="48">
        <v>-655.83425783010352</v>
      </c>
      <c r="AN639" s="48">
        <v>-2.620791773640363E-2</v>
      </c>
      <c r="AO639" s="48">
        <v>25024.279472578201</v>
      </c>
      <c r="AP639" s="48">
        <v>650.7089599180581</v>
      </c>
      <c r="AQ639" s="48">
        <v>1.9517054636091657E-2</v>
      </c>
      <c r="AR639" s="48">
        <v>33340.530733297383</v>
      </c>
      <c r="AS639" s="48">
        <v>-144.24371077956675</v>
      </c>
      <c r="AT639" s="48">
        <v>-9.5474407371476389E-4</v>
      </c>
      <c r="AU639" s="48">
        <v>151081.02239203898</v>
      </c>
      <c r="AV639" s="48">
        <v>-511.59054705053677</v>
      </c>
      <c r="AW639" s="48">
        <v>-2.5253173662688866E-2</v>
      </c>
      <c r="AX639" s="48">
        <v>20258.46548572242</v>
      </c>
      <c r="AY639" s="48">
        <v>794.95267069762485</v>
      </c>
      <c r="AZ639" s="48">
        <v>2.0471798709806421E-2</v>
      </c>
      <c r="BA639" s="48">
        <v>38831.598628254673</v>
      </c>
      <c r="BB639" s="48">
        <v>144.24371077956675</v>
      </c>
      <c r="BC639" s="48">
        <v>9.5474407371476389E-4</v>
      </c>
      <c r="BD639" s="48">
        <v>151081.02239203898</v>
      </c>
      <c r="BF639" s="8">
        <f t="shared" si="81"/>
        <v>319176.09307417768</v>
      </c>
      <c r="BG639" s="8">
        <f t="shared" si="82"/>
        <v>319241.29902760434</v>
      </c>
      <c r="BH639" s="8">
        <f t="shared" si="83"/>
        <v>319306.49634843966</v>
      </c>
      <c r="BI639" s="8">
        <f t="shared" si="84"/>
        <v>319422.09773700777</v>
      </c>
      <c r="BJ639" s="19">
        <f t="shared" si="85"/>
        <v>0</v>
      </c>
      <c r="BK639" s="19">
        <f t="shared" si="86"/>
        <v>0</v>
      </c>
      <c r="BL639" s="19">
        <f t="shared" si="87"/>
        <v>0</v>
      </c>
      <c r="BM639" s="19">
        <f t="shared" si="88"/>
        <v>1</v>
      </c>
    </row>
    <row r="640" spans="2:65" x14ac:dyDescent="0.25">
      <c r="B640" s="6">
        <v>615</v>
      </c>
      <c r="C640" s="48">
        <v>2015.7854792557814</v>
      </c>
      <c r="D640" s="48">
        <v>1593.9900130692442</v>
      </c>
      <c r="E640" s="48">
        <v>14.958537883670155</v>
      </c>
      <c r="F640" s="48">
        <v>10.58804373831218</v>
      </c>
      <c r="G640" s="48">
        <v>3229.8241567546133</v>
      </c>
      <c r="H640" s="48">
        <v>2946.0749389173016</v>
      </c>
      <c r="I640" s="48">
        <v>15.016694395902961</v>
      </c>
      <c r="J640" s="48">
        <v>10.622394525669598</v>
      </c>
      <c r="K640" s="48">
        <v>2609.9724157630158</v>
      </c>
      <c r="L640" s="48">
        <v>2269.9373311184554</v>
      </c>
      <c r="M640" s="48">
        <v>14.993090805430317</v>
      </c>
      <c r="N640" s="48">
        <v>10.608463983471477</v>
      </c>
      <c r="O640" s="48">
        <v>2468.3867520129152</v>
      </c>
      <c r="P640" s="48">
        <v>2125.2249492373271</v>
      </c>
      <c r="Q640" s="48">
        <v>14.991775276688267</v>
      </c>
      <c r="R640" s="48">
        <v>10.607687128013159</v>
      </c>
      <c r="U640" s="48">
        <v>1352.0849258480573</v>
      </c>
      <c r="V640" s="48">
        <v>3.4350787357418255E-2</v>
      </c>
      <c r="W640" s="48">
        <v>39361.104354892363</v>
      </c>
      <c r="X640" s="48">
        <v>675.94731804921116</v>
      </c>
      <c r="Y640" s="48">
        <v>2.0420245159296968E-2</v>
      </c>
      <c r="Z640" s="48">
        <v>33101.821881970136</v>
      </c>
      <c r="AA640" s="48">
        <v>531.23493616808287</v>
      </c>
      <c r="AB640" s="48">
        <v>1.9643389700979341E-2</v>
      </c>
      <c r="AC640" s="48">
        <v>27043.954442424852</v>
      </c>
      <c r="AD640" s="48">
        <v>-1352.0849258480573</v>
      </c>
      <c r="AE640" s="48">
        <v>-3.4350787357418255E-2</v>
      </c>
      <c r="AF640" s="48">
        <v>39361.104354892363</v>
      </c>
      <c r="AG640" s="48">
        <v>-676.13760779884615</v>
      </c>
      <c r="AH640" s="48">
        <v>-1.3930542198121287E-2</v>
      </c>
      <c r="AI640" s="48">
        <v>48536.345404418789</v>
      </c>
      <c r="AJ640" s="48">
        <v>-820.84998967997444</v>
      </c>
      <c r="AK640" s="48">
        <v>-1.4707397656438914E-2</v>
      </c>
      <c r="AL640" s="48">
        <v>55812.048389172742</v>
      </c>
      <c r="AM640" s="48">
        <v>-675.94731804921116</v>
      </c>
      <c r="AN640" s="48">
        <v>-2.0420245159296968E-2</v>
      </c>
      <c r="AO640" s="48">
        <v>33101.821881970136</v>
      </c>
      <c r="AP640" s="48">
        <v>676.13760779884615</v>
      </c>
      <c r="AQ640" s="48">
        <v>1.3930542198121287E-2</v>
      </c>
      <c r="AR640" s="48">
        <v>48536.345404418789</v>
      </c>
      <c r="AS640" s="48">
        <v>-144.71238188112829</v>
      </c>
      <c r="AT640" s="48">
        <v>-7.7685545831762681E-4</v>
      </c>
      <c r="AU640" s="48">
        <v>186279.67446417926</v>
      </c>
      <c r="AV640" s="48">
        <v>-531.23493616808287</v>
      </c>
      <c r="AW640" s="48">
        <v>-1.9643389700979341E-2</v>
      </c>
      <c r="AX640" s="48">
        <v>27043.954442424852</v>
      </c>
      <c r="AY640" s="48">
        <v>820.84998967997444</v>
      </c>
      <c r="AZ640" s="48">
        <v>1.4707397656438914E-2</v>
      </c>
      <c r="BA640" s="48">
        <v>55812.048389172742</v>
      </c>
      <c r="BB640" s="48">
        <v>144.71238188112829</v>
      </c>
      <c r="BC640" s="48">
        <v>7.7685545831762681E-4</v>
      </c>
      <c r="BD640" s="48">
        <v>186279.67446417926</v>
      </c>
      <c r="BF640" s="8">
        <f t="shared" si="81"/>
        <v>316047.32213629619</v>
      </c>
      <c r="BG640" s="8">
        <f t="shared" si="82"/>
        <v>315725.76083117066</v>
      </c>
      <c r="BH640" s="8">
        <f t="shared" si="83"/>
        <v>315983.98217302584</v>
      </c>
      <c r="BI640" s="8">
        <f t="shared" si="84"/>
        <v>316105.38889115746</v>
      </c>
      <c r="BJ640" s="19">
        <f t="shared" si="85"/>
        <v>0</v>
      </c>
      <c r="BK640" s="19">
        <f t="shared" si="86"/>
        <v>0</v>
      </c>
      <c r="BL640" s="19">
        <f t="shared" si="87"/>
        <v>0</v>
      </c>
      <c r="BM640" s="19">
        <f t="shared" si="88"/>
        <v>1</v>
      </c>
    </row>
    <row r="641" spans="2:65" x14ac:dyDescent="0.25">
      <c r="B641" s="6">
        <v>616</v>
      </c>
      <c r="C641" s="48">
        <v>1965.4806300597088</v>
      </c>
      <c r="D641" s="48">
        <v>1563.7566986684433</v>
      </c>
      <c r="E641" s="48">
        <v>15.021373572027176</v>
      </c>
      <c r="F641" s="48">
        <v>10.63536267523456</v>
      </c>
      <c r="G641" s="48">
        <v>3140.6748549643912</v>
      </c>
      <c r="H641" s="48">
        <v>2888.7445449040251</v>
      </c>
      <c r="I641" s="48">
        <v>15.096542373647981</v>
      </c>
      <c r="J641" s="48">
        <v>10.679694664875797</v>
      </c>
      <c r="K641" s="48">
        <v>2604.6212555984866</v>
      </c>
      <c r="L641" s="48">
        <v>2269.186313888903</v>
      </c>
      <c r="M641" s="48">
        <v>15.054807572225263</v>
      </c>
      <c r="N641" s="48">
        <v>10.655097554900003</v>
      </c>
      <c r="O641" s="48">
        <v>2504.7453515033658</v>
      </c>
      <c r="P641" s="48">
        <v>2152.4919619901061</v>
      </c>
      <c r="Q641" s="48">
        <v>15.046350747036822</v>
      </c>
      <c r="R641" s="48">
        <v>10.650108335518269</v>
      </c>
      <c r="U641" s="48">
        <v>1324.9878462355819</v>
      </c>
      <c r="V641" s="48">
        <v>4.4331989641236191E-2</v>
      </c>
      <c r="W641" s="48">
        <v>29887.849766235639</v>
      </c>
      <c r="X641" s="48">
        <v>705.42961522045971</v>
      </c>
      <c r="Y641" s="48">
        <v>1.9734879665442406E-2</v>
      </c>
      <c r="Z641" s="48">
        <v>35745.321338631315</v>
      </c>
      <c r="AA641" s="48">
        <v>588.73526332166284</v>
      </c>
      <c r="AB641" s="48">
        <v>1.4745660283708162E-2</v>
      </c>
      <c r="AC641" s="48">
        <v>39926.002091078335</v>
      </c>
      <c r="AD641" s="48">
        <v>-1324.9878462355819</v>
      </c>
      <c r="AE641" s="48">
        <v>-4.4331989641236191E-2</v>
      </c>
      <c r="AF641" s="48">
        <v>29887.849766235639</v>
      </c>
      <c r="AG641" s="48">
        <v>-619.55823101512215</v>
      </c>
      <c r="AH641" s="48">
        <v>-2.4597109975793785E-2</v>
      </c>
      <c r="AI641" s="48">
        <v>25188.253076269302</v>
      </c>
      <c r="AJ641" s="48">
        <v>-736.25258291391901</v>
      </c>
      <c r="AK641" s="48">
        <v>-2.958632935752803E-2</v>
      </c>
      <c r="AL641" s="48">
        <v>24884.891059545542</v>
      </c>
      <c r="AM641" s="48">
        <v>-705.42961522045971</v>
      </c>
      <c r="AN641" s="48">
        <v>-1.9734879665442406E-2</v>
      </c>
      <c r="AO641" s="48">
        <v>35745.321338631315</v>
      </c>
      <c r="AP641" s="48">
        <v>619.55823101512215</v>
      </c>
      <c r="AQ641" s="48">
        <v>2.4597109975793785E-2</v>
      </c>
      <c r="AR641" s="48">
        <v>25188.253076269302</v>
      </c>
      <c r="AS641" s="48">
        <v>-116.69435189879687</v>
      </c>
      <c r="AT641" s="48">
        <v>-4.9892193817342445E-3</v>
      </c>
      <c r="AU641" s="48">
        <v>23389.300604022366</v>
      </c>
      <c r="AV641" s="48">
        <v>-588.73526332166284</v>
      </c>
      <c r="AW641" s="48">
        <v>-1.4745660283708162E-2</v>
      </c>
      <c r="AX641" s="48">
        <v>39926.002091078335</v>
      </c>
      <c r="AY641" s="48">
        <v>736.25258291391901</v>
      </c>
      <c r="AZ641" s="48">
        <v>2.958632935752803E-2</v>
      </c>
      <c r="BA641" s="48">
        <v>24884.891059545542</v>
      </c>
      <c r="BB641" s="48">
        <v>116.69435189879687</v>
      </c>
      <c r="BC641" s="48">
        <v>4.9892193817342445E-3</v>
      </c>
      <c r="BD641" s="48">
        <v>23389.300604022366</v>
      </c>
      <c r="BF641" s="8">
        <f t="shared" si="81"/>
        <v>317497.12355836836</v>
      </c>
      <c r="BG641" s="8">
        <f t="shared" si="82"/>
        <v>317502.09540136985</v>
      </c>
      <c r="BH641" s="8">
        <f t="shared" si="83"/>
        <v>317383.74033311114</v>
      </c>
      <c r="BI641" s="8">
        <f t="shared" si="84"/>
        <v>317350.75810355792</v>
      </c>
      <c r="BJ641" s="19">
        <f t="shared" si="85"/>
        <v>0</v>
      </c>
      <c r="BK641" s="19">
        <f t="shared" si="86"/>
        <v>1</v>
      </c>
      <c r="BL641" s="19">
        <f t="shared" si="87"/>
        <v>0</v>
      </c>
      <c r="BM641" s="19">
        <f t="shared" si="88"/>
        <v>0</v>
      </c>
    </row>
    <row r="642" spans="2:65" x14ac:dyDescent="0.25">
      <c r="B642" s="6">
        <v>617</v>
      </c>
      <c r="C642" s="48">
        <v>1963.8330184110359</v>
      </c>
      <c r="D642" s="48">
        <v>1564.2134918355209</v>
      </c>
      <c r="E642" s="48">
        <v>15.040996026514769</v>
      </c>
      <c r="F642" s="48">
        <v>10.647281962572551</v>
      </c>
      <c r="G642" s="48">
        <v>3174.2316803781168</v>
      </c>
      <c r="H642" s="48">
        <v>2912.1922311741896</v>
      </c>
      <c r="I642" s="48">
        <v>15.104181055366077</v>
      </c>
      <c r="J642" s="48">
        <v>10.684485851327613</v>
      </c>
      <c r="K642" s="48">
        <v>2515.7237572153622</v>
      </c>
      <c r="L642" s="48">
        <v>2210.7515369049434</v>
      </c>
      <c r="M642" s="48">
        <v>15.084580882842211</v>
      </c>
      <c r="N642" s="48">
        <v>10.672956232911167</v>
      </c>
      <c r="O642" s="48">
        <v>2500.6549011540001</v>
      </c>
      <c r="P642" s="48">
        <v>2151.1004810434247</v>
      </c>
      <c r="Q642" s="48">
        <v>15.064116193200601</v>
      </c>
      <c r="R642" s="48">
        <v>10.660907424744197</v>
      </c>
      <c r="U642" s="48">
        <v>1347.9787393386687</v>
      </c>
      <c r="V642" s="48">
        <v>3.7203888755062309E-2</v>
      </c>
      <c r="W642" s="48">
        <v>36232.200031918706</v>
      </c>
      <c r="X642" s="48">
        <v>646.53804506942242</v>
      </c>
      <c r="Y642" s="48">
        <v>2.5674270338615912E-2</v>
      </c>
      <c r="Z642" s="48">
        <v>25182.333773941129</v>
      </c>
      <c r="AA642" s="48">
        <v>586.88698920790375</v>
      </c>
      <c r="AB642" s="48">
        <v>1.3625462171646063E-2</v>
      </c>
      <c r="AC642" s="48">
        <v>43072.813370631018</v>
      </c>
      <c r="AD642" s="48">
        <v>-1347.9787393386687</v>
      </c>
      <c r="AE642" s="48">
        <v>-3.7203888755062309E-2</v>
      </c>
      <c r="AF642" s="48">
        <v>36232.200031918706</v>
      </c>
      <c r="AG642" s="48">
        <v>-701.44069426924625</v>
      </c>
      <c r="AH642" s="48">
        <v>-1.1529618416446397E-2</v>
      </c>
      <c r="AI642" s="48">
        <v>60838.153435214983</v>
      </c>
      <c r="AJ642" s="48">
        <v>-761.09175013076492</v>
      </c>
      <c r="AK642" s="48">
        <v>-2.3578426583416245E-2</v>
      </c>
      <c r="AL642" s="48">
        <v>32279.157705377787</v>
      </c>
      <c r="AM642" s="48">
        <v>-646.53804506942242</v>
      </c>
      <c r="AN642" s="48">
        <v>-2.5674270338615912E-2</v>
      </c>
      <c r="AO642" s="48">
        <v>25182.333773941129</v>
      </c>
      <c r="AP642" s="48">
        <v>701.44069426924625</v>
      </c>
      <c r="AQ642" s="48">
        <v>1.1529618416446397E-2</v>
      </c>
      <c r="AR642" s="48">
        <v>60838.153435214983</v>
      </c>
      <c r="AS642" s="48">
        <v>-59.651055861518671</v>
      </c>
      <c r="AT642" s="48">
        <v>-1.2048808166969849E-2</v>
      </c>
      <c r="AU642" s="48">
        <v>4950.7847610225745</v>
      </c>
      <c r="AV642" s="48">
        <v>-586.88698920790375</v>
      </c>
      <c r="AW642" s="48">
        <v>-1.3625462171646063E-2</v>
      </c>
      <c r="AX642" s="48">
        <v>43072.813370631018</v>
      </c>
      <c r="AY642" s="48">
        <v>761.09175013076492</v>
      </c>
      <c r="AZ642" s="48">
        <v>2.3578426583416245E-2</v>
      </c>
      <c r="BA642" s="48">
        <v>32279.157705377787</v>
      </c>
      <c r="BB642" s="48">
        <v>59.651055861518671</v>
      </c>
      <c r="BC642" s="48">
        <v>1.2048808166969849E-2</v>
      </c>
      <c r="BD642" s="48">
        <v>4950.7847610225745</v>
      </c>
      <c r="BF642" s="8">
        <f t="shared" si="81"/>
        <v>317854.245385341</v>
      </c>
      <c r="BG642" s="8">
        <f t="shared" si="82"/>
        <v>317622.38330865419</v>
      </c>
      <c r="BH642" s="8">
        <f t="shared" si="83"/>
        <v>317977.93545043003</v>
      </c>
      <c r="BI642" s="8">
        <f t="shared" si="84"/>
        <v>317676.12226128246</v>
      </c>
      <c r="BJ642" s="19">
        <f t="shared" si="85"/>
        <v>0</v>
      </c>
      <c r="BK642" s="19">
        <f t="shared" si="86"/>
        <v>0</v>
      </c>
      <c r="BL642" s="19">
        <f t="shared" si="87"/>
        <v>1</v>
      </c>
      <c r="BM642" s="19">
        <f t="shared" si="88"/>
        <v>0</v>
      </c>
    </row>
    <row r="643" spans="2:65" x14ac:dyDescent="0.25">
      <c r="B643" s="6">
        <v>618</v>
      </c>
      <c r="C643" s="48">
        <v>1993.3912527093462</v>
      </c>
      <c r="D643" s="48">
        <v>1580.3978616183183</v>
      </c>
      <c r="E643" s="48">
        <v>15.018743652495409</v>
      </c>
      <c r="F643" s="48">
        <v>10.631403732831474</v>
      </c>
      <c r="G643" s="48">
        <v>3215.679554721105</v>
      </c>
      <c r="H643" s="48">
        <v>2937.5608543745248</v>
      </c>
      <c r="I643" s="48">
        <v>15.078502367142296</v>
      </c>
      <c r="J643" s="48">
        <v>10.666625817471937</v>
      </c>
      <c r="K643" s="48">
        <v>2607.1544452411822</v>
      </c>
      <c r="L643" s="48">
        <v>2269.1824376720351</v>
      </c>
      <c r="M643" s="48">
        <v>15.052098764021265</v>
      </c>
      <c r="N643" s="48">
        <v>10.651074883837371</v>
      </c>
      <c r="O643" s="48">
        <v>2526.8623295362672</v>
      </c>
      <c r="P643" s="48">
        <v>2165.5054104565961</v>
      </c>
      <c r="Q643" s="48">
        <v>15.041733120426208</v>
      </c>
      <c r="R643" s="48">
        <v>10.644964878142993</v>
      </c>
      <c r="U643" s="48">
        <v>1357.1629927562064</v>
      </c>
      <c r="V643" s="48">
        <v>3.5222084640462725E-2</v>
      </c>
      <c r="W643" s="48">
        <v>38531.59194322965</v>
      </c>
      <c r="X643" s="48">
        <v>688.78457605371682</v>
      </c>
      <c r="Y643" s="48">
        <v>1.9671151005896448E-2</v>
      </c>
      <c r="Z643" s="48">
        <v>35014.960530131306</v>
      </c>
      <c r="AA643" s="48">
        <v>585.10754883827781</v>
      </c>
      <c r="AB643" s="48">
        <v>1.356114531151853E-2</v>
      </c>
      <c r="AC643" s="48">
        <v>43145.880041658478</v>
      </c>
      <c r="AD643" s="48">
        <v>-1357.1629927562064</v>
      </c>
      <c r="AE643" s="48">
        <v>-3.5222084640462725E-2</v>
      </c>
      <c r="AF643" s="48">
        <v>38531.59194322965</v>
      </c>
      <c r="AG643" s="48">
        <v>-668.37841670248963</v>
      </c>
      <c r="AH643" s="48">
        <v>-1.5550933634566277E-2</v>
      </c>
      <c r="AI643" s="48">
        <v>42979.954284984706</v>
      </c>
      <c r="AJ643" s="48">
        <v>-772.05544391792864</v>
      </c>
      <c r="AK643" s="48">
        <v>-2.1660939328944195E-2</v>
      </c>
      <c r="AL643" s="48">
        <v>35642.749937731365</v>
      </c>
      <c r="AM643" s="48">
        <v>-688.78457605371682</v>
      </c>
      <c r="AN643" s="48">
        <v>-1.9671151005896448E-2</v>
      </c>
      <c r="AO643" s="48">
        <v>35014.960530131306</v>
      </c>
      <c r="AP643" s="48">
        <v>668.37841670248963</v>
      </c>
      <c r="AQ643" s="48">
        <v>1.5550933634566277E-2</v>
      </c>
      <c r="AR643" s="48">
        <v>42979.954284984706</v>
      </c>
      <c r="AS643" s="48">
        <v>-103.67702721543901</v>
      </c>
      <c r="AT643" s="48">
        <v>-6.110005694377918E-3</v>
      </c>
      <c r="AU643" s="48">
        <v>16968.40107871532</v>
      </c>
      <c r="AV643" s="48">
        <v>-585.10754883827781</v>
      </c>
      <c r="AW643" s="48">
        <v>-1.356114531151853E-2</v>
      </c>
      <c r="AX643" s="48">
        <v>43145.880041658478</v>
      </c>
      <c r="AY643" s="48">
        <v>772.05544391792864</v>
      </c>
      <c r="AZ643" s="48">
        <v>2.1660939328944195E-2</v>
      </c>
      <c r="BA643" s="48">
        <v>35642.749937731365</v>
      </c>
      <c r="BB643" s="48">
        <v>103.67702721543901</v>
      </c>
      <c r="BC643" s="48">
        <v>6.110005694377918E-3</v>
      </c>
      <c r="BD643" s="48">
        <v>16968.40107871532</v>
      </c>
      <c r="BF643" s="8">
        <f t="shared" si="81"/>
        <v>317361.71412332589</v>
      </c>
      <c r="BG643" s="8">
        <f t="shared" si="82"/>
        <v>317061.21366978355</v>
      </c>
      <c r="BH643" s="8">
        <f t="shared" si="83"/>
        <v>317263.06407744909</v>
      </c>
      <c r="BI643" s="8">
        <f t="shared" si="84"/>
        <v>317183.44093383319</v>
      </c>
      <c r="BJ643" s="19">
        <f t="shared" si="85"/>
        <v>1</v>
      </c>
      <c r="BK643" s="19">
        <f t="shared" si="86"/>
        <v>0</v>
      </c>
      <c r="BL643" s="19">
        <f t="shared" si="87"/>
        <v>0</v>
      </c>
      <c r="BM643" s="19">
        <f t="shared" si="88"/>
        <v>0</v>
      </c>
    </row>
    <row r="644" spans="2:65" x14ac:dyDescent="0.25">
      <c r="B644" s="6">
        <v>619</v>
      </c>
      <c r="C644" s="48">
        <v>1892.3546232620802</v>
      </c>
      <c r="D644" s="48">
        <v>1520.1470131696253</v>
      </c>
      <c r="E644" s="48">
        <v>15.24561642633526</v>
      </c>
      <c r="F644" s="48">
        <v>10.793002902907741</v>
      </c>
      <c r="G644" s="48">
        <v>3133.6983536132439</v>
      </c>
      <c r="H644" s="48">
        <v>2887.6148158284532</v>
      </c>
      <c r="I644" s="48">
        <v>15.311285943762902</v>
      </c>
      <c r="J644" s="48">
        <v>10.831678516151896</v>
      </c>
      <c r="K644" s="48">
        <v>2544.7687725842693</v>
      </c>
      <c r="L644" s="48">
        <v>2233.6016258356203</v>
      </c>
      <c r="M644" s="48">
        <v>15.277541827065118</v>
      </c>
      <c r="N644" s="48">
        <v>10.811818291488734</v>
      </c>
      <c r="O644" s="48">
        <v>2460.4991180945794</v>
      </c>
      <c r="P644" s="48">
        <v>2127.698645875621</v>
      </c>
      <c r="Q644" s="48">
        <v>15.266258390697493</v>
      </c>
      <c r="R644" s="48">
        <v>10.805171203952622</v>
      </c>
      <c r="U644" s="48">
        <v>1367.4678026588278</v>
      </c>
      <c r="V644" s="48">
        <v>3.8675613244155471E-2</v>
      </c>
      <c r="W644" s="48">
        <v>35357.365739132139</v>
      </c>
      <c r="X644" s="48">
        <v>713.454612665995</v>
      </c>
      <c r="Y644" s="48">
        <v>1.8815388580993186E-2</v>
      </c>
      <c r="Z644" s="48">
        <v>37918.675428617411</v>
      </c>
      <c r="AA644" s="48">
        <v>607.55163270599564</v>
      </c>
      <c r="AB644" s="48">
        <v>1.2168301044880536E-2</v>
      </c>
      <c r="AC644" s="48">
        <v>49929.043542328007</v>
      </c>
      <c r="AD644" s="48">
        <v>-1367.4678026588278</v>
      </c>
      <c r="AE644" s="48">
        <v>-3.8675613244155471E-2</v>
      </c>
      <c r="AF644" s="48">
        <v>35357.365739132139</v>
      </c>
      <c r="AG644" s="48">
        <v>-654.01318999283285</v>
      </c>
      <c r="AH644" s="48">
        <v>-1.9860224663162285E-2</v>
      </c>
      <c r="AI644" s="48">
        <v>32930.805219234426</v>
      </c>
      <c r="AJ644" s="48">
        <v>-759.91616995283221</v>
      </c>
      <c r="AK644" s="48">
        <v>-2.6507312199274935E-2</v>
      </c>
      <c r="AL644" s="48">
        <v>28668.171417757643</v>
      </c>
      <c r="AM644" s="48">
        <v>-713.454612665995</v>
      </c>
      <c r="AN644" s="48">
        <v>-1.8815388580993186E-2</v>
      </c>
      <c r="AO644" s="48">
        <v>37918.675428617411</v>
      </c>
      <c r="AP644" s="48">
        <v>654.01318999283285</v>
      </c>
      <c r="AQ644" s="48">
        <v>1.9860224663162285E-2</v>
      </c>
      <c r="AR644" s="48">
        <v>32930.805219234426</v>
      </c>
      <c r="AS644" s="48">
        <v>-105.90297995999936</v>
      </c>
      <c r="AT644" s="48">
        <v>-6.6470875361126502E-3</v>
      </c>
      <c r="AU644" s="48">
        <v>15932.237898875865</v>
      </c>
      <c r="AV644" s="48">
        <v>-607.55163270599564</v>
      </c>
      <c r="AW644" s="48">
        <v>-1.2168301044880536E-2</v>
      </c>
      <c r="AX644" s="48">
        <v>49929.043542328007</v>
      </c>
      <c r="AY644" s="48">
        <v>759.91616995283221</v>
      </c>
      <c r="AZ644" s="48">
        <v>2.6507312199274935E-2</v>
      </c>
      <c r="BA644" s="48">
        <v>28668.171417757643</v>
      </c>
      <c r="BB644" s="48">
        <v>105.90297995999936</v>
      </c>
      <c r="BC644" s="48">
        <v>6.6470875361126502E-3</v>
      </c>
      <c r="BD644" s="48">
        <v>15932.237898875865</v>
      </c>
      <c r="BF644" s="8">
        <f t="shared" si="81"/>
        <v>322269.94007406262</v>
      </c>
      <c r="BG644" s="8">
        <f t="shared" si="82"/>
        <v>322062.74066872842</v>
      </c>
      <c r="BH644" s="8">
        <f t="shared" si="83"/>
        <v>322120.94711882639</v>
      </c>
      <c r="BI644" s="8">
        <f t="shared" si="84"/>
        <v>322027.43747270305</v>
      </c>
      <c r="BJ644" s="19">
        <f t="shared" si="85"/>
        <v>1</v>
      </c>
      <c r="BK644" s="19">
        <f t="shared" si="86"/>
        <v>0</v>
      </c>
      <c r="BL644" s="19">
        <f t="shared" si="87"/>
        <v>0</v>
      </c>
      <c r="BM644" s="19">
        <f t="shared" si="88"/>
        <v>0</v>
      </c>
    </row>
    <row r="645" spans="2:65" x14ac:dyDescent="0.25">
      <c r="B645" s="6">
        <v>620</v>
      </c>
      <c r="C645" s="48">
        <v>2076.8151487768255</v>
      </c>
      <c r="D645" s="48">
        <v>1637.9763183942246</v>
      </c>
      <c r="E645" s="48">
        <v>15.158349989304035</v>
      </c>
      <c r="F645" s="48">
        <v>10.732626712730754</v>
      </c>
      <c r="G645" s="48">
        <v>3222.1902112041562</v>
      </c>
      <c r="H645" s="48">
        <v>2942.8924964596395</v>
      </c>
      <c r="I645" s="48">
        <v>15.23373972704889</v>
      </c>
      <c r="J645" s="48">
        <v>10.777153498203656</v>
      </c>
      <c r="K645" s="48">
        <v>2614.6929973619995</v>
      </c>
      <c r="L645" s="48">
        <v>2275.4368247893412</v>
      </c>
      <c r="M645" s="48">
        <v>15.205574967142052</v>
      </c>
      <c r="N645" s="48">
        <v>10.76053551404104</v>
      </c>
      <c r="O645" s="48">
        <v>2486.1205726536127</v>
      </c>
      <c r="P645" s="48">
        <v>2139.4726054637395</v>
      </c>
      <c r="Q645" s="48">
        <v>15.202088958856542</v>
      </c>
      <c r="R645" s="48">
        <v>10.758477294907433</v>
      </c>
      <c r="U645" s="48">
        <v>1304.9161780654149</v>
      </c>
      <c r="V645" s="48">
        <v>4.452678547290212E-2</v>
      </c>
      <c r="W645" s="48">
        <v>29306.318976463146</v>
      </c>
      <c r="X645" s="48">
        <v>637.46050639511668</v>
      </c>
      <c r="Y645" s="48">
        <v>2.7908801310285725E-2</v>
      </c>
      <c r="Z645" s="48">
        <v>22840.84147176117</v>
      </c>
      <c r="AA645" s="48">
        <v>501.49628706951489</v>
      </c>
      <c r="AB645" s="48">
        <v>2.5850582176678571E-2</v>
      </c>
      <c r="AC645" s="48">
        <v>19399.806303857484</v>
      </c>
      <c r="AD645" s="48">
        <v>-1304.9161780654149</v>
      </c>
      <c r="AE645" s="48">
        <v>-4.452678547290212E-2</v>
      </c>
      <c r="AF645" s="48">
        <v>29306.318976463146</v>
      </c>
      <c r="AG645" s="48">
        <v>-667.45567167029822</v>
      </c>
      <c r="AH645" s="48">
        <v>-1.6617984162616395E-2</v>
      </c>
      <c r="AI645" s="48">
        <v>40164.659271477583</v>
      </c>
      <c r="AJ645" s="48">
        <v>-803.4198909959</v>
      </c>
      <c r="AK645" s="48">
        <v>-1.8676203296223548E-2</v>
      </c>
      <c r="AL645" s="48">
        <v>43018.373609070579</v>
      </c>
      <c r="AM645" s="48">
        <v>-637.46050639511668</v>
      </c>
      <c r="AN645" s="48">
        <v>-2.7908801310285725E-2</v>
      </c>
      <c r="AO645" s="48">
        <v>22840.84147176117</v>
      </c>
      <c r="AP645" s="48">
        <v>667.45567167029822</v>
      </c>
      <c r="AQ645" s="48">
        <v>1.6617984162616395E-2</v>
      </c>
      <c r="AR645" s="48">
        <v>40164.659271477583</v>
      </c>
      <c r="AS645" s="48">
        <v>-135.96421932560179</v>
      </c>
      <c r="AT645" s="48">
        <v>-2.0582191336071531E-3</v>
      </c>
      <c r="AU645" s="48">
        <v>66059.156241209508</v>
      </c>
      <c r="AV645" s="48">
        <v>-501.49628706951489</v>
      </c>
      <c r="AW645" s="48">
        <v>-2.5850582176678571E-2</v>
      </c>
      <c r="AX645" s="48">
        <v>19399.806303857484</v>
      </c>
      <c r="AY645" s="48">
        <v>803.4198909959</v>
      </c>
      <c r="AZ645" s="48">
        <v>1.8676203296223548E-2</v>
      </c>
      <c r="BA645" s="48">
        <v>43018.373609070579</v>
      </c>
      <c r="BB645" s="48">
        <v>135.96421932560179</v>
      </c>
      <c r="BC645" s="48">
        <v>2.0582191336071531E-3</v>
      </c>
      <c r="BD645" s="48">
        <v>66059.156241209508</v>
      </c>
      <c r="BF645" s="8">
        <f t="shared" si="81"/>
        <v>320340.82506352838</v>
      </c>
      <c r="BG645" s="8">
        <f t="shared" si="82"/>
        <v>320371.71244965005</v>
      </c>
      <c r="BH645" s="8">
        <f t="shared" si="83"/>
        <v>320540.62859644188</v>
      </c>
      <c r="BI645" s="8">
        <f t="shared" si="84"/>
        <v>320614.84624175925</v>
      </c>
      <c r="BJ645" s="19">
        <f t="shared" si="85"/>
        <v>0</v>
      </c>
      <c r="BK645" s="19">
        <f t="shared" si="86"/>
        <v>0</v>
      </c>
      <c r="BL645" s="19">
        <f t="shared" si="87"/>
        <v>0</v>
      </c>
      <c r="BM645" s="19">
        <f t="shared" si="88"/>
        <v>1</v>
      </c>
    </row>
    <row r="646" spans="2:65" x14ac:dyDescent="0.25">
      <c r="B646" s="6">
        <v>621</v>
      </c>
      <c r="C646" s="48">
        <v>1952.630983319287</v>
      </c>
      <c r="D646" s="48">
        <v>1558.4423612686076</v>
      </c>
      <c r="E646" s="48">
        <v>14.987995869996343</v>
      </c>
      <c r="F646" s="48">
        <v>10.609518666906148</v>
      </c>
      <c r="G646" s="48">
        <v>3174.9870879236064</v>
      </c>
      <c r="H646" s="48">
        <v>2913.8247436000001</v>
      </c>
      <c r="I646" s="48">
        <v>15.050697841416167</v>
      </c>
      <c r="J646" s="48">
        <v>10.646642802372069</v>
      </c>
      <c r="K646" s="48">
        <v>2556.8909354179364</v>
      </c>
      <c r="L646" s="48">
        <v>2239.794170029505</v>
      </c>
      <c r="M646" s="48">
        <v>15.024464879328008</v>
      </c>
      <c r="N646" s="48">
        <v>10.631123990459184</v>
      </c>
      <c r="O646" s="48">
        <v>2522.1712490656701</v>
      </c>
      <c r="P646" s="48">
        <v>2167.1519040702206</v>
      </c>
      <c r="Q646" s="48">
        <v>15.006571399079592</v>
      </c>
      <c r="R646" s="48">
        <v>10.620527914724807</v>
      </c>
      <c r="U646" s="48">
        <v>1355.3823823313926</v>
      </c>
      <c r="V646" s="48">
        <v>3.7124135465921526E-2</v>
      </c>
      <c r="W646" s="48">
        <v>36509.466559176297</v>
      </c>
      <c r="X646" s="48">
        <v>681.35180876089748</v>
      </c>
      <c r="Y646" s="48">
        <v>2.1605323553036015E-2</v>
      </c>
      <c r="Z646" s="48">
        <v>31536.292760825276</v>
      </c>
      <c r="AA646" s="48">
        <v>608.709542801613</v>
      </c>
      <c r="AB646" s="48">
        <v>1.1009247818659418E-2</v>
      </c>
      <c r="AC646" s="48">
        <v>55290.747635812128</v>
      </c>
      <c r="AD646" s="48">
        <v>-1355.3823823313926</v>
      </c>
      <c r="AE646" s="48">
        <v>-3.7124135465921526E-2</v>
      </c>
      <c r="AF646" s="48">
        <v>36509.466559176297</v>
      </c>
      <c r="AG646" s="48">
        <v>-674.03057357049511</v>
      </c>
      <c r="AH646" s="48">
        <v>-1.5518811912885511E-2</v>
      </c>
      <c r="AI646" s="48">
        <v>43433.129891266806</v>
      </c>
      <c r="AJ646" s="48">
        <v>-746.67283952977959</v>
      </c>
      <c r="AK646" s="48">
        <v>-2.6114887647262108E-2</v>
      </c>
      <c r="AL646" s="48">
        <v>28591.845755387003</v>
      </c>
      <c r="AM646" s="48">
        <v>-681.35180876089748</v>
      </c>
      <c r="AN646" s="48">
        <v>-2.1605323553036015E-2</v>
      </c>
      <c r="AO646" s="48">
        <v>31536.292760825276</v>
      </c>
      <c r="AP646" s="48">
        <v>674.03057357049511</v>
      </c>
      <c r="AQ646" s="48">
        <v>1.5518811912885511E-2</v>
      </c>
      <c r="AR646" s="48">
        <v>43433.129891266806</v>
      </c>
      <c r="AS646" s="48">
        <v>-72.642265959284487</v>
      </c>
      <c r="AT646" s="48">
        <v>-1.0596075734376598E-2</v>
      </c>
      <c r="AU646" s="48">
        <v>6855.5819890577886</v>
      </c>
      <c r="AV646" s="48">
        <v>-608.709542801613</v>
      </c>
      <c r="AW646" s="48">
        <v>-1.1009247818659418E-2</v>
      </c>
      <c r="AX646" s="48">
        <v>55290.747635812128</v>
      </c>
      <c r="AY646" s="48">
        <v>746.67283952977959</v>
      </c>
      <c r="AZ646" s="48">
        <v>2.6114887647262108E-2</v>
      </c>
      <c r="BA646" s="48">
        <v>28591.845755387003</v>
      </c>
      <c r="BB646" s="48">
        <v>72.642265959284487</v>
      </c>
      <c r="BC646" s="48">
        <v>1.0596075734376598E-2</v>
      </c>
      <c r="BD646" s="48">
        <v>6855.5819890577886</v>
      </c>
      <c r="BF646" s="8">
        <f t="shared" si="81"/>
        <v>316727.11764591583</v>
      </c>
      <c r="BG646" s="8">
        <f t="shared" si="82"/>
        <v>316485.45932756207</v>
      </c>
      <c r="BH646" s="8">
        <f t="shared" si="83"/>
        <v>316693.92554374598</v>
      </c>
      <c r="BI646" s="8">
        <f t="shared" si="84"/>
        <v>316448.685537674</v>
      </c>
      <c r="BJ646" s="19">
        <f t="shared" si="85"/>
        <v>1</v>
      </c>
      <c r="BK646" s="19">
        <f t="shared" si="86"/>
        <v>0</v>
      </c>
      <c r="BL646" s="19">
        <f t="shared" si="87"/>
        <v>0</v>
      </c>
      <c r="BM646" s="19">
        <f t="shared" si="88"/>
        <v>0</v>
      </c>
    </row>
    <row r="647" spans="2:65" x14ac:dyDescent="0.25">
      <c r="B647" s="6">
        <v>622</v>
      </c>
      <c r="C647" s="48">
        <v>1987.377772843121</v>
      </c>
      <c r="D647" s="48">
        <v>1578.357381874773</v>
      </c>
      <c r="E647" s="48">
        <v>15.161646431214653</v>
      </c>
      <c r="F647" s="48">
        <v>10.734255651857978</v>
      </c>
      <c r="G647" s="48">
        <v>3183.4741429219052</v>
      </c>
      <c r="H647" s="48">
        <v>2917.3061971904722</v>
      </c>
      <c r="I647" s="48">
        <v>15.231037946272085</v>
      </c>
      <c r="J647" s="48">
        <v>10.775129803920715</v>
      </c>
      <c r="K647" s="48">
        <v>2560.226228196761</v>
      </c>
      <c r="L647" s="48">
        <v>2239.3194413015913</v>
      </c>
      <c r="M647" s="48">
        <v>15.204590663764188</v>
      </c>
      <c r="N647" s="48">
        <v>10.759565201274478</v>
      </c>
      <c r="O647" s="48">
        <v>2565.040283183012</v>
      </c>
      <c r="P647" s="48">
        <v>2192.8663504916958</v>
      </c>
      <c r="Q647" s="48">
        <v>15.179661206225434</v>
      </c>
      <c r="R647" s="48">
        <v>10.744878317985151</v>
      </c>
      <c r="U647" s="48">
        <v>1338.9488153156992</v>
      </c>
      <c r="V647" s="48">
        <v>4.0874152062736258E-2</v>
      </c>
      <c r="W647" s="48">
        <v>32757.837110861532</v>
      </c>
      <c r="X647" s="48">
        <v>660.96205942681831</v>
      </c>
      <c r="Y647" s="48">
        <v>2.5309549416499877E-2</v>
      </c>
      <c r="Z647" s="48">
        <v>26115.125502626372</v>
      </c>
      <c r="AA647" s="48">
        <v>614.50896861692286</v>
      </c>
      <c r="AB647" s="48">
        <v>1.0622666127172664E-2</v>
      </c>
      <c r="AC647" s="48">
        <v>57848.845220223535</v>
      </c>
      <c r="AD647" s="48">
        <v>-1338.9488153156992</v>
      </c>
      <c r="AE647" s="48">
        <v>-4.0874152062736258E-2</v>
      </c>
      <c r="AF647" s="48">
        <v>32757.837110861532</v>
      </c>
      <c r="AG647" s="48">
        <v>-677.98675588888091</v>
      </c>
      <c r="AH647" s="48">
        <v>-1.5564602646236381E-2</v>
      </c>
      <c r="AI647" s="48">
        <v>43559.528713880944</v>
      </c>
      <c r="AJ647" s="48">
        <v>-724.43984669877636</v>
      </c>
      <c r="AK647" s="48">
        <v>-3.0251485935563593E-2</v>
      </c>
      <c r="AL647" s="48">
        <v>23947.24835143143</v>
      </c>
      <c r="AM647" s="48">
        <v>-660.96205942681831</v>
      </c>
      <c r="AN647" s="48">
        <v>-2.5309549416499877E-2</v>
      </c>
      <c r="AO647" s="48">
        <v>26115.125502626372</v>
      </c>
      <c r="AP647" s="48">
        <v>677.98675588888091</v>
      </c>
      <c r="AQ647" s="48">
        <v>1.5564602646236381E-2</v>
      </c>
      <c r="AR647" s="48">
        <v>43559.528713880944</v>
      </c>
      <c r="AS647" s="48">
        <v>-46.453090809895457</v>
      </c>
      <c r="AT647" s="48">
        <v>-1.4686883289327213E-2</v>
      </c>
      <c r="AU647" s="48">
        <v>3162.8964358729791</v>
      </c>
      <c r="AV647" s="48">
        <v>-614.50896861692286</v>
      </c>
      <c r="AW647" s="48">
        <v>-1.0622666127172664E-2</v>
      </c>
      <c r="AX647" s="48">
        <v>57848.845220223535</v>
      </c>
      <c r="AY647" s="48">
        <v>724.43984669877636</v>
      </c>
      <c r="AZ647" s="48">
        <v>3.0251485935563593E-2</v>
      </c>
      <c r="BA647" s="48">
        <v>23947.24835143143</v>
      </c>
      <c r="BB647" s="48">
        <v>46.453090809895457</v>
      </c>
      <c r="BC647" s="48">
        <v>1.4686883289327213E-2</v>
      </c>
      <c r="BD647" s="48">
        <v>3162.8964358729791</v>
      </c>
      <c r="BF647" s="8">
        <f t="shared" si="81"/>
        <v>320449.31217386457</v>
      </c>
      <c r="BG647" s="8">
        <f t="shared" si="82"/>
        <v>320336.58792043093</v>
      </c>
      <c r="BH647" s="8">
        <f t="shared" si="83"/>
        <v>320547.63659693277</v>
      </c>
      <c r="BI647" s="8">
        <f t="shared" si="84"/>
        <v>320153.4831890628</v>
      </c>
      <c r="BJ647" s="19">
        <f t="shared" si="85"/>
        <v>0</v>
      </c>
      <c r="BK647" s="19">
        <f t="shared" si="86"/>
        <v>0</v>
      </c>
      <c r="BL647" s="19">
        <f t="shared" si="87"/>
        <v>1</v>
      </c>
      <c r="BM647" s="19">
        <f t="shared" si="88"/>
        <v>0</v>
      </c>
    </row>
    <row r="648" spans="2:65" x14ac:dyDescent="0.25">
      <c r="B648" s="6">
        <v>623</v>
      </c>
      <c r="C648" s="48">
        <v>1917.679179955494</v>
      </c>
      <c r="D648" s="48">
        <v>1530.8368612467871</v>
      </c>
      <c r="E648" s="48">
        <v>15.044872009341764</v>
      </c>
      <c r="F648" s="48">
        <v>10.6504592299097</v>
      </c>
      <c r="G648" s="48">
        <v>3199.5945956077912</v>
      </c>
      <c r="H648" s="48">
        <v>2927.6334259577111</v>
      </c>
      <c r="I648" s="48">
        <v>15.100398193957089</v>
      </c>
      <c r="J648" s="48">
        <v>10.683145125263104</v>
      </c>
      <c r="K648" s="48">
        <v>2526.7678113889001</v>
      </c>
      <c r="L648" s="48">
        <v>2216.3639482599451</v>
      </c>
      <c r="M648" s="48">
        <v>15.08190248941426</v>
      </c>
      <c r="N648" s="48">
        <v>10.672265766590343</v>
      </c>
      <c r="O648" s="48">
        <v>2468.6928396075082</v>
      </c>
      <c r="P648" s="48">
        <v>2127.6118975033278</v>
      </c>
      <c r="Q648" s="48">
        <v>15.067082113682961</v>
      </c>
      <c r="R648" s="48">
        <v>10.663542327956524</v>
      </c>
      <c r="U648" s="48">
        <v>1396.796564710924</v>
      </c>
      <c r="V648" s="48">
        <v>3.2685895353404604E-2</v>
      </c>
      <c r="W648" s="48">
        <v>42733.923902299714</v>
      </c>
      <c r="X648" s="48">
        <v>685.52708701315805</v>
      </c>
      <c r="Y648" s="48">
        <v>2.1806536680642807E-2</v>
      </c>
      <c r="Z648" s="48">
        <v>31436.770407548745</v>
      </c>
      <c r="AA648" s="48">
        <v>596.77503625654072</v>
      </c>
      <c r="AB648" s="48">
        <v>1.3083098046823949E-2</v>
      </c>
      <c r="AC648" s="48">
        <v>45614.198878637442</v>
      </c>
      <c r="AD648" s="48">
        <v>-1396.796564710924</v>
      </c>
      <c r="AE648" s="48">
        <v>-3.2685895353404604E-2</v>
      </c>
      <c r="AF648" s="48">
        <v>42733.923902299714</v>
      </c>
      <c r="AG648" s="48">
        <v>-711.26947769776598</v>
      </c>
      <c r="AH648" s="48">
        <v>-1.0879358672761796E-2</v>
      </c>
      <c r="AI648" s="48">
        <v>65377.886610039081</v>
      </c>
      <c r="AJ648" s="48">
        <v>-800.02152845438331</v>
      </c>
      <c r="AK648" s="48">
        <v>-1.9602797306580655E-2</v>
      </c>
      <c r="AL648" s="48">
        <v>40811.600300831364</v>
      </c>
      <c r="AM648" s="48">
        <v>-685.52708701315805</v>
      </c>
      <c r="AN648" s="48">
        <v>-2.1806536680642807E-2</v>
      </c>
      <c r="AO648" s="48">
        <v>31436.770407548745</v>
      </c>
      <c r="AP648" s="48">
        <v>711.26947769776598</v>
      </c>
      <c r="AQ648" s="48">
        <v>1.0879358672761796E-2</v>
      </c>
      <c r="AR648" s="48">
        <v>65377.886610039081</v>
      </c>
      <c r="AS648" s="48">
        <v>-88.752050756617336</v>
      </c>
      <c r="AT648" s="48">
        <v>-8.7234386338188585E-3</v>
      </c>
      <c r="AU648" s="48">
        <v>10173.975479410734</v>
      </c>
      <c r="AV648" s="48">
        <v>-596.77503625654072</v>
      </c>
      <c r="AW648" s="48">
        <v>-1.3083098046823949E-2</v>
      </c>
      <c r="AX648" s="48">
        <v>45614.198878637442</v>
      </c>
      <c r="AY648" s="48">
        <v>800.02152845438331</v>
      </c>
      <c r="AZ648" s="48">
        <v>1.9602797306580655E-2</v>
      </c>
      <c r="BA648" s="48">
        <v>40811.600300831364</v>
      </c>
      <c r="BB648" s="48">
        <v>88.752050756617336</v>
      </c>
      <c r="BC648" s="48">
        <v>8.7234386338188585E-3</v>
      </c>
      <c r="BD648" s="48">
        <v>10173.975479410734</v>
      </c>
      <c r="BF648" s="8">
        <f t="shared" si="81"/>
        <v>317982.94003604422</v>
      </c>
      <c r="BG648" s="8">
        <f t="shared" si="82"/>
        <v>317566.72033193544</v>
      </c>
      <c r="BH648" s="8">
        <f t="shared" si="83"/>
        <v>317951.60904945032</v>
      </c>
      <c r="BI648" s="8">
        <f t="shared" si="84"/>
        <v>317778.65794119239</v>
      </c>
      <c r="BJ648" s="19">
        <f t="shared" si="85"/>
        <v>1</v>
      </c>
      <c r="BK648" s="19">
        <f t="shared" si="86"/>
        <v>0</v>
      </c>
      <c r="BL648" s="19">
        <f t="shared" si="87"/>
        <v>0</v>
      </c>
      <c r="BM648" s="19">
        <f t="shared" si="88"/>
        <v>0</v>
      </c>
    </row>
    <row r="649" spans="2:65" x14ac:dyDescent="0.25">
      <c r="B649" s="6">
        <v>624</v>
      </c>
      <c r="C649" s="48">
        <v>1957.8148307270233</v>
      </c>
      <c r="D649" s="48">
        <v>1559.749555827681</v>
      </c>
      <c r="E649" s="48">
        <v>15.148776614816502</v>
      </c>
      <c r="F649" s="48">
        <v>10.724084257367608</v>
      </c>
      <c r="G649" s="48">
        <v>3203.493817679866</v>
      </c>
      <c r="H649" s="48">
        <v>2931.5490670903391</v>
      </c>
      <c r="I649" s="48">
        <v>15.209658438110806</v>
      </c>
      <c r="J649" s="48">
        <v>10.760048103168552</v>
      </c>
      <c r="K649" s="48">
        <v>2585.5594245173438</v>
      </c>
      <c r="L649" s="48">
        <v>2257.3362172614829</v>
      </c>
      <c r="M649" s="48">
        <v>15.182608215647051</v>
      </c>
      <c r="N649" s="48">
        <v>10.744080625856759</v>
      </c>
      <c r="O649" s="48">
        <v>2479.8731315253081</v>
      </c>
      <c r="P649" s="48">
        <v>2136.7799081674416</v>
      </c>
      <c r="Q649" s="48">
        <v>15.175429767896309</v>
      </c>
      <c r="R649" s="48">
        <v>10.739840180845281</v>
      </c>
      <c r="U649" s="48">
        <v>1371.7995112626581</v>
      </c>
      <c r="V649" s="48">
        <v>3.5963845800944583E-2</v>
      </c>
      <c r="W649" s="48">
        <v>38143.849210548782</v>
      </c>
      <c r="X649" s="48">
        <v>697.58666143380196</v>
      </c>
      <c r="Y649" s="48">
        <v>1.9996368489151095E-2</v>
      </c>
      <c r="Z649" s="48">
        <v>34885.667455681927</v>
      </c>
      <c r="AA649" s="48">
        <v>577.03035233976061</v>
      </c>
      <c r="AB649" s="48">
        <v>1.5755923477673406E-2</v>
      </c>
      <c r="AC649" s="48">
        <v>36623.074055762525</v>
      </c>
      <c r="AD649" s="48">
        <v>-1371.7995112626581</v>
      </c>
      <c r="AE649" s="48">
        <v>-3.5963845800944583E-2</v>
      </c>
      <c r="AF649" s="48">
        <v>38143.849210548782</v>
      </c>
      <c r="AG649" s="48">
        <v>-674.21284982885618</v>
      </c>
      <c r="AH649" s="48">
        <v>-1.5967477311793488E-2</v>
      </c>
      <c r="AI649" s="48">
        <v>42224.130754260499</v>
      </c>
      <c r="AJ649" s="48">
        <v>-794.76915892289753</v>
      </c>
      <c r="AK649" s="48">
        <v>-2.0207922323271177E-2</v>
      </c>
      <c r="AL649" s="48">
        <v>39329.583032276991</v>
      </c>
      <c r="AM649" s="48">
        <v>-697.58666143380196</v>
      </c>
      <c r="AN649" s="48">
        <v>-1.9996368489151095E-2</v>
      </c>
      <c r="AO649" s="48">
        <v>34885.667455681927</v>
      </c>
      <c r="AP649" s="48">
        <v>674.21284982885618</v>
      </c>
      <c r="AQ649" s="48">
        <v>1.5967477311793488E-2</v>
      </c>
      <c r="AR649" s="48">
        <v>42224.130754260499</v>
      </c>
      <c r="AS649" s="48">
        <v>-120.55630909404135</v>
      </c>
      <c r="AT649" s="48">
        <v>-4.2404450114776893E-3</v>
      </c>
      <c r="AU649" s="48">
        <v>28430.107870218671</v>
      </c>
      <c r="AV649" s="48">
        <v>-577.03035233976061</v>
      </c>
      <c r="AW649" s="48">
        <v>-1.5755923477673406E-2</v>
      </c>
      <c r="AX649" s="48">
        <v>36623.074055762525</v>
      </c>
      <c r="AY649" s="48">
        <v>794.76915892289753</v>
      </c>
      <c r="AZ649" s="48">
        <v>2.0207922323271177E-2</v>
      </c>
      <c r="BA649" s="48">
        <v>39329.583032276991</v>
      </c>
      <c r="BB649" s="48">
        <v>120.55630909404135</v>
      </c>
      <c r="BC649" s="48">
        <v>4.2404450114776893E-3</v>
      </c>
      <c r="BD649" s="48">
        <v>28430.107870218671</v>
      </c>
      <c r="BF649" s="8">
        <f t="shared" si="81"/>
        <v>320162.77816520055</v>
      </c>
      <c r="BG649" s="8">
        <f t="shared" si="82"/>
        <v>319869.89402796625</v>
      </c>
      <c r="BH649" s="8">
        <f t="shared" si="83"/>
        <v>320065.08255844127</v>
      </c>
      <c r="BI649" s="8">
        <f t="shared" si="84"/>
        <v>320058.425517191</v>
      </c>
      <c r="BJ649" s="19">
        <f t="shared" si="85"/>
        <v>1</v>
      </c>
      <c r="BK649" s="19">
        <f t="shared" si="86"/>
        <v>0</v>
      </c>
      <c r="BL649" s="19">
        <f t="shared" si="87"/>
        <v>0</v>
      </c>
      <c r="BM649" s="19">
        <f t="shared" si="88"/>
        <v>0</v>
      </c>
    </row>
    <row r="650" spans="2:65" x14ac:dyDescent="0.25">
      <c r="B650" s="6">
        <v>625</v>
      </c>
      <c r="C650" s="48">
        <v>1976.3166982351554</v>
      </c>
      <c r="D650" s="48">
        <v>1571.8279062291094</v>
      </c>
      <c r="E650" s="48">
        <v>15.028504253068014</v>
      </c>
      <c r="F650" s="48">
        <v>10.638830411266222</v>
      </c>
      <c r="G650" s="48">
        <v>3208.3606396384116</v>
      </c>
      <c r="H650" s="48">
        <v>2934.5527729460573</v>
      </c>
      <c r="I650" s="48">
        <v>15.08951188164523</v>
      </c>
      <c r="J650" s="48">
        <v>10.674836137398069</v>
      </c>
      <c r="K650" s="48">
        <v>2625.8310832389056</v>
      </c>
      <c r="L650" s="48">
        <v>2284.0691892799355</v>
      </c>
      <c r="M650" s="48">
        <v>15.057911391327753</v>
      </c>
      <c r="N650" s="48">
        <v>10.656198132360332</v>
      </c>
      <c r="O650" s="48">
        <v>2457.8825247791201</v>
      </c>
      <c r="P650" s="48">
        <v>2121.6864186780585</v>
      </c>
      <c r="Q650" s="48">
        <v>15.06050957592957</v>
      </c>
      <c r="R650" s="48">
        <v>10.657731520796997</v>
      </c>
      <c r="U650" s="48">
        <v>1362.7248667169479</v>
      </c>
      <c r="V650" s="48">
        <v>3.6005726131847382E-2</v>
      </c>
      <c r="W650" s="48">
        <v>37847.448534348703</v>
      </c>
      <c r="X650" s="48">
        <v>712.24128305082604</v>
      </c>
      <c r="Y650" s="48">
        <v>1.7367721094110777E-2</v>
      </c>
      <c r="Z650" s="48">
        <v>41009.484156924882</v>
      </c>
      <c r="AA650" s="48">
        <v>549.85851244894911</v>
      </c>
      <c r="AB650" s="48">
        <v>1.8901109530775173E-2</v>
      </c>
      <c r="AC650" s="48">
        <v>29091.335170226819</v>
      </c>
      <c r="AD650" s="48">
        <v>-1362.7248667169479</v>
      </c>
      <c r="AE650" s="48">
        <v>-3.6005726131847382E-2</v>
      </c>
      <c r="AF650" s="48">
        <v>37847.448534348703</v>
      </c>
      <c r="AG650" s="48">
        <v>-650.48358366612183</v>
      </c>
      <c r="AH650" s="48">
        <v>-1.8638005037736605E-2</v>
      </c>
      <c r="AI650" s="48">
        <v>34900.92326668436</v>
      </c>
      <c r="AJ650" s="48">
        <v>-812.86635426799876</v>
      </c>
      <c r="AK650" s="48">
        <v>-1.7104616601072209E-2</v>
      </c>
      <c r="AL650" s="48">
        <v>47523.213950147467</v>
      </c>
      <c r="AM650" s="48">
        <v>-712.24128305082604</v>
      </c>
      <c r="AN650" s="48">
        <v>-1.7367721094110777E-2</v>
      </c>
      <c r="AO650" s="48">
        <v>41009.484156924882</v>
      </c>
      <c r="AP650" s="48">
        <v>650.48358366612183</v>
      </c>
      <c r="AQ650" s="48">
        <v>1.8638005037736605E-2</v>
      </c>
      <c r="AR650" s="48">
        <v>34900.92326668436</v>
      </c>
      <c r="AS650" s="48">
        <v>-162.38277060187693</v>
      </c>
      <c r="AT650" s="48">
        <v>1.5333884366643957E-3</v>
      </c>
      <c r="AU650" s="48">
        <v>-105898.00126255729</v>
      </c>
      <c r="AV650" s="48">
        <v>-549.85851244894911</v>
      </c>
      <c r="AW650" s="48">
        <v>-1.8901109530775173E-2</v>
      </c>
      <c r="AX650" s="48">
        <v>29091.335170226819</v>
      </c>
      <c r="AY650" s="48">
        <v>812.86635426799876</v>
      </c>
      <c r="AZ650" s="48">
        <v>1.7104616601072209E-2</v>
      </c>
      <c r="BA650" s="48">
        <v>47523.213950147467</v>
      </c>
      <c r="BB650" s="48">
        <v>162.38277060187693</v>
      </c>
      <c r="BC650" s="48">
        <v>-1.5333884366643957E-3</v>
      </c>
      <c r="BD650" s="48">
        <v>-105898.00126255729</v>
      </c>
      <c r="BF650" s="8">
        <f t="shared" si="81"/>
        <v>317593.08443175751</v>
      </c>
      <c r="BG650" s="8">
        <f t="shared" si="82"/>
        <v>317310.53134899598</v>
      </c>
      <c r="BH650" s="8">
        <f t="shared" si="83"/>
        <v>317401.87478153006</v>
      </c>
      <c r="BI650" s="8">
        <f t="shared" si="84"/>
        <v>317610.25920523179</v>
      </c>
      <c r="BJ650" s="19">
        <f t="shared" si="85"/>
        <v>0</v>
      </c>
      <c r="BK650" s="19">
        <f t="shared" si="86"/>
        <v>0</v>
      </c>
      <c r="BL650" s="19">
        <f t="shared" si="87"/>
        <v>0</v>
      </c>
      <c r="BM650" s="19">
        <f t="shared" si="88"/>
        <v>1</v>
      </c>
    </row>
    <row r="651" spans="2:65" x14ac:dyDescent="0.25">
      <c r="B651" s="6">
        <v>626</v>
      </c>
      <c r="C651" s="48">
        <v>2072.6319360480647</v>
      </c>
      <c r="D651" s="48">
        <v>1632.0302034282952</v>
      </c>
      <c r="E651" s="48">
        <v>15.167653181282308</v>
      </c>
      <c r="F651" s="48">
        <v>10.73924395320644</v>
      </c>
      <c r="G651" s="48">
        <v>3234.9809334090523</v>
      </c>
      <c r="H651" s="48">
        <v>2949.5011367091183</v>
      </c>
      <c r="I651" s="48">
        <v>15.240418414968151</v>
      </c>
      <c r="J651" s="48">
        <v>10.782179059284385</v>
      </c>
      <c r="K651" s="48">
        <v>2612.6078281679424</v>
      </c>
      <c r="L651" s="48">
        <v>2271.6780984956736</v>
      </c>
      <c r="M651" s="48">
        <v>15.214552459082846</v>
      </c>
      <c r="N651" s="48">
        <v>10.766931541343132</v>
      </c>
      <c r="O651" s="48">
        <v>2583.4335150543702</v>
      </c>
      <c r="P651" s="48">
        <v>2202.0874909552208</v>
      </c>
      <c r="Q651" s="48">
        <v>15.195598781869837</v>
      </c>
      <c r="R651" s="48">
        <v>10.755748447757222</v>
      </c>
      <c r="U651" s="48">
        <v>1317.4709332808231</v>
      </c>
      <c r="V651" s="48">
        <v>4.2935106077944596E-2</v>
      </c>
      <c r="W651" s="48">
        <v>30685.167771312364</v>
      </c>
      <c r="X651" s="48">
        <v>639.64789506737839</v>
      </c>
      <c r="Y651" s="48">
        <v>2.7687588136691588E-2</v>
      </c>
      <c r="Z651" s="48">
        <v>23102.333504438298</v>
      </c>
      <c r="AA651" s="48">
        <v>570.05728752692562</v>
      </c>
      <c r="AB651" s="48">
        <v>1.6504494550781956E-2</v>
      </c>
      <c r="AC651" s="48">
        <v>34539.518055093497</v>
      </c>
      <c r="AD651" s="48">
        <v>-1317.4709332808231</v>
      </c>
      <c r="AE651" s="48">
        <v>-4.2935106077944596E-2</v>
      </c>
      <c r="AF651" s="48">
        <v>30685.167771312364</v>
      </c>
      <c r="AG651" s="48">
        <v>-677.82303821344476</v>
      </c>
      <c r="AH651" s="48">
        <v>-1.5247517941253008E-2</v>
      </c>
      <c r="AI651" s="48">
        <v>44454.647689218771</v>
      </c>
      <c r="AJ651" s="48">
        <v>-747.41364575389753</v>
      </c>
      <c r="AK651" s="48">
        <v>-2.643061152716264E-2</v>
      </c>
      <c r="AL651" s="48">
        <v>28278.333438701688</v>
      </c>
      <c r="AM651" s="48">
        <v>-639.64789506737839</v>
      </c>
      <c r="AN651" s="48">
        <v>-2.7687588136691588E-2</v>
      </c>
      <c r="AO651" s="48">
        <v>23102.333504438298</v>
      </c>
      <c r="AP651" s="48">
        <v>677.82303821344476</v>
      </c>
      <c r="AQ651" s="48">
        <v>1.5247517941253008E-2</v>
      </c>
      <c r="AR651" s="48">
        <v>44454.647689218771</v>
      </c>
      <c r="AS651" s="48">
        <v>-69.590607540452766</v>
      </c>
      <c r="AT651" s="48">
        <v>-1.1183093585909631E-2</v>
      </c>
      <c r="AU651" s="48">
        <v>6222.8404873705858</v>
      </c>
      <c r="AV651" s="48">
        <v>-570.05728752692562</v>
      </c>
      <c r="AW651" s="48">
        <v>-1.6504494550781956E-2</v>
      </c>
      <c r="AX651" s="48">
        <v>34539.518055093497</v>
      </c>
      <c r="AY651" s="48">
        <v>747.41364575389753</v>
      </c>
      <c r="AZ651" s="48">
        <v>2.643061152716264E-2</v>
      </c>
      <c r="BA651" s="48">
        <v>28278.333438701688</v>
      </c>
      <c r="BB651" s="48">
        <v>69.590607540452766</v>
      </c>
      <c r="BC651" s="48">
        <v>1.1183093585909631E-2</v>
      </c>
      <c r="BD651" s="48">
        <v>6222.8404873705858</v>
      </c>
      <c r="BF651" s="8">
        <f t="shared" si="81"/>
        <v>320545.28839276492</v>
      </c>
      <c r="BG651" s="8">
        <f t="shared" si="82"/>
        <v>320515.8706418224</v>
      </c>
      <c r="BH651" s="8">
        <f t="shared" si="83"/>
        <v>320736.26814179827</v>
      </c>
      <c r="BI651" s="8">
        <f t="shared" si="84"/>
        <v>320470.36594176147</v>
      </c>
      <c r="BJ651" s="19">
        <f t="shared" si="85"/>
        <v>0</v>
      </c>
      <c r="BK651" s="19">
        <f t="shared" si="86"/>
        <v>0</v>
      </c>
      <c r="BL651" s="19">
        <f t="shared" si="87"/>
        <v>1</v>
      </c>
      <c r="BM651" s="19">
        <f t="shared" si="88"/>
        <v>0</v>
      </c>
    </row>
    <row r="652" spans="2:65" x14ac:dyDescent="0.25">
      <c r="B652" s="6">
        <v>627</v>
      </c>
      <c r="C652" s="48">
        <v>1933.8986676798606</v>
      </c>
      <c r="D652" s="48">
        <v>1545.828558855922</v>
      </c>
      <c r="E652" s="48">
        <v>15.034452713331936</v>
      </c>
      <c r="F652" s="48">
        <v>10.642659438622269</v>
      </c>
      <c r="G652" s="48">
        <v>3182.5873941115174</v>
      </c>
      <c r="H652" s="48">
        <v>2918.9633944660609</v>
      </c>
      <c r="I652" s="48">
        <v>15.093983049124326</v>
      </c>
      <c r="J652" s="48">
        <v>10.677791648349695</v>
      </c>
      <c r="K652" s="48">
        <v>2555.9219026426831</v>
      </c>
      <c r="L652" s="48">
        <v>2239.1751658938588</v>
      </c>
      <c r="M652" s="48">
        <v>15.068689006219914</v>
      </c>
      <c r="N652" s="48">
        <v>10.662875471556603</v>
      </c>
      <c r="O652" s="48">
        <v>2472.8415182416229</v>
      </c>
      <c r="P652" s="48">
        <v>2133.9310415305613</v>
      </c>
      <c r="Q652" s="48">
        <v>15.058084427137336</v>
      </c>
      <c r="R652" s="48">
        <v>10.656616899919191</v>
      </c>
      <c r="U652" s="48">
        <v>1373.1348356101389</v>
      </c>
      <c r="V652" s="48">
        <v>3.513220972742559E-2</v>
      </c>
      <c r="W652" s="48">
        <v>39084.784198422218</v>
      </c>
      <c r="X652" s="48">
        <v>693.34660703793679</v>
      </c>
      <c r="Y652" s="48">
        <v>2.0216032934333938E-2</v>
      </c>
      <c r="Z652" s="48">
        <v>34296.867703474614</v>
      </c>
      <c r="AA652" s="48">
        <v>588.1024826746393</v>
      </c>
      <c r="AB652" s="48">
        <v>1.3957461296921991E-2</v>
      </c>
      <c r="AC652" s="48">
        <v>42135.347550942679</v>
      </c>
      <c r="AD652" s="48">
        <v>-1373.1348356101389</v>
      </c>
      <c r="AE652" s="48">
        <v>-3.513220972742559E-2</v>
      </c>
      <c r="AF652" s="48">
        <v>39084.784198422218</v>
      </c>
      <c r="AG652" s="48">
        <v>-679.78822857220212</v>
      </c>
      <c r="AH652" s="48">
        <v>-1.4916176793091651E-2</v>
      </c>
      <c r="AI652" s="48">
        <v>45573.891889444647</v>
      </c>
      <c r="AJ652" s="48">
        <v>-785.0323529354996</v>
      </c>
      <c r="AK652" s="48">
        <v>-2.1174748430503598E-2</v>
      </c>
      <c r="AL652" s="48">
        <v>37073.987231159241</v>
      </c>
      <c r="AM652" s="48">
        <v>-693.34660703793679</v>
      </c>
      <c r="AN652" s="48">
        <v>-2.0216032934333938E-2</v>
      </c>
      <c r="AO652" s="48">
        <v>34296.867703474614</v>
      </c>
      <c r="AP652" s="48">
        <v>679.78822857220212</v>
      </c>
      <c r="AQ652" s="48">
        <v>1.4916176793091651E-2</v>
      </c>
      <c r="AR652" s="48">
        <v>45573.891889444647</v>
      </c>
      <c r="AS652" s="48">
        <v>-105.24412436329749</v>
      </c>
      <c r="AT652" s="48">
        <v>-6.2585716374119471E-3</v>
      </c>
      <c r="AU652" s="48">
        <v>16815.997396942505</v>
      </c>
      <c r="AV652" s="48">
        <v>-588.1024826746393</v>
      </c>
      <c r="AW652" s="48">
        <v>-1.3957461296921991E-2</v>
      </c>
      <c r="AX652" s="48">
        <v>42135.347550942679</v>
      </c>
      <c r="AY652" s="48">
        <v>785.0323529354996</v>
      </c>
      <c r="AZ652" s="48">
        <v>2.1174748430503598E-2</v>
      </c>
      <c r="BA652" s="48">
        <v>37073.987231159241</v>
      </c>
      <c r="BB652" s="48">
        <v>105.24412436329749</v>
      </c>
      <c r="BC652" s="48">
        <v>6.2585716374119471E-3</v>
      </c>
      <c r="BD652" s="48">
        <v>16815.997396942505</v>
      </c>
      <c r="BF652" s="8">
        <f t="shared" si="81"/>
        <v>317733.95459981216</v>
      </c>
      <c r="BG652" s="8">
        <f t="shared" si="82"/>
        <v>317414.78605602478</v>
      </c>
      <c r="BH652" s="8">
        <f t="shared" si="83"/>
        <v>317647.08898080426</v>
      </c>
      <c r="BI652" s="8">
        <f t="shared" si="84"/>
        <v>317564.57595604518</v>
      </c>
      <c r="BJ652" s="19">
        <f t="shared" si="85"/>
        <v>1</v>
      </c>
      <c r="BK652" s="19">
        <f t="shared" si="86"/>
        <v>0</v>
      </c>
      <c r="BL652" s="19">
        <f t="shared" si="87"/>
        <v>0</v>
      </c>
      <c r="BM652" s="19">
        <f t="shared" si="88"/>
        <v>0</v>
      </c>
    </row>
    <row r="653" spans="2:65" x14ac:dyDescent="0.25">
      <c r="B653" s="6">
        <v>628</v>
      </c>
      <c r="C653" s="48">
        <v>1972.8914936337446</v>
      </c>
      <c r="D653" s="48">
        <v>1569.0995724613226</v>
      </c>
      <c r="E653" s="48">
        <v>14.961695607300223</v>
      </c>
      <c r="F653" s="48">
        <v>10.591858550978525</v>
      </c>
      <c r="G653" s="48">
        <v>3205.0097625245203</v>
      </c>
      <c r="H653" s="48">
        <v>2932.043826169328</v>
      </c>
      <c r="I653" s="48">
        <v>15.023121759591769</v>
      </c>
      <c r="J653" s="48">
        <v>10.628065519683023</v>
      </c>
      <c r="K653" s="48">
        <v>2569.4580370772701</v>
      </c>
      <c r="L653" s="48">
        <v>2245.8948604811053</v>
      </c>
      <c r="M653" s="48">
        <v>14.999480927041045</v>
      </c>
      <c r="N653" s="48">
        <v>10.614141934995347</v>
      </c>
      <c r="O653" s="48">
        <v>2509.3760415554602</v>
      </c>
      <c r="P653" s="48">
        <v>2155.9180118455624</v>
      </c>
      <c r="Q653" s="48">
        <v>14.98544488010195</v>
      </c>
      <c r="R653" s="48">
        <v>10.605868584652988</v>
      </c>
      <c r="U653" s="48">
        <v>1362.9442537080054</v>
      </c>
      <c r="V653" s="48">
        <v>3.620696870449791E-2</v>
      </c>
      <c r="W653" s="48">
        <v>37643.147230347669</v>
      </c>
      <c r="X653" s="48">
        <v>676.79528801978267</v>
      </c>
      <c r="Y653" s="48">
        <v>2.2283384016821728E-2</v>
      </c>
      <c r="Z653" s="48">
        <v>30372.195152624477</v>
      </c>
      <c r="AA653" s="48">
        <v>586.81843938423981</v>
      </c>
      <c r="AB653" s="48">
        <v>1.4010033674463074E-2</v>
      </c>
      <c r="AC653" s="48">
        <v>41885.583790841905</v>
      </c>
      <c r="AD653" s="48">
        <v>-1362.9442537080054</v>
      </c>
      <c r="AE653" s="48">
        <v>-3.620696870449791E-2</v>
      </c>
      <c r="AF653" s="48">
        <v>37643.147230347669</v>
      </c>
      <c r="AG653" s="48">
        <v>-686.14896568822269</v>
      </c>
      <c r="AH653" s="48">
        <v>-1.3923584687676183E-2</v>
      </c>
      <c r="AI653" s="48">
        <v>49279.620232822352</v>
      </c>
      <c r="AJ653" s="48">
        <v>-776.12581432376555</v>
      </c>
      <c r="AK653" s="48">
        <v>-2.2196935030034837E-2</v>
      </c>
      <c r="AL653" s="48">
        <v>34965.449656611781</v>
      </c>
      <c r="AM653" s="48">
        <v>-676.79528801978267</v>
      </c>
      <c r="AN653" s="48">
        <v>-2.2283384016821728E-2</v>
      </c>
      <c r="AO653" s="48">
        <v>30372.195152624477</v>
      </c>
      <c r="AP653" s="48">
        <v>686.14896568822269</v>
      </c>
      <c r="AQ653" s="48">
        <v>1.3923584687676183E-2</v>
      </c>
      <c r="AR653" s="48">
        <v>49279.620232822352</v>
      </c>
      <c r="AS653" s="48">
        <v>-89.976848635542865</v>
      </c>
      <c r="AT653" s="48">
        <v>-8.2733503423586541E-3</v>
      </c>
      <c r="AU653" s="48">
        <v>10875.503261945911</v>
      </c>
      <c r="AV653" s="48">
        <v>-586.81843938423981</v>
      </c>
      <c r="AW653" s="48">
        <v>-1.4010033674463074E-2</v>
      </c>
      <c r="AX653" s="48">
        <v>41885.583790841905</v>
      </c>
      <c r="AY653" s="48">
        <v>776.12581432376555</v>
      </c>
      <c r="AZ653" s="48">
        <v>2.2196935030034837E-2</v>
      </c>
      <c r="BA653" s="48">
        <v>34965.449656611781</v>
      </c>
      <c r="BB653" s="48">
        <v>89.976848635542865</v>
      </c>
      <c r="BC653" s="48">
        <v>8.2733503423586541E-3</v>
      </c>
      <c r="BD653" s="48">
        <v>10875.503261945911</v>
      </c>
      <c r="BF653" s="8">
        <f t="shared" si="81"/>
        <v>316186.65695689444</v>
      </c>
      <c r="BG653" s="8">
        <f t="shared" si="82"/>
        <v>315909.92176432133</v>
      </c>
      <c r="BH653" s="8">
        <f t="shared" si="83"/>
        <v>316178.36318937934</v>
      </c>
      <c r="BI653" s="8">
        <f t="shared" si="84"/>
        <v>316020.13952774409</v>
      </c>
      <c r="BJ653" s="19">
        <f t="shared" si="85"/>
        <v>1</v>
      </c>
      <c r="BK653" s="19">
        <f t="shared" si="86"/>
        <v>0</v>
      </c>
      <c r="BL653" s="19">
        <f t="shared" si="87"/>
        <v>0</v>
      </c>
      <c r="BM653" s="19">
        <f t="shared" si="88"/>
        <v>0</v>
      </c>
    </row>
    <row r="654" spans="2:65" x14ac:dyDescent="0.25">
      <c r="B654" s="6">
        <v>629</v>
      </c>
      <c r="C654" s="48">
        <v>1999.8224712663832</v>
      </c>
      <c r="D654" s="48">
        <v>1586.5826037173879</v>
      </c>
      <c r="E654" s="48">
        <v>14.951678745399457</v>
      </c>
      <c r="F654" s="48">
        <v>10.58479851261793</v>
      </c>
      <c r="G654" s="48">
        <v>3220.4524956750902</v>
      </c>
      <c r="H654" s="48">
        <v>2941.9549218095376</v>
      </c>
      <c r="I654" s="48">
        <v>15.014586416171289</v>
      </c>
      <c r="J654" s="48">
        <v>10.622006270904976</v>
      </c>
      <c r="K654" s="48">
        <v>2605.9657084444625</v>
      </c>
      <c r="L654" s="48">
        <v>2269.8712043820988</v>
      </c>
      <c r="M654" s="48">
        <v>14.987821267367035</v>
      </c>
      <c r="N654" s="48">
        <v>10.606188265194255</v>
      </c>
      <c r="O654" s="48">
        <v>2482.413803772874</v>
      </c>
      <c r="P654" s="48">
        <v>2137.281285336122</v>
      </c>
      <c r="Q654" s="48">
        <v>14.983604526809211</v>
      </c>
      <c r="R654" s="48">
        <v>10.603694499407537</v>
      </c>
      <c r="U654" s="48">
        <v>1355.3723180921497</v>
      </c>
      <c r="V654" s="48">
        <v>3.7207758287046033E-2</v>
      </c>
      <c r="W654" s="48">
        <v>36427.142630735318</v>
      </c>
      <c r="X654" s="48">
        <v>683.28860066471088</v>
      </c>
      <c r="Y654" s="48">
        <v>2.1389752576325805E-2</v>
      </c>
      <c r="Z654" s="48">
        <v>31944.67061862956</v>
      </c>
      <c r="AA654" s="48">
        <v>550.6986816187341</v>
      </c>
      <c r="AB654" s="48">
        <v>1.8895986789607022E-2</v>
      </c>
      <c r="AC654" s="48">
        <v>29143.684727892793</v>
      </c>
      <c r="AD654" s="48">
        <v>-1355.3723180921497</v>
      </c>
      <c r="AE654" s="48">
        <v>-3.7207758287046033E-2</v>
      </c>
      <c r="AF654" s="48">
        <v>36427.142630735318</v>
      </c>
      <c r="AG654" s="48">
        <v>-672.08371742743884</v>
      </c>
      <c r="AH654" s="48">
        <v>-1.5818005710720229E-2</v>
      </c>
      <c r="AI654" s="48">
        <v>42488.524136260246</v>
      </c>
      <c r="AJ654" s="48">
        <v>-804.67363647341563</v>
      </c>
      <c r="AK654" s="48">
        <v>-1.8311771497439011E-2</v>
      </c>
      <c r="AL654" s="48">
        <v>43942.970596042716</v>
      </c>
      <c r="AM654" s="48">
        <v>-683.28860066471088</v>
      </c>
      <c r="AN654" s="48">
        <v>-2.1389752576325805E-2</v>
      </c>
      <c r="AO654" s="48">
        <v>31944.67061862956</v>
      </c>
      <c r="AP654" s="48">
        <v>672.08371742743884</v>
      </c>
      <c r="AQ654" s="48">
        <v>1.5818005710720229E-2</v>
      </c>
      <c r="AR654" s="48">
        <v>42488.524136260246</v>
      </c>
      <c r="AS654" s="48">
        <v>-132.58991904597679</v>
      </c>
      <c r="AT654" s="48">
        <v>-2.4937657867187824E-3</v>
      </c>
      <c r="AU654" s="48">
        <v>53168.553258738219</v>
      </c>
      <c r="AV654" s="48">
        <v>-550.6986816187341</v>
      </c>
      <c r="AW654" s="48">
        <v>-1.8895986789607022E-2</v>
      </c>
      <c r="AX654" s="48">
        <v>29143.684727892793</v>
      </c>
      <c r="AY654" s="48">
        <v>804.67363647341563</v>
      </c>
      <c r="AZ654" s="48">
        <v>1.8311771497439011E-2</v>
      </c>
      <c r="BA654" s="48">
        <v>43942.970596042716</v>
      </c>
      <c r="BB654" s="48">
        <v>132.58991904597679</v>
      </c>
      <c r="BC654" s="48">
        <v>2.4937657867187824E-3</v>
      </c>
      <c r="BD654" s="48">
        <v>53168.553258738219</v>
      </c>
      <c r="BF654" s="8">
        <f t="shared" si="81"/>
        <v>315957.37277482048</v>
      </c>
      <c r="BG654" s="8">
        <f t="shared" si="82"/>
        <v>315718.2332053397</v>
      </c>
      <c r="BH654" s="8">
        <f t="shared" si="83"/>
        <v>315915.77675144555</v>
      </c>
      <c r="BI654" s="8">
        <f t="shared" si="84"/>
        <v>315973.55369688995</v>
      </c>
      <c r="BJ654" s="19">
        <f t="shared" si="85"/>
        <v>0</v>
      </c>
      <c r="BK654" s="19">
        <f t="shared" si="86"/>
        <v>0</v>
      </c>
      <c r="BL654" s="19">
        <f t="shared" si="87"/>
        <v>0</v>
      </c>
      <c r="BM654" s="19">
        <f t="shared" si="88"/>
        <v>1</v>
      </c>
    </row>
    <row r="655" spans="2:65" x14ac:dyDescent="0.25">
      <c r="B655" s="6">
        <v>630</v>
      </c>
      <c r="C655" s="48">
        <v>1966.9528193924805</v>
      </c>
      <c r="D655" s="48">
        <v>1562.5319614891584</v>
      </c>
      <c r="E655" s="48">
        <v>15.077150532816706</v>
      </c>
      <c r="F655" s="48">
        <v>10.671060950731173</v>
      </c>
      <c r="G655" s="48">
        <v>3207.6522102224562</v>
      </c>
      <c r="H655" s="48">
        <v>2932.1165267077613</v>
      </c>
      <c r="I655" s="48">
        <v>15.131298198716715</v>
      </c>
      <c r="J655" s="48">
        <v>10.703002122054476</v>
      </c>
      <c r="K655" s="48">
        <v>2623.7655285382571</v>
      </c>
      <c r="L655" s="48">
        <v>2280.1856128003105</v>
      </c>
      <c r="M655" s="48">
        <v>15.102811042501925</v>
      </c>
      <c r="N655" s="48">
        <v>10.686207858853443</v>
      </c>
      <c r="O655" s="48">
        <v>2501.1197410798072</v>
      </c>
      <c r="P655" s="48">
        <v>2148.1576111026307</v>
      </c>
      <c r="Q655" s="48">
        <v>15.098865747114054</v>
      </c>
      <c r="R655" s="48">
        <v>10.68388020792101</v>
      </c>
      <c r="U655" s="48">
        <v>1369.5845652186028</v>
      </c>
      <c r="V655" s="48">
        <v>3.1941171323303763E-2</v>
      </c>
      <c r="W655" s="48">
        <v>42878.345047395807</v>
      </c>
      <c r="X655" s="48">
        <v>717.65365131115209</v>
      </c>
      <c r="Y655" s="48">
        <v>1.5146908122270375E-2</v>
      </c>
      <c r="Z655" s="48">
        <v>47379.547397926828</v>
      </c>
      <c r="AA655" s="48">
        <v>585.62564961347221</v>
      </c>
      <c r="AB655" s="48">
        <v>1.2819257189837785E-2</v>
      </c>
      <c r="AC655" s="48">
        <v>45683.274852907663</v>
      </c>
      <c r="AD655" s="48">
        <v>-1369.5845652186028</v>
      </c>
      <c r="AE655" s="48">
        <v>-3.1941171323303763E-2</v>
      </c>
      <c r="AF655" s="48">
        <v>42878.345047395807</v>
      </c>
      <c r="AG655" s="48">
        <v>-651.93091390745076</v>
      </c>
      <c r="AH655" s="48">
        <v>-1.6794263201033388E-2</v>
      </c>
      <c r="AI655" s="48">
        <v>38818.667190313892</v>
      </c>
      <c r="AJ655" s="48">
        <v>-783.95891560513064</v>
      </c>
      <c r="AK655" s="48">
        <v>-1.9121914133465978E-2</v>
      </c>
      <c r="AL655" s="48">
        <v>40997.930967229622</v>
      </c>
      <c r="AM655" s="48">
        <v>-717.65365131115209</v>
      </c>
      <c r="AN655" s="48">
        <v>-1.5146908122270375E-2</v>
      </c>
      <c r="AO655" s="48">
        <v>47379.547397926828</v>
      </c>
      <c r="AP655" s="48">
        <v>651.93091390745076</v>
      </c>
      <c r="AQ655" s="48">
        <v>1.6794263201033388E-2</v>
      </c>
      <c r="AR655" s="48">
        <v>38818.667190313892</v>
      </c>
      <c r="AS655" s="48">
        <v>-132.02800169767988</v>
      </c>
      <c r="AT655" s="48">
        <v>-2.32765093243259E-3</v>
      </c>
      <c r="AU655" s="48">
        <v>56721.564156400193</v>
      </c>
      <c r="AV655" s="48">
        <v>-585.62564961347221</v>
      </c>
      <c r="AW655" s="48">
        <v>-1.2819257189837785E-2</v>
      </c>
      <c r="AX655" s="48">
        <v>45683.274852907663</v>
      </c>
      <c r="AY655" s="48">
        <v>783.95891560513064</v>
      </c>
      <c r="AZ655" s="48">
        <v>1.9121914133465978E-2</v>
      </c>
      <c r="BA655" s="48">
        <v>40997.930967229622</v>
      </c>
      <c r="BB655" s="48">
        <v>132.02800169767988</v>
      </c>
      <c r="BC655" s="48">
        <v>2.32765093243259E-3</v>
      </c>
      <c r="BD655" s="48">
        <v>56721.564156400193</v>
      </c>
      <c r="BF655" s="8">
        <f t="shared" si="81"/>
        <v>318569.29656044598</v>
      </c>
      <c r="BG655" s="8">
        <f t="shared" si="82"/>
        <v>318157.94713492651</v>
      </c>
      <c r="BH655" s="8">
        <f t="shared" si="83"/>
        <v>318306.05015280301</v>
      </c>
      <c r="BI655" s="8">
        <f t="shared" si="84"/>
        <v>318368.24862652767</v>
      </c>
      <c r="BJ655" s="19">
        <f t="shared" si="85"/>
        <v>1</v>
      </c>
      <c r="BK655" s="19">
        <f t="shared" si="86"/>
        <v>0</v>
      </c>
      <c r="BL655" s="19">
        <f t="shared" si="87"/>
        <v>0</v>
      </c>
      <c r="BM655" s="19">
        <f t="shared" si="88"/>
        <v>0</v>
      </c>
    </row>
    <row r="656" spans="2:65" x14ac:dyDescent="0.25">
      <c r="B656" s="6">
        <v>631</v>
      </c>
      <c r="C656" s="48">
        <v>1945.0335366079601</v>
      </c>
      <c r="D656" s="48">
        <v>1552.9726440835448</v>
      </c>
      <c r="E656" s="48">
        <v>15.134556516660362</v>
      </c>
      <c r="F656" s="48">
        <v>10.713670786512212</v>
      </c>
      <c r="G656" s="48">
        <v>3162.7171500793102</v>
      </c>
      <c r="H656" s="48">
        <v>2905.3716974615372</v>
      </c>
      <c r="I656" s="48">
        <v>15.199790594661607</v>
      </c>
      <c r="J656" s="48">
        <v>10.752240513474788</v>
      </c>
      <c r="K656" s="48">
        <v>2561.3013735082186</v>
      </c>
      <c r="L656" s="48">
        <v>2242.4985663386415</v>
      </c>
      <c r="M656" s="48">
        <v>15.170170632519158</v>
      </c>
      <c r="N656" s="48">
        <v>10.734741354521589</v>
      </c>
      <c r="O656" s="48">
        <v>2486.4154465051697</v>
      </c>
      <c r="P656" s="48">
        <v>2142.7554476104597</v>
      </c>
      <c r="Q656" s="48">
        <v>15.158124366963776</v>
      </c>
      <c r="R656" s="48">
        <v>10.727618063666965</v>
      </c>
      <c r="U656" s="48">
        <v>1352.3990533779925</v>
      </c>
      <c r="V656" s="48">
        <v>3.8569726962576212E-2</v>
      </c>
      <c r="W656" s="48">
        <v>35063.744544787951</v>
      </c>
      <c r="X656" s="48">
        <v>689.5259222550967</v>
      </c>
      <c r="Y656" s="48">
        <v>2.1070568009376345E-2</v>
      </c>
      <c r="Z656" s="48">
        <v>32724.600587333931</v>
      </c>
      <c r="AA656" s="48">
        <v>589.7828035269149</v>
      </c>
      <c r="AB656" s="48">
        <v>1.3947277154752413E-2</v>
      </c>
      <c r="AC656" s="48">
        <v>42286.590922583877</v>
      </c>
      <c r="AD656" s="48">
        <v>-1352.3990533779925</v>
      </c>
      <c r="AE656" s="48">
        <v>-3.8569726962576212E-2</v>
      </c>
      <c r="AF656" s="48">
        <v>35063.744544787951</v>
      </c>
      <c r="AG656" s="48">
        <v>-662.87313112289576</v>
      </c>
      <c r="AH656" s="48">
        <v>-1.7499158953199867E-2</v>
      </c>
      <c r="AI656" s="48">
        <v>37880.285155172205</v>
      </c>
      <c r="AJ656" s="48">
        <v>-762.61624985107755</v>
      </c>
      <c r="AK656" s="48">
        <v>-2.4622449807823799E-2</v>
      </c>
      <c r="AL656" s="48">
        <v>30972.395346654572</v>
      </c>
      <c r="AM656" s="48">
        <v>-689.5259222550967</v>
      </c>
      <c r="AN656" s="48">
        <v>-2.1070568009376345E-2</v>
      </c>
      <c r="AO656" s="48">
        <v>32724.600587333931</v>
      </c>
      <c r="AP656" s="48">
        <v>662.87313112289576</v>
      </c>
      <c r="AQ656" s="48">
        <v>1.7499158953199867E-2</v>
      </c>
      <c r="AR656" s="48">
        <v>37880.285155172205</v>
      </c>
      <c r="AS656" s="48">
        <v>-99.743118728181798</v>
      </c>
      <c r="AT656" s="48">
        <v>-7.1232908546239315E-3</v>
      </c>
      <c r="AU656" s="48">
        <v>14002.39310226055</v>
      </c>
      <c r="AV656" s="48">
        <v>-589.7828035269149</v>
      </c>
      <c r="AW656" s="48">
        <v>-1.3947277154752413E-2</v>
      </c>
      <c r="AX656" s="48">
        <v>42286.590922583877</v>
      </c>
      <c r="AY656" s="48">
        <v>762.61624985107755</v>
      </c>
      <c r="AZ656" s="48">
        <v>2.4622449807823799E-2</v>
      </c>
      <c r="BA656" s="48">
        <v>30972.395346654572</v>
      </c>
      <c r="BB656" s="48">
        <v>99.743118728181798</v>
      </c>
      <c r="BC656" s="48">
        <v>7.1232908546239315E-3</v>
      </c>
      <c r="BD656" s="48">
        <v>14002.39310226055</v>
      </c>
      <c r="BF656" s="8">
        <f t="shared" si="81"/>
        <v>319857.15095128282</v>
      </c>
      <c r="BG656" s="8">
        <f t="shared" si="82"/>
        <v>319661.84370678215</v>
      </c>
      <c r="BH656" s="8">
        <f t="shared" si="83"/>
        <v>319799.74206930905</v>
      </c>
      <c r="BI656" s="8">
        <f t="shared" si="84"/>
        <v>319685.78646239848</v>
      </c>
      <c r="BJ656" s="19">
        <f t="shared" si="85"/>
        <v>1</v>
      </c>
      <c r="BK656" s="19">
        <f t="shared" si="86"/>
        <v>0</v>
      </c>
      <c r="BL656" s="19">
        <f t="shared" si="87"/>
        <v>0</v>
      </c>
      <c r="BM656" s="19">
        <f t="shared" si="88"/>
        <v>0</v>
      </c>
    </row>
    <row r="657" spans="2:65" x14ac:dyDescent="0.25">
      <c r="B657" s="6">
        <v>632</v>
      </c>
      <c r="C657" s="48">
        <v>1933.557818754336</v>
      </c>
      <c r="D657" s="48">
        <v>1545.5093835498565</v>
      </c>
      <c r="E657" s="48">
        <v>15.096886851707112</v>
      </c>
      <c r="F657" s="48">
        <v>10.688794445248597</v>
      </c>
      <c r="G657" s="48">
        <v>3164.1738104264414</v>
      </c>
      <c r="H657" s="48">
        <v>2906.5343835436051</v>
      </c>
      <c r="I657" s="48">
        <v>15.165555212369442</v>
      </c>
      <c r="J657" s="48">
        <v>10.729369251355369</v>
      </c>
      <c r="K657" s="48">
        <v>2595.9081335783071</v>
      </c>
      <c r="L657" s="48">
        <v>2266.0355825183851</v>
      </c>
      <c r="M657" s="48">
        <v>15.127662928290219</v>
      </c>
      <c r="N657" s="48">
        <v>10.706993281617503</v>
      </c>
      <c r="O657" s="48">
        <v>2476.8985250295086</v>
      </c>
      <c r="P657" s="48">
        <v>2136.5896180453001</v>
      </c>
      <c r="Q657" s="48">
        <v>15.122159100296519</v>
      </c>
      <c r="R657" s="48">
        <v>10.703740361386357</v>
      </c>
      <c r="U657" s="48">
        <v>1361.0249999937487</v>
      </c>
      <c r="V657" s="48">
        <v>4.0574806106771888E-2</v>
      </c>
      <c r="W657" s="48">
        <v>33543.598370186548</v>
      </c>
      <c r="X657" s="48">
        <v>720.52619896852866</v>
      </c>
      <c r="Y657" s="48">
        <v>1.8198836368906512E-2</v>
      </c>
      <c r="Z657" s="48">
        <v>39591.882929371153</v>
      </c>
      <c r="AA657" s="48">
        <v>591.08023449544362</v>
      </c>
      <c r="AB657" s="48">
        <v>1.4945916137760307E-2</v>
      </c>
      <c r="AC657" s="48">
        <v>39547.942665227536</v>
      </c>
      <c r="AD657" s="48">
        <v>-1361.0249999937487</v>
      </c>
      <c r="AE657" s="48">
        <v>-4.0574806106771888E-2</v>
      </c>
      <c r="AF657" s="48">
        <v>33543.598370186548</v>
      </c>
      <c r="AG657" s="48">
        <v>-640.49880102522002</v>
      </c>
      <c r="AH657" s="48">
        <v>-2.2375969737865375E-2</v>
      </c>
      <c r="AI657" s="48">
        <v>28624.404150017515</v>
      </c>
      <c r="AJ657" s="48">
        <v>-769.94476549830506</v>
      </c>
      <c r="AK657" s="48">
        <v>-2.5628889969011581E-2</v>
      </c>
      <c r="AL657" s="48">
        <v>30042.064499448126</v>
      </c>
      <c r="AM657" s="48">
        <v>-720.52619896852866</v>
      </c>
      <c r="AN657" s="48">
        <v>-1.8198836368906512E-2</v>
      </c>
      <c r="AO657" s="48">
        <v>39591.882929371153</v>
      </c>
      <c r="AP657" s="48">
        <v>640.49880102522002</v>
      </c>
      <c r="AQ657" s="48">
        <v>2.2375969737865375E-2</v>
      </c>
      <c r="AR657" s="48">
        <v>28624.404150017515</v>
      </c>
      <c r="AS657" s="48">
        <v>-129.44596447308504</v>
      </c>
      <c r="AT657" s="48">
        <v>-3.2529202311462058E-3</v>
      </c>
      <c r="AU657" s="48">
        <v>39793.771526783858</v>
      </c>
      <c r="AV657" s="48">
        <v>-591.08023449544362</v>
      </c>
      <c r="AW657" s="48">
        <v>-1.4945916137760307E-2</v>
      </c>
      <c r="AX657" s="48">
        <v>39547.942665227536</v>
      </c>
      <c r="AY657" s="48">
        <v>769.94476549830506</v>
      </c>
      <c r="AZ657" s="48">
        <v>2.5628889969011581E-2</v>
      </c>
      <c r="BA657" s="48">
        <v>30042.064499448126</v>
      </c>
      <c r="BB657" s="48">
        <v>129.44596447308504</v>
      </c>
      <c r="BC657" s="48">
        <v>3.2529202311462058E-3</v>
      </c>
      <c r="BD657" s="48">
        <v>39793.771526783858</v>
      </c>
      <c r="BF657" s="8">
        <f t="shared" si="81"/>
        <v>319118.32397390803</v>
      </c>
      <c r="BG657" s="8">
        <f t="shared" si="82"/>
        <v>318974.54315711744</v>
      </c>
      <c r="BH657" s="8">
        <f t="shared" si="83"/>
        <v>318943.7628660067</v>
      </c>
      <c r="BI657" s="8">
        <f t="shared" si="84"/>
        <v>318975.6212235454</v>
      </c>
      <c r="BJ657" s="19">
        <f t="shared" si="85"/>
        <v>1</v>
      </c>
      <c r="BK657" s="19">
        <f t="shared" si="86"/>
        <v>0</v>
      </c>
      <c r="BL657" s="19">
        <f t="shared" si="87"/>
        <v>0</v>
      </c>
      <c r="BM657" s="19">
        <f t="shared" si="88"/>
        <v>0</v>
      </c>
    </row>
    <row r="658" spans="2:65" x14ac:dyDescent="0.25">
      <c r="B658" s="6">
        <v>633</v>
      </c>
      <c r="C658" s="48">
        <v>1891.2702223441177</v>
      </c>
      <c r="D658" s="48">
        <v>1515.7020486710458</v>
      </c>
      <c r="E658" s="48">
        <v>15.108853472698135</v>
      </c>
      <c r="F658" s="48">
        <v>10.695437159144854</v>
      </c>
      <c r="G658" s="48">
        <v>3170.6832098263908</v>
      </c>
      <c r="H658" s="48">
        <v>2910.0537719590898</v>
      </c>
      <c r="I658" s="48">
        <v>15.166715447600414</v>
      </c>
      <c r="J658" s="48">
        <v>10.729644945854888</v>
      </c>
      <c r="K658" s="48">
        <v>2548.2883983227362</v>
      </c>
      <c r="L658" s="48">
        <v>2232.9182626780384</v>
      </c>
      <c r="M658" s="48">
        <v>15.139261612151929</v>
      </c>
      <c r="N658" s="48">
        <v>10.713424577678472</v>
      </c>
      <c r="O658" s="48">
        <v>2482.4837475525337</v>
      </c>
      <c r="P658" s="48">
        <v>2139.204908659166</v>
      </c>
      <c r="Q658" s="48">
        <v>15.125192653661831</v>
      </c>
      <c r="R658" s="48">
        <v>10.705105160400876</v>
      </c>
      <c r="U658" s="48">
        <v>1394.351723288044</v>
      </c>
      <c r="V658" s="48">
        <v>3.4207786710034327E-2</v>
      </c>
      <c r="W658" s="48">
        <v>40761.237641809559</v>
      </c>
      <c r="X658" s="48">
        <v>717.21621400699269</v>
      </c>
      <c r="Y658" s="48">
        <v>1.7987418533618182E-2</v>
      </c>
      <c r="Z658" s="48">
        <v>39873.215418128377</v>
      </c>
      <c r="AA658" s="48">
        <v>623.50285998812024</v>
      </c>
      <c r="AB658" s="48">
        <v>9.6680012560224071E-3</v>
      </c>
      <c r="AC658" s="48">
        <v>64491.392116827337</v>
      </c>
      <c r="AD658" s="48">
        <v>-1394.351723288044</v>
      </c>
      <c r="AE658" s="48">
        <v>-3.4207786710034327E-2</v>
      </c>
      <c r="AF658" s="48">
        <v>40761.237641809559</v>
      </c>
      <c r="AG658" s="48">
        <v>-677.13550928105133</v>
      </c>
      <c r="AH658" s="48">
        <v>-1.6220368176416144E-2</v>
      </c>
      <c r="AI658" s="48">
        <v>41746.001195310906</v>
      </c>
      <c r="AJ658" s="48">
        <v>-770.84886329992378</v>
      </c>
      <c r="AK658" s="48">
        <v>-2.453978545401192E-2</v>
      </c>
      <c r="AL658" s="48">
        <v>31412.20874748522</v>
      </c>
      <c r="AM658" s="48">
        <v>-717.21621400699269</v>
      </c>
      <c r="AN658" s="48">
        <v>-1.7987418533618182E-2</v>
      </c>
      <c r="AO658" s="48">
        <v>39873.215418128377</v>
      </c>
      <c r="AP658" s="48">
        <v>677.13550928105133</v>
      </c>
      <c r="AQ658" s="48">
        <v>1.6220368176416144E-2</v>
      </c>
      <c r="AR658" s="48">
        <v>41746.001195310906</v>
      </c>
      <c r="AS658" s="48">
        <v>-93.713354018872451</v>
      </c>
      <c r="AT658" s="48">
        <v>-8.3194172775957753E-3</v>
      </c>
      <c r="AU658" s="48">
        <v>11264.413226542067</v>
      </c>
      <c r="AV658" s="48">
        <v>-623.50285998812024</v>
      </c>
      <c r="AW658" s="48">
        <v>-9.6680012560224071E-3</v>
      </c>
      <c r="AX658" s="48">
        <v>64491.392116827337</v>
      </c>
      <c r="AY658" s="48">
        <v>770.84886329992378</v>
      </c>
      <c r="AZ658" s="48">
        <v>2.453978545401192E-2</v>
      </c>
      <c r="BA658" s="48">
        <v>31412.20874748522</v>
      </c>
      <c r="BB658" s="48">
        <v>93.713354018872451</v>
      </c>
      <c r="BC658" s="48">
        <v>8.3194172775957753E-3</v>
      </c>
      <c r="BD658" s="48">
        <v>11264.413226542067</v>
      </c>
      <c r="BF658" s="8">
        <f t="shared" si="81"/>
        <v>319347.41272567457</v>
      </c>
      <c r="BG658" s="8">
        <f t="shared" si="82"/>
        <v>318979.29460368754</v>
      </c>
      <c r="BH658" s="8">
        <f t="shared" si="83"/>
        <v>319169.81906767614</v>
      </c>
      <c r="BI658" s="8">
        <f t="shared" si="84"/>
        <v>319013.94990336715</v>
      </c>
      <c r="BJ658" s="19">
        <f t="shared" si="85"/>
        <v>1</v>
      </c>
      <c r="BK658" s="19">
        <f t="shared" si="86"/>
        <v>0</v>
      </c>
      <c r="BL658" s="19">
        <f t="shared" si="87"/>
        <v>0</v>
      </c>
      <c r="BM658" s="19">
        <f t="shared" si="88"/>
        <v>0</v>
      </c>
    </row>
    <row r="659" spans="2:65" x14ac:dyDescent="0.25">
      <c r="B659" s="6">
        <v>634</v>
      </c>
      <c r="C659" s="48">
        <v>1924.2001493983776</v>
      </c>
      <c r="D659" s="48">
        <v>1536.6418051708724</v>
      </c>
      <c r="E659" s="48">
        <v>14.985066924647214</v>
      </c>
      <c r="F659" s="48">
        <v>10.606730004990917</v>
      </c>
      <c r="G659" s="48">
        <v>3205.3837073459085</v>
      </c>
      <c r="H659" s="48">
        <v>2932.4896551435545</v>
      </c>
      <c r="I659" s="48">
        <v>15.037910416834018</v>
      </c>
      <c r="J659" s="48">
        <v>10.637988489291235</v>
      </c>
      <c r="K659" s="48">
        <v>2563.2988432745647</v>
      </c>
      <c r="L659" s="48">
        <v>2241.9970222613074</v>
      </c>
      <c r="M659" s="48">
        <v>15.015690877198153</v>
      </c>
      <c r="N659" s="48">
        <v>10.624853953341535</v>
      </c>
      <c r="O659" s="48">
        <v>2459.277455283574</v>
      </c>
      <c r="P659" s="48">
        <v>2122.5310291821907</v>
      </c>
      <c r="Q659" s="48">
        <v>15.008574438163469</v>
      </c>
      <c r="R659" s="48">
        <v>10.620644500748204</v>
      </c>
      <c r="U659" s="48">
        <v>1395.8478499726821</v>
      </c>
      <c r="V659" s="48">
        <v>3.1258484300318301E-2</v>
      </c>
      <c r="W659" s="48">
        <v>44655.007471314544</v>
      </c>
      <c r="X659" s="48">
        <v>705.35521709043496</v>
      </c>
      <c r="Y659" s="48">
        <v>1.8123948350618591E-2</v>
      </c>
      <c r="Z659" s="48">
        <v>38918.408033664498</v>
      </c>
      <c r="AA659" s="48">
        <v>585.88922401131822</v>
      </c>
      <c r="AB659" s="48">
        <v>1.3914495757287426E-2</v>
      </c>
      <c r="AC659" s="48">
        <v>42106.392802949471</v>
      </c>
      <c r="AD659" s="48">
        <v>-1395.8478499726821</v>
      </c>
      <c r="AE659" s="48">
        <v>-3.1258484300318301E-2</v>
      </c>
      <c r="AF659" s="48">
        <v>44655.007471314544</v>
      </c>
      <c r="AG659" s="48">
        <v>-690.49263288224711</v>
      </c>
      <c r="AH659" s="48">
        <v>-1.313453594969971E-2</v>
      </c>
      <c r="AI659" s="48">
        <v>52570.767290642922</v>
      </c>
      <c r="AJ659" s="48">
        <v>-809.95862596136385</v>
      </c>
      <c r="AK659" s="48">
        <v>-1.7343988543030875E-2</v>
      </c>
      <c r="AL659" s="48">
        <v>46699.67487304526</v>
      </c>
      <c r="AM659" s="48">
        <v>-705.35521709043496</v>
      </c>
      <c r="AN659" s="48">
        <v>-1.8123948350618591E-2</v>
      </c>
      <c r="AO659" s="48">
        <v>38918.408033664498</v>
      </c>
      <c r="AP659" s="48">
        <v>690.49263288224711</v>
      </c>
      <c r="AQ659" s="48">
        <v>1.313453594969971E-2</v>
      </c>
      <c r="AR659" s="48">
        <v>52570.767290642922</v>
      </c>
      <c r="AS659" s="48">
        <v>-119.46599307911674</v>
      </c>
      <c r="AT659" s="48">
        <v>-4.2094525933311644E-3</v>
      </c>
      <c r="AU659" s="48">
        <v>28380.410618801368</v>
      </c>
      <c r="AV659" s="48">
        <v>-585.88922401131822</v>
      </c>
      <c r="AW659" s="48">
        <v>-1.3914495757287426E-2</v>
      </c>
      <c r="AX659" s="48">
        <v>42106.392802949471</v>
      </c>
      <c r="AY659" s="48">
        <v>809.95862596136385</v>
      </c>
      <c r="AZ659" s="48">
        <v>1.7343988543030875E-2</v>
      </c>
      <c r="BA659" s="48">
        <v>46699.67487304526</v>
      </c>
      <c r="BB659" s="48">
        <v>119.46599307911674</v>
      </c>
      <c r="BC659" s="48">
        <v>4.2094525933311644E-3</v>
      </c>
      <c r="BD659" s="48">
        <v>28380.410618801368</v>
      </c>
      <c r="BF659" s="8">
        <f t="shared" si="81"/>
        <v>316665.25834455667</v>
      </c>
      <c r="BG659" s="8">
        <f t="shared" si="82"/>
        <v>316207.16502359346</v>
      </c>
      <c r="BH659" s="8">
        <f t="shared" si="83"/>
        <v>316503.62157798477</v>
      </c>
      <c r="BI659" s="8">
        <f t="shared" si="84"/>
        <v>316496.80399326392</v>
      </c>
      <c r="BJ659" s="19">
        <f t="shared" si="85"/>
        <v>1</v>
      </c>
      <c r="BK659" s="19">
        <f t="shared" si="86"/>
        <v>0</v>
      </c>
      <c r="BL659" s="19">
        <f t="shared" si="87"/>
        <v>0</v>
      </c>
      <c r="BM659" s="19">
        <f t="shared" si="88"/>
        <v>0</v>
      </c>
    </row>
    <row r="660" spans="2:65" x14ac:dyDescent="0.25">
      <c r="B660" s="6">
        <v>635</v>
      </c>
      <c r="C660" s="48">
        <v>1974.7178827832408</v>
      </c>
      <c r="D660" s="48">
        <v>1572.4902084575324</v>
      </c>
      <c r="E660" s="48">
        <v>15.128408634562657</v>
      </c>
      <c r="F660" s="48">
        <v>10.709573893759178</v>
      </c>
      <c r="G660" s="48">
        <v>3150.4058635620522</v>
      </c>
      <c r="H660" s="48">
        <v>2896.7888923111477</v>
      </c>
      <c r="I660" s="48">
        <v>15.197520292907178</v>
      </c>
      <c r="J660" s="48">
        <v>10.750218499324129</v>
      </c>
      <c r="K660" s="48">
        <v>2562.7762566390165</v>
      </c>
      <c r="L660" s="48">
        <v>2243.087123715758</v>
      </c>
      <c r="M660" s="48">
        <v>15.166957007298222</v>
      </c>
      <c r="N660" s="48">
        <v>10.732259458741</v>
      </c>
      <c r="O660" s="48">
        <v>2466.0468498078862</v>
      </c>
      <c r="P660" s="48">
        <v>2128.6053891973424</v>
      </c>
      <c r="Q660" s="48">
        <v>15.1587010775492</v>
      </c>
      <c r="R660" s="48">
        <v>10.727404132314046</v>
      </c>
      <c r="U660" s="48">
        <v>1324.2986838536153</v>
      </c>
      <c r="V660" s="48">
        <v>4.0644605564951419E-2</v>
      </c>
      <c r="W660" s="48">
        <v>32582.397231960891</v>
      </c>
      <c r="X660" s="48">
        <v>670.59691525822564</v>
      </c>
      <c r="Y660" s="48">
        <v>2.2685564981822282E-2</v>
      </c>
      <c r="Z660" s="48">
        <v>29560.511972947039</v>
      </c>
      <c r="AA660" s="48">
        <v>556.11518073981006</v>
      </c>
      <c r="AB660" s="48">
        <v>1.7830238554868316E-2</v>
      </c>
      <c r="AC660" s="48">
        <v>31189.441410360156</v>
      </c>
      <c r="AD660" s="48">
        <v>-1324.2986838536153</v>
      </c>
      <c r="AE660" s="48">
        <v>-4.0644605564951419E-2</v>
      </c>
      <c r="AF660" s="48">
        <v>32582.397231960891</v>
      </c>
      <c r="AG660" s="48">
        <v>-653.70176859538969</v>
      </c>
      <c r="AH660" s="48">
        <v>-1.7959040583129138E-2</v>
      </c>
      <c r="AI660" s="48">
        <v>36399.593038922256</v>
      </c>
      <c r="AJ660" s="48">
        <v>-768.18350311380527</v>
      </c>
      <c r="AK660" s="48">
        <v>-2.2814367010083103E-2</v>
      </c>
      <c r="AL660" s="48">
        <v>33671.041706933909</v>
      </c>
      <c r="AM660" s="48">
        <v>-670.59691525822564</v>
      </c>
      <c r="AN660" s="48">
        <v>-2.2685564981822282E-2</v>
      </c>
      <c r="AO660" s="48">
        <v>29560.511972947039</v>
      </c>
      <c r="AP660" s="48">
        <v>653.70176859538969</v>
      </c>
      <c r="AQ660" s="48">
        <v>1.7959040583129138E-2</v>
      </c>
      <c r="AR660" s="48">
        <v>36399.593038922256</v>
      </c>
      <c r="AS660" s="48">
        <v>-114.48173451841558</v>
      </c>
      <c r="AT660" s="48">
        <v>-4.8553264269539653E-3</v>
      </c>
      <c r="AU660" s="48">
        <v>23578.586577182366</v>
      </c>
      <c r="AV660" s="48">
        <v>-556.11518073981006</v>
      </c>
      <c r="AW660" s="48">
        <v>-1.7830238554868316E-2</v>
      </c>
      <c r="AX660" s="48">
        <v>31189.441410360156</v>
      </c>
      <c r="AY660" s="48">
        <v>768.18350311380527</v>
      </c>
      <c r="AZ660" s="48">
        <v>2.2814367010083103E-2</v>
      </c>
      <c r="BA660" s="48">
        <v>33671.041706933909</v>
      </c>
      <c r="BB660" s="48">
        <v>114.48173451841558</v>
      </c>
      <c r="BC660" s="48">
        <v>4.8553264269539653E-3</v>
      </c>
      <c r="BD660" s="48">
        <v>23578.586577182366</v>
      </c>
      <c r="BF660" s="8">
        <f t="shared" si="81"/>
        <v>319714.72660431784</v>
      </c>
      <c r="BG660" s="8">
        <f t="shared" si="82"/>
        <v>319609.76608741272</v>
      </c>
      <c r="BH660" s="8">
        <f t="shared" si="83"/>
        <v>319724.69663851423</v>
      </c>
      <c r="BI660" s="8">
        <f t="shared" si="84"/>
        <v>319693.51858022402</v>
      </c>
      <c r="BJ660" s="19">
        <f t="shared" si="85"/>
        <v>0</v>
      </c>
      <c r="BK660" s="19">
        <f t="shared" si="86"/>
        <v>0</v>
      </c>
      <c r="BL660" s="19">
        <f t="shared" si="87"/>
        <v>1</v>
      </c>
      <c r="BM660" s="19">
        <f t="shared" si="88"/>
        <v>0</v>
      </c>
    </row>
    <row r="661" spans="2:65" x14ac:dyDescent="0.25">
      <c r="B661" s="6">
        <v>636</v>
      </c>
      <c r="C661" s="48">
        <v>1925.8982914371998</v>
      </c>
      <c r="D661" s="48">
        <v>1539.6696433873669</v>
      </c>
      <c r="E661" s="48">
        <v>14.964747245331749</v>
      </c>
      <c r="F661" s="48">
        <v>10.59431092974747</v>
      </c>
      <c r="G661" s="48">
        <v>3181.9537903313767</v>
      </c>
      <c r="H661" s="48">
        <v>2918.0262284279665</v>
      </c>
      <c r="I661" s="48">
        <v>15.025163681971744</v>
      </c>
      <c r="J661" s="48">
        <v>10.629868741960131</v>
      </c>
      <c r="K661" s="48">
        <v>2537.9130305893891</v>
      </c>
      <c r="L661" s="48">
        <v>2226.442941485057</v>
      </c>
      <c r="M661" s="48">
        <v>15.001791985034934</v>
      </c>
      <c r="N661" s="48">
        <v>10.616124161665576</v>
      </c>
      <c r="O661" s="48">
        <v>2469.5180486295872</v>
      </c>
      <c r="P661" s="48">
        <v>2131.0305819946147</v>
      </c>
      <c r="Q661" s="48">
        <v>14.988446184404756</v>
      </c>
      <c r="R661" s="48">
        <v>10.608269628316306</v>
      </c>
      <c r="U661" s="48">
        <v>1378.3565850405996</v>
      </c>
      <c r="V661" s="48">
        <v>3.5557812212660522E-2</v>
      </c>
      <c r="W661" s="48">
        <v>38763.818673574904</v>
      </c>
      <c r="X661" s="48">
        <v>686.77329809769003</v>
      </c>
      <c r="Y661" s="48">
        <v>2.1813231918105913E-2</v>
      </c>
      <c r="Z661" s="48">
        <v>31484.25234170086</v>
      </c>
      <c r="AA661" s="48">
        <v>591.36093860724782</v>
      </c>
      <c r="AB661" s="48">
        <v>1.3958698568835359E-2</v>
      </c>
      <c r="AC661" s="48">
        <v>42365.048266572594</v>
      </c>
      <c r="AD661" s="48">
        <v>-1378.3565850405996</v>
      </c>
      <c r="AE661" s="48">
        <v>-3.5557812212660522E-2</v>
      </c>
      <c r="AF661" s="48">
        <v>38763.818673574904</v>
      </c>
      <c r="AG661" s="48">
        <v>-691.58328694290958</v>
      </c>
      <c r="AH661" s="48">
        <v>-1.3744580294554609E-2</v>
      </c>
      <c r="AI661" s="48">
        <v>50316.799212625228</v>
      </c>
      <c r="AJ661" s="48">
        <v>-786.99564643335179</v>
      </c>
      <c r="AK661" s="48">
        <v>-2.1599113643825163E-2</v>
      </c>
      <c r="AL661" s="48">
        <v>36436.478802376281</v>
      </c>
      <c r="AM661" s="48">
        <v>-686.77329809769003</v>
      </c>
      <c r="AN661" s="48">
        <v>-2.1813231918105913E-2</v>
      </c>
      <c r="AO661" s="48">
        <v>31484.25234170086</v>
      </c>
      <c r="AP661" s="48">
        <v>691.58328694290958</v>
      </c>
      <c r="AQ661" s="48">
        <v>1.3744580294554609E-2</v>
      </c>
      <c r="AR661" s="48">
        <v>50316.799212625228</v>
      </c>
      <c r="AS661" s="48">
        <v>-95.412359490442213</v>
      </c>
      <c r="AT661" s="48">
        <v>-7.8545333492705538E-3</v>
      </c>
      <c r="AU661" s="48">
        <v>12147.425600949688</v>
      </c>
      <c r="AV661" s="48">
        <v>-591.36093860724782</v>
      </c>
      <c r="AW661" s="48">
        <v>-1.3958698568835359E-2</v>
      </c>
      <c r="AX661" s="48">
        <v>42365.048266572594</v>
      </c>
      <c r="AY661" s="48">
        <v>786.99564643335179</v>
      </c>
      <c r="AZ661" s="48">
        <v>2.1599113643825163E-2</v>
      </c>
      <c r="BA661" s="48">
        <v>36436.478802376281</v>
      </c>
      <c r="BB661" s="48">
        <v>95.412359490442213</v>
      </c>
      <c r="BC661" s="48">
        <v>7.8545333492705538E-3</v>
      </c>
      <c r="BD661" s="48">
        <v>12147.425600949688</v>
      </c>
      <c r="BF661" s="8">
        <f t="shared" si="81"/>
        <v>316289.65824903676</v>
      </c>
      <c r="BG661" s="8">
        <f t="shared" si="82"/>
        <v>315978.03603037598</v>
      </c>
      <c r="BH661" s="8">
        <f t="shared" si="83"/>
        <v>316257.28190848225</v>
      </c>
      <c r="BI661" s="8">
        <f t="shared" si="84"/>
        <v>316117.05826749455</v>
      </c>
      <c r="BJ661" s="19">
        <f t="shared" si="85"/>
        <v>1</v>
      </c>
      <c r="BK661" s="19">
        <f t="shared" si="86"/>
        <v>0</v>
      </c>
      <c r="BL661" s="19">
        <f t="shared" si="87"/>
        <v>0</v>
      </c>
      <c r="BM661" s="19">
        <f t="shared" si="88"/>
        <v>0</v>
      </c>
    </row>
    <row r="662" spans="2:65" x14ac:dyDescent="0.25">
      <c r="B662" s="6">
        <v>637</v>
      </c>
      <c r="C662" s="48">
        <v>1897.872228538313</v>
      </c>
      <c r="D662" s="48">
        <v>1522.2899923440802</v>
      </c>
      <c r="E662" s="48">
        <v>15.079808738630627</v>
      </c>
      <c r="F662" s="48">
        <v>10.675415274425765</v>
      </c>
      <c r="G662" s="48">
        <v>3163.337887899509</v>
      </c>
      <c r="H662" s="48">
        <v>2906.5371767100855</v>
      </c>
      <c r="I662" s="48">
        <v>15.140591380184564</v>
      </c>
      <c r="J662" s="48">
        <v>10.711301368070997</v>
      </c>
      <c r="K662" s="48">
        <v>2515.1793435725608</v>
      </c>
      <c r="L662" s="48">
        <v>2212.3577052237442</v>
      </c>
      <c r="M662" s="48">
        <v>15.117155140997479</v>
      </c>
      <c r="N662" s="48">
        <v>10.697475437450379</v>
      </c>
      <c r="O662" s="48">
        <v>2390.4671790031889</v>
      </c>
      <c r="P662" s="48">
        <v>2079.0736048262097</v>
      </c>
      <c r="Q662" s="48">
        <v>15.112774188959925</v>
      </c>
      <c r="R662" s="48">
        <v>10.694889445793331</v>
      </c>
      <c r="U662" s="48">
        <v>1384.2471843660053</v>
      </c>
      <c r="V662" s="48">
        <v>3.5886093645231654E-2</v>
      </c>
      <c r="W662" s="48">
        <v>38573.359308778832</v>
      </c>
      <c r="X662" s="48">
        <v>690.06771287966399</v>
      </c>
      <c r="Y662" s="48">
        <v>2.2060163024613999E-2</v>
      </c>
      <c r="Z662" s="48">
        <v>31281.170139572827</v>
      </c>
      <c r="AA662" s="48">
        <v>556.78361248212946</v>
      </c>
      <c r="AB662" s="48">
        <v>1.9474171367566129E-2</v>
      </c>
      <c r="AC662" s="48">
        <v>28590.875676971922</v>
      </c>
      <c r="AD662" s="48">
        <v>-1384.2471843660053</v>
      </c>
      <c r="AE662" s="48">
        <v>-3.5886093645231654E-2</v>
      </c>
      <c r="AF662" s="48">
        <v>38573.359308778832</v>
      </c>
      <c r="AG662" s="48">
        <v>-694.1794714863413</v>
      </c>
      <c r="AH662" s="48">
        <v>-1.3825930620617655E-2</v>
      </c>
      <c r="AI662" s="48">
        <v>50208.516919010101</v>
      </c>
      <c r="AJ662" s="48">
        <v>-827.46357188387583</v>
      </c>
      <c r="AK662" s="48">
        <v>-1.6411922277665525E-2</v>
      </c>
      <c r="AL662" s="48">
        <v>50418.443244149727</v>
      </c>
      <c r="AM662" s="48">
        <v>-690.06771287966399</v>
      </c>
      <c r="AN662" s="48">
        <v>-2.2060163024613999E-2</v>
      </c>
      <c r="AO662" s="48">
        <v>31281.170139572827</v>
      </c>
      <c r="AP662" s="48">
        <v>694.1794714863413</v>
      </c>
      <c r="AQ662" s="48">
        <v>1.3825930620617655E-2</v>
      </c>
      <c r="AR662" s="48">
        <v>50208.516919010101</v>
      </c>
      <c r="AS662" s="48">
        <v>-133.28410039753453</v>
      </c>
      <c r="AT662" s="48">
        <v>-2.5859916570478703E-3</v>
      </c>
      <c r="AU662" s="48">
        <v>51540.808352680331</v>
      </c>
      <c r="AV662" s="48">
        <v>-556.78361248212946</v>
      </c>
      <c r="AW662" s="48">
        <v>-1.9474171367566129E-2</v>
      </c>
      <c r="AX662" s="48">
        <v>28590.875676971922</v>
      </c>
      <c r="AY662" s="48">
        <v>827.46357188387583</v>
      </c>
      <c r="AZ662" s="48">
        <v>1.6411922277665525E-2</v>
      </c>
      <c r="BA662" s="48">
        <v>50418.443244149727</v>
      </c>
      <c r="BB662" s="48">
        <v>133.28410039753453</v>
      </c>
      <c r="BC662" s="48">
        <v>2.5859916570478703E-3</v>
      </c>
      <c r="BD662" s="48">
        <v>51540.808352680331</v>
      </c>
      <c r="BF662" s="8">
        <f t="shared" si="81"/>
        <v>318740.16824042884</v>
      </c>
      <c r="BG662" s="8">
        <f t="shared" si="82"/>
        <v>318432.50386541983</v>
      </c>
      <c r="BH662" s="8">
        <f t="shared" si="83"/>
        <v>318711.90541828767</v>
      </c>
      <c r="BI662" s="8">
        <f t="shared" si="84"/>
        <v>318767.60976897372</v>
      </c>
      <c r="BJ662" s="19">
        <f t="shared" si="85"/>
        <v>0</v>
      </c>
      <c r="BK662" s="19">
        <f t="shared" si="86"/>
        <v>0</v>
      </c>
      <c r="BL662" s="19">
        <f t="shared" si="87"/>
        <v>0</v>
      </c>
      <c r="BM662" s="19">
        <f t="shared" si="88"/>
        <v>1</v>
      </c>
    </row>
    <row r="663" spans="2:65" x14ac:dyDescent="0.25">
      <c r="B663" s="6">
        <v>638</v>
      </c>
      <c r="C663" s="48">
        <v>2031.1337577598983</v>
      </c>
      <c r="D663" s="48">
        <v>1607.9540912403243</v>
      </c>
      <c r="E663" s="48">
        <v>15.143004478149082</v>
      </c>
      <c r="F663" s="48">
        <v>10.722013195890494</v>
      </c>
      <c r="G663" s="48">
        <v>3209.1485755981721</v>
      </c>
      <c r="H663" s="48">
        <v>2934.5939869373174</v>
      </c>
      <c r="I663" s="48">
        <v>15.215802704224956</v>
      </c>
      <c r="J663" s="48">
        <v>10.764921572439409</v>
      </c>
      <c r="K663" s="48">
        <v>2574.671709832598</v>
      </c>
      <c r="L663" s="48">
        <v>2249.1303323201228</v>
      </c>
      <c r="M663" s="48">
        <v>15.190977639980748</v>
      </c>
      <c r="N663" s="48">
        <v>10.750303762788299</v>
      </c>
      <c r="O663" s="48">
        <v>2468.4087068345152</v>
      </c>
      <c r="P663" s="48">
        <v>2128.1395391028527</v>
      </c>
      <c r="Q663" s="48">
        <v>15.183778260399986</v>
      </c>
      <c r="R663" s="48">
        <v>10.746061749992771</v>
      </c>
      <c r="U663" s="48">
        <v>1326.6398956969931</v>
      </c>
      <c r="V663" s="48">
        <v>4.2908376548915328E-2</v>
      </c>
      <c r="W663" s="48">
        <v>30917.969925630499</v>
      </c>
      <c r="X663" s="48">
        <v>641.1762410797985</v>
      </c>
      <c r="Y663" s="48">
        <v>2.8290566897805292E-2</v>
      </c>
      <c r="Z663" s="48">
        <v>22663.958746246943</v>
      </c>
      <c r="AA663" s="48">
        <v>520.18544786252846</v>
      </c>
      <c r="AB663" s="48">
        <v>2.4048554102277464E-2</v>
      </c>
      <c r="AC663" s="48">
        <v>21630.632995655462</v>
      </c>
      <c r="AD663" s="48">
        <v>-1326.6398956969931</v>
      </c>
      <c r="AE663" s="48">
        <v>-4.2908376548915328E-2</v>
      </c>
      <c r="AF663" s="48">
        <v>30917.969925630499</v>
      </c>
      <c r="AG663" s="48">
        <v>-685.46365461719461</v>
      </c>
      <c r="AH663" s="48">
        <v>-1.4617809651110036E-2</v>
      </c>
      <c r="AI663" s="48">
        <v>46892.364244539356</v>
      </c>
      <c r="AJ663" s="48">
        <v>-806.45444783446464</v>
      </c>
      <c r="AK663" s="48">
        <v>-1.8859822446637864E-2</v>
      </c>
      <c r="AL663" s="48">
        <v>42760.447513026884</v>
      </c>
      <c r="AM663" s="48">
        <v>-641.1762410797985</v>
      </c>
      <c r="AN663" s="48">
        <v>-2.8290566897805292E-2</v>
      </c>
      <c r="AO663" s="48">
        <v>22663.958746246943</v>
      </c>
      <c r="AP663" s="48">
        <v>685.46365461719461</v>
      </c>
      <c r="AQ663" s="48">
        <v>1.4617809651110036E-2</v>
      </c>
      <c r="AR663" s="48">
        <v>46892.364244539356</v>
      </c>
      <c r="AS663" s="48">
        <v>-120.99079321727004</v>
      </c>
      <c r="AT663" s="48">
        <v>-4.2420127955278275E-3</v>
      </c>
      <c r="AU663" s="48">
        <v>28522.024578715427</v>
      </c>
      <c r="AV663" s="48">
        <v>-520.18544786252846</v>
      </c>
      <c r="AW663" s="48">
        <v>-2.4048554102277464E-2</v>
      </c>
      <c r="AX663" s="48">
        <v>21630.632995655462</v>
      </c>
      <c r="AY663" s="48">
        <v>806.45444783446464</v>
      </c>
      <c r="AZ663" s="48">
        <v>1.8859822446637864E-2</v>
      </c>
      <c r="BA663" s="48">
        <v>42760.447513026884</v>
      </c>
      <c r="BB663" s="48">
        <v>120.99079321727004</v>
      </c>
      <c r="BC663" s="48">
        <v>4.2420127955278275E-3</v>
      </c>
      <c r="BD663" s="48">
        <v>28522.024578715427</v>
      </c>
      <c r="BF663" s="8">
        <f t="shared" si="81"/>
        <v>320052.44178547448</v>
      </c>
      <c r="BG663" s="8">
        <f t="shared" si="82"/>
        <v>320013.05318624497</v>
      </c>
      <c r="BH663" s="8">
        <f t="shared" si="83"/>
        <v>320259.98255132884</v>
      </c>
      <c r="BI663" s="8">
        <f t="shared" si="84"/>
        <v>320253.71296068031</v>
      </c>
      <c r="BJ663" s="19">
        <f t="shared" si="85"/>
        <v>0</v>
      </c>
      <c r="BK663" s="19">
        <f t="shared" si="86"/>
        <v>0</v>
      </c>
      <c r="BL663" s="19">
        <f t="shared" si="87"/>
        <v>1</v>
      </c>
      <c r="BM663" s="19">
        <f t="shared" si="88"/>
        <v>0</v>
      </c>
    </row>
    <row r="664" spans="2:65" x14ac:dyDescent="0.25">
      <c r="B664" s="6">
        <v>639</v>
      </c>
      <c r="C664" s="48">
        <v>1922.52208958141</v>
      </c>
      <c r="D664" s="48">
        <v>1535.0638773790117</v>
      </c>
      <c r="E664" s="48">
        <v>15.17095040405168</v>
      </c>
      <c r="F664" s="48">
        <v>10.739387401440494</v>
      </c>
      <c r="G664" s="48">
        <v>3173.6874532222905</v>
      </c>
      <c r="H664" s="48">
        <v>2910.9455453435949</v>
      </c>
      <c r="I664" s="48">
        <v>15.230957856069647</v>
      </c>
      <c r="J664" s="48">
        <v>10.774736039946424</v>
      </c>
      <c r="K664" s="48">
        <v>2553.4265427485784</v>
      </c>
      <c r="L664" s="48">
        <v>2234.9975869180057</v>
      </c>
      <c r="M664" s="48">
        <v>15.204277939920022</v>
      </c>
      <c r="N664" s="48">
        <v>10.759030759191095</v>
      </c>
      <c r="O664" s="48">
        <v>2501.4731116958988</v>
      </c>
      <c r="P664" s="48">
        <v>2150.4585996757201</v>
      </c>
      <c r="Q664" s="48">
        <v>15.188581276820816</v>
      </c>
      <c r="R664" s="48">
        <v>10.749782565055046</v>
      </c>
      <c r="U664" s="48">
        <v>1375.8816679645831</v>
      </c>
      <c r="V664" s="48">
        <v>3.5348638505929841E-2</v>
      </c>
      <c r="W664" s="48">
        <v>38923.187034028902</v>
      </c>
      <c r="X664" s="48">
        <v>699.93370953899398</v>
      </c>
      <c r="Y664" s="48">
        <v>1.9643357750600998E-2</v>
      </c>
      <c r="Z664" s="48">
        <v>35632.080748393397</v>
      </c>
      <c r="AA664" s="48">
        <v>615.39472229670832</v>
      </c>
      <c r="AB664" s="48">
        <v>1.0395163614552061E-2</v>
      </c>
      <c r="AC664" s="48">
        <v>59200.099692055337</v>
      </c>
      <c r="AD664" s="48">
        <v>-1375.8816679645831</v>
      </c>
      <c r="AE664" s="48">
        <v>-3.5348638505929841E-2</v>
      </c>
      <c r="AF664" s="48">
        <v>38923.187034028902</v>
      </c>
      <c r="AG664" s="48">
        <v>-675.94795842558915</v>
      </c>
      <c r="AH664" s="48">
        <v>-1.5705280755328843E-2</v>
      </c>
      <c r="AI664" s="48">
        <v>43039.533578299022</v>
      </c>
      <c r="AJ664" s="48">
        <v>-760.48694566787481</v>
      </c>
      <c r="AK664" s="48">
        <v>-2.495347489137778E-2</v>
      </c>
      <c r="AL664" s="48">
        <v>30476.194156455829</v>
      </c>
      <c r="AM664" s="48">
        <v>-699.93370953899398</v>
      </c>
      <c r="AN664" s="48">
        <v>-1.9643357750600998E-2</v>
      </c>
      <c r="AO664" s="48">
        <v>35632.080748393397</v>
      </c>
      <c r="AP664" s="48">
        <v>675.94795842558915</v>
      </c>
      <c r="AQ664" s="48">
        <v>1.5705280755328843E-2</v>
      </c>
      <c r="AR664" s="48">
        <v>43039.533578299022</v>
      </c>
      <c r="AS664" s="48">
        <v>-84.538987242285657</v>
      </c>
      <c r="AT664" s="48">
        <v>-9.2481941360489373E-3</v>
      </c>
      <c r="AU664" s="48">
        <v>9141.1345824540458</v>
      </c>
      <c r="AV664" s="48">
        <v>-615.39472229670832</v>
      </c>
      <c r="AW664" s="48">
        <v>-1.0395163614552061E-2</v>
      </c>
      <c r="AX664" s="48">
        <v>59200.099692055337</v>
      </c>
      <c r="AY664" s="48">
        <v>760.48694566787481</v>
      </c>
      <c r="AZ664" s="48">
        <v>2.495347489137778E-2</v>
      </c>
      <c r="BA664" s="48">
        <v>30476.194156455829</v>
      </c>
      <c r="BB664" s="48">
        <v>84.538987242285657</v>
      </c>
      <c r="BC664" s="48">
        <v>9.2481941360489373E-3</v>
      </c>
      <c r="BD664" s="48">
        <v>9141.1345824540458</v>
      </c>
      <c r="BF664" s="8">
        <f t="shared" si="81"/>
        <v>320646.5581658358</v>
      </c>
      <c r="BG664" s="8">
        <f t="shared" si="82"/>
        <v>320331.1356530491</v>
      </c>
      <c r="BH664" s="8">
        <f t="shared" si="83"/>
        <v>320535.92518881487</v>
      </c>
      <c r="BI664" s="8">
        <f t="shared" si="84"/>
        <v>320343.01835197565</v>
      </c>
      <c r="BJ664" s="19">
        <f t="shared" si="85"/>
        <v>1</v>
      </c>
      <c r="BK664" s="19">
        <f t="shared" si="86"/>
        <v>0</v>
      </c>
      <c r="BL664" s="19">
        <f t="shared" si="87"/>
        <v>0</v>
      </c>
      <c r="BM664" s="19">
        <f t="shared" si="88"/>
        <v>0</v>
      </c>
    </row>
    <row r="665" spans="2:65" x14ac:dyDescent="0.25">
      <c r="B665" s="6">
        <v>640</v>
      </c>
      <c r="C665" s="48">
        <v>1926.6634365024595</v>
      </c>
      <c r="D665" s="48">
        <v>1537.9935916991997</v>
      </c>
      <c r="E665" s="48">
        <v>15.095442686695989</v>
      </c>
      <c r="F665" s="48">
        <v>10.686992470897966</v>
      </c>
      <c r="G665" s="48">
        <v>3153.6167837966264</v>
      </c>
      <c r="H665" s="48">
        <v>2897.6150421671196</v>
      </c>
      <c r="I665" s="48">
        <v>15.163028828972946</v>
      </c>
      <c r="J665" s="48">
        <v>10.726951039430327</v>
      </c>
      <c r="K665" s="48">
        <v>2593.2046413346884</v>
      </c>
      <c r="L665" s="48">
        <v>2261.8075707790522</v>
      </c>
      <c r="M665" s="48">
        <v>15.124753001073971</v>
      </c>
      <c r="N665" s="48">
        <v>10.704334864178371</v>
      </c>
      <c r="O665" s="48">
        <v>2474.3971049406446</v>
      </c>
      <c r="P665" s="48">
        <v>2132.4139465351782</v>
      </c>
      <c r="Q665" s="48">
        <v>15.119350879515338</v>
      </c>
      <c r="R665" s="48">
        <v>10.701140079576311</v>
      </c>
      <c r="U665" s="48">
        <v>1359.6214504679199</v>
      </c>
      <c r="V665" s="48">
        <v>3.9958568532361127E-2</v>
      </c>
      <c r="W665" s="48">
        <v>34025.779711473078</v>
      </c>
      <c r="X665" s="48">
        <v>723.81397907985252</v>
      </c>
      <c r="Y665" s="48">
        <v>1.7342393280404877E-2</v>
      </c>
      <c r="Z665" s="48">
        <v>41736.683477112005</v>
      </c>
      <c r="AA665" s="48">
        <v>594.42035483597851</v>
      </c>
      <c r="AB665" s="48">
        <v>1.4147608678344525E-2</v>
      </c>
      <c r="AC665" s="48">
        <v>42015.606195402223</v>
      </c>
      <c r="AD665" s="48">
        <v>-1359.6214504679199</v>
      </c>
      <c r="AE665" s="48">
        <v>-3.9958568532361127E-2</v>
      </c>
      <c r="AF665" s="48">
        <v>34025.779711473078</v>
      </c>
      <c r="AG665" s="48">
        <v>-635.80747138806737</v>
      </c>
      <c r="AH665" s="48">
        <v>-2.261617525195625E-2</v>
      </c>
      <c r="AI665" s="48">
        <v>28112.95297745234</v>
      </c>
      <c r="AJ665" s="48">
        <v>-765.20109563194137</v>
      </c>
      <c r="AK665" s="48">
        <v>-2.5810959854016602E-2</v>
      </c>
      <c r="AL665" s="48">
        <v>29646.363403756321</v>
      </c>
      <c r="AM665" s="48">
        <v>-723.81397907985252</v>
      </c>
      <c r="AN665" s="48">
        <v>-1.7342393280404877E-2</v>
      </c>
      <c r="AO665" s="48">
        <v>41736.683477112005</v>
      </c>
      <c r="AP665" s="48">
        <v>635.80747138806737</v>
      </c>
      <c r="AQ665" s="48">
        <v>2.261617525195625E-2</v>
      </c>
      <c r="AR665" s="48">
        <v>28112.95297745234</v>
      </c>
      <c r="AS665" s="48">
        <v>-129.393624243874</v>
      </c>
      <c r="AT665" s="48">
        <v>-3.1947846020603521E-3</v>
      </c>
      <c r="AU665" s="48">
        <v>40501.517429508902</v>
      </c>
      <c r="AV665" s="48">
        <v>-594.42035483597851</v>
      </c>
      <c r="AW665" s="48">
        <v>-1.4147608678344525E-2</v>
      </c>
      <c r="AX665" s="48">
        <v>42015.606195402223</v>
      </c>
      <c r="AY665" s="48">
        <v>765.20109563194137</v>
      </c>
      <c r="AZ665" s="48">
        <v>2.5810959854016602E-2</v>
      </c>
      <c r="BA665" s="48">
        <v>29646.363403756321</v>
      </c>
      <c r="BB665" s="48">
        <v>129.393624243874</v>
      </c>
      <c r="BC665" s="48">
        <v>3.1947846020603521E-3</v>
      </c>
      <c r="BD665" s="48">
        <v>40501.517429508902</v>
      </c>
      <c r="BF665" s="8">
        <f t="shared" si="81"/>
        <v>319071.78053523973</v>
      </c>
      <c r="BG665" s="8">
        <f t="shared" si="82"/>
        <v>318910.91614074266</v>
      </c>
      <c r="BH665" s="8">
        <f t="shared" si="83"/>
        <v>318868.23835457209</v>
      </c>
      <c r="BI665" s="8">
        <f t="shared" si="84"/>
        <v>318901.78844075411</v>
      </c>
      <c r="BJ665" s="19">
        <f t="shared" si="85"/>
        <v>1</v>
      </c>
      <c r="BK665" s="19">
        <f t="shared" si="86"/>
        <v>0</v>
      </c>
      <c r="BL665" s="19">
        <f t="shared" si="87"/>
        <v>0</v>
      </c>
      <c r="BM665" s="19">
        <f t="shared" si="88"/>
        <v>0</v>
      </c>
    </row>
    <row r="666" spans="2:65" x14ac:dyDescent="0.25">
      <c r="B666" s="6">
        <v>641</v>
      </c>
      <c r="C666" s="48">
        <v>2031.2381883046698</v>
      </c>
      <c r="D666" s="48">
        <v>1605.9699482732026</v>
      </c>
      <c r="E666" s="48">
        <v>14.959795771248512</v>
      </c>
      <c r="F666" s="48">
        <v>10.591475743547836</v>
      </c>
      <c r="G666" s="48">
        <v>3178.5375599429021</v>
      </c>
      <c r="H666" s="48">
        <v>2912.879146515535</v>
      </c>
      <c r="I666" s="48">
        <v>15.034369328937601</v>
      </c>
      <c r="J666" s="48">
        <v>10.635476889258841</v>
      </c>
      <c r="K666" s="48">
        <v>2557.9002534027286</v>
      </c>
      <c r="L666" s="48">
        <v>2236.3769105239458</v>
      </c>
      <c r="M666" s="48">
        <v>15.008424328347852</v>
      </c>
      <c r="N666" s="48">
        <v>10.620184060816898</v>
      </c>
      <c r="O666" s="48">
        <v>2477.505974703532</v>
      </c>
      <c r="P666" s="48">
        <v>2132.6161401983891</v>
      </c>
      <c r="Q666" s="48">
        <v>14.997523043602376</v>
      </c>
      <c r="R666" s="48">
        <v>10.613753525123336</v>
      </c>
      <c r="U666" s="48">
        <v>1306.9091982423324</v>
      </c>
      <c r="V666" s="48">
        <v>4.4001145711005663E-2</v>
      </c>
      <c r="W666" s="48">
        <v>29701.708378821724</v>
      </c>
      <c r="X666" s="48">
        <v>630.40696225074316</v>
      </c>
      <c r="Y666" s="48">
        <v>2.8708317269062533E-2</v>
      </c>
      <c r="Z666" s="48">
        <v>21959.035646094802</v>
      </c>
      <c r="AA666" s="48">
        <v>526.64619192518649</v>
      </c>
      <c r="AB666" s="48">
        <v>2.22777815755002E-2</v>
      </c>
      <c r="AC666" s="48">
        <v>23639.974659970685</v>
      </c>
      <c r="AD666" s="48">
        <v>-1306.9091982423324</v>
      </c>
      <c r="AE666" s="48">
        <v>-4.4001145711005663E-2</v>
      </c>
      <c r="AF666" s="48">
        <v>29701.708378821724</v>
      </c>
      <c r="AG666" s="48">
        <v>-676.50223599158926</v>
      </c>
      <c r="AH666" s="48">
        <v>-1.5292828441943129E-2</v>
      </c>
      <c r="AI666" s="48">
        <v>44236.56739234511</v>
      </c>
      <c r="AJ666" s="48">
        <v>-780.26300631714594</v>
      </c>
      <c r="AK666" s="48">
        <v>-2.1723364135505463E-2</v>
      </c>
      <c r="AL666" s="48">
        <v>35918.147918989009</v>
      </c>
      <c r="AM666" s="48">
        <v>-630.40696225074316</v>
      </c>
      <c r="AN666" s="48">
        <v>-2.8708317269062533E-2</v>
      </c>
      <c r="AO666" s="48">
        <v>21959.035646094802</v>
      </c>
      <c r="AP666" s="48">
        <v>676.50223599158926</v>
      </c>
      <c r="AQ666" s="48">
        <v>1.5292828441943129E-2</v>
      </c>
      <c r="AR666" s="48">
        <v>44236.56739234511</v>
      </c>
      <c r="AS666" s="48">
        <v>-103.76077032555668</v>
      </c>
      <c r="AT666" s="48">
        <v>-6.4305356935623337E-3</v>
      </c>
      <c r="AU666" s="48">
        <v>16135.633992271049</v>
      </c>
      <c r="AV666" s="48">
        <v>-526.64619192518649</v>
      </c>
      <c r="AW666" s="48">
        <v>-2.22777815755002E-2</v>
      </c>
      <c r="AX666" s="48">
        <v>23639.974659970685</v>
      </c>
      <c r="AY666" s="48">
        <v>780.26300631714594</v>
      </c>
      <c r="AZ666" s="48">
        <v>2.1723364135505463E-2</v>
      </c>
      <c r="BA666" s="48">
        <v>35918.147918989009</v>
      </c>
      <c r="BB666" s="48">
        <v>103.76077032555668</v>
      </c>
      <c r="BC666" s="48">
        <v>6.4305356935623337E-3</v>
      </c>
      <c r="BD666" s="48">
        <v>16135.633992271049</v>
      </c>
      <c r="BF666" s="8">
        <f t="shared" ref="BF666:BF729" si="89">IF($B666&lt;&gt;"",$F666*rngWTPthreshold-$D666,"")</f>
        <v>316138.30235816183</v>
      </c>
      <c r="BG666" s="8">
        <f t="shared" ref="BG666:BG729" si="90">IF($B666&lt;&gt;"",$J666*rngWTPthreshold-$H666,"")</f>
        <v>316151.4275312497</v>
      </c>
      <c r="BH666" s="8">
        <f t="shared" ref="BH666:BH729" si="91">IF($B666&lt;&gt;"",$N666*rngWTPthreshold-$L666,"")</f>
        <v>316369.14491398301</v>
      </c>
      <c r="BI666" s="8">
        <f t="shared" ref="BI666:BI729" si="92">IF($B666&lt;&gt;"",$R666*rngWTPthreshold-$P666,"")</f>
        <v>316279.9896135017</v>
      </c>
      <c r="BJ666" s="19">
        <f t="shared" si="85"/>
        <v>0</v>
      </c>
      <c r="BK666" s="19">
        <f t="shared" si="86"/>
        <v>0</v>
      </c>
      <c r="BL666" s="19">
        <f t="shared" si="87"/>
        <v>1</v>
      </c>
      <c r="BM666" s="19">
        <f t="shared" si="88"/>
        <v>0</v>
      </c>
    </row>
    <row r="667" spans="2:65" x14ac:dyDescent="0.25">
      <c r="B667" s="6">
        <v>642</v>
      </c>
      <c r="C667" s="48">
        <v>1985.3725712734526</v>
      </c>
      <c r="D667" s="48">
        <v>1579.5880882122378</v>
      </c>
      <c r="E667" s="48">
        <v>14.989610051247366</v>
      </c>
      <c r="F667" s="48">
        <v>10.612298969846783</v>
      </c>
      <c r="G667" s="48">
        <v>3116.9187303898666</v>
      </c>
      <c r="H667" s="48">
        <v>2874.2698487058497</v>
      </c>
      <c r="I667" s="48">
        <v>15.069362629076039</v>
      </c>
      <c r="J667" s="48">
        <v>10.659435867849524</v>
      </c>
      <c r="K667" s="48">
        <v>2537.3429416467152</v>
      </c>
      <c r="L667" s="48">
        <v>2225.9145945239256</v>
      </c>
      <c r="M667" s="48">
        <v>15.035938506937798</v>
      </c>
      <c r="N667" s="48">
        <v>10.639700530341601</v>
      </c>
      <c r="O667" s="48">
        <v>2490.4724166334022</v>
      </c>
      <c r="P667" s="48">
        <v>2144.973488131478</v>
      </c>
      <c r="Q667" s="48">
        <v>15.019274524748646</v>
      </c>
      <c r="R667" s="48">
        <v>10.629850716989841</v>
      </c>
      <c r="U667" s="48">
        <v>1294.6817604936118</v>
      </c>
      <c r="V667" s="48">
        <v>4.7136898002740679E-2</v>
      </c>
      <c r="W667" s="48">
        <v>27466.418354859397</v>
      </c>
      <c r="X667" s="48">
        <v>646.32650631168781</v>
      </c>
      <c r="Y667" s="48">
        <v>2.74015604948179E-2</v>
      </c>
      <c r="Z667" s="48">
        <v>23587.215276805826</v>
      </c>
      <c r="AA667" s="48">
        <v>565.38539991924017</v>
      </c>
      <c r="AB667" s="48">
        <v>1.7551747143057739E-2</v>
      </c>
      <c r="AC667" s="48">
        <v>32212.485475719019</v>
      </c>
      <c r="AD667" s="48">
        <v>-1294.6817604936118</v>
      </c>
      <c r="AE667" s="48">
        <v>-4.7136898002740679E-2</v>
      </c>
      <c r="AF667" s="48">
        <v>27466.418354859397</v>
      </c>
      <c r="AG667" s="48">
        <v>-648.35525418192401</v>
      </c>
      <c r="AH667" s="48">
        <v>-1.9735337507922779E-2</v>
      </c>
      <c r="AI667" s="48">
        <v>32852.503987917153</v>
      </c>
      <c r="AJ667" s="48">
        <v>-729.29636057437165</v>
      </c>
      <c r="AK667" s="48">
        <v>-2.958515085968294E-2</v>
      </c>
      <c r="AL667" s="48">
        <v>24650.756862227721</v>
      </c>
      <c r="AM667" s="48">
        <v>-646.32650631168781</v>
      </c>
      <c r="AN667" s="48">
        <v>-2.74015604948179E-2</v>
      </c>
      <c r="AO667" s="48">
        <v>23587.215276805826</v>
      </c>
      <c r="AP667" s="48">
        <v>648.35525418192401</v>
      </c>
      <c r="AQ667" s="48">
        <v>1.9735337507922779E-2</v>
      </c>
      <c r="AR667" s="48">
        <v>32852.503987917153</v>
      </c>
      <c r="AS667" s="48">
        <v>-80.941106392447637</v>
      </c>
      <c r="AT667" s="48">
        <v>-9.8498133517601616E-3</v>
      </c>
      <c r="AU667" s="48">
        <v>8217.5269217648129</v>
      </c>
      <c r="AV667" s="48">
        <v>-565.38539991924017</v>
      </c>
      <c r="AW667" s="48">
        <v>-1.7551747143057739E-2</v>
      </c>
      <c r="AX667" s="48">
        <v>32212.485475719019</v>
      </c>
      <c r="AY667" s="48">
        <v>729.29636057437165</v>
      </c>
      <c r="AZ667" s="48">
        <v>2.958515085968294E-2</v>
      </c>
      <c r="BA667" s="48">
        <v>24650.756862227721</v>
      </c>
      <c r="BB667" s="48">
        <v>80.941106392447637</v>
      </c>
      <c r="BC667" s="48">
        <v>9.8498133517601616E-3</v>
      </c>
      <c r="BD667" s="48">
        <v>8217.5269217648129</v>
      </c>
      <c r="BF667" s="8">
        <f t="shared" si="89"/>
        <v>316789.38100719126</v>
      </c>
      <c r="BG667" s="8">
        <f t="shared" si="90"/>
        <v>316908.80618677987</v>
      </c>
      <c r="BH667" s="8">
        <f t="shared" si="91"/>
        <v>316965.10131572414</v>
      </c>
      <c r="BI667" s="8">
        <f t="shared" si="92"/>
        <v>316750.54802156374</v>
      </c>
      <c r="BJ667" s="19">
        <f t="shared" ref="BJ667:BJ730" si="93">IF($B667&lt;&gt;"",IF(BF667=MAX($BF667:$BI667),1,0),"")</f>
        <v>0</v>
      </c>
      <c r="BK667" s="19">
        <f t="shared" ref="BK667:BK730" si="94">IF($B667&lt;&gt;"",IF(BG667=MAX($BF667:$BI667),1,0),"")</f>
        <v>0</v>
      </c>
      <c r="BL667" s="19">
        <f t="shared" ref="BL667:BL730" si="95">IF($B667&lt;&gt;"",IF(BH667=MAX($BF667:$BI667),1,0),"")</f>
        <v>1</v>
      </c>
      <c r="BM667" s="19">
        <f t="shared" ref="BM667:BM730" si="96">IF($B667&lt;&gt;"",IF(BI667=MAX($BF667:$BI667),1,0),"")</f>
        <v>0</v>
      </c>
    </row>
    <row r="668" spans="2:65" x14ac:dyDescent="0.25">
      <c r="B668" s="6">
        <v>643</v>
      </c>
      <c r="C668" s="48">
        <v>1886.4226732551801</v>
      </c>
      <c r="D668" s="48">
        <v>1513.9403030517849</v>
      </c>
      <c r="E668" s="48">
        <v>15.034864187747059</v>
      </c>
      <c r="F668" s="48">
        <v>10.642715500705556</v>
      </c>
      <c r="G668" s="48">
        <v>3133.099663013556</v>
      </c>
      <c r="H668" s="48">
        <v>2885.8024384284899</v>
      </c>
      <c r="I668" s="48">
        <v>15.096945870524751</v>
      </c>
      <c r="J668" s="48">
        <v>10.679399997876395</v>
      </c>
      <c r="K668" s="48">
        <v>2532.8859446642473</v>
      </c>
      <c r="L668" s="48">
        <v>2223.786555568146</v>
      </c>
      <c r="M668" s="48">
        <v>15.066423833757131</v>
      </c>
      <c r="N668" s="48">
        <v>10.661376638158259</v>
      </c>
      <c r="O668" s="48">
        <v>2508.3939969351386</v>
      </c>
      <c r="P668" s="48">
        <v>2158.041190007842</v>
      </c>
      <c r="Q668" s="48">
        <v>15.045913041591017</v>
      </c>
      <c r="R668" s="48">
        <v>10.649251581299634</v>
      </c>
      <c r="U668" s="48">
        <v>1371.8621353767051</v>
      </c>
      <c r="V668" s="48">
        <v>3.6684497170838881E-2</v>
      </c>
      <c r="W668" s="48">
        <v>37396.236589749991</v>
      </c>
      <c r="X668" s="48">
        <v>709.84625251636112</v>
      </c>
      <c r="Y668" s="48">
        <v>1.8661137452703258E-2</v>
      </c>
      <c r="Z668" s="48">
        <v>38038.74518986154</v>
      </c>
      <c r="AA668" s="48">
        <v>644.10088695605714</v>
      </c>
      <c r="AB668" s="48">
        <v>6.5360805940777311E-3</v>
      </c>
      <c r="AC668" s="48">
        <v>98545.432187551312</v>
      </c>
      <c r="AD668" s="48">
        <v>-1371.8621353767051</v>
      </c>
      <c r="AE668" s="48">
        <v>-3.6684497170838881E-2</v>
      </c>
      <c r="AF668" s="48">
        <v>37396.236589749991</v>
      </c>
      <c r="AG668" s="48">
        <v>-662.01588286034394</v>
      </c>
      <c r="AH668" s="48">
        <v>-1.8023359718135623E-2</v>
      </c>
      <c r="AI668" s="48">
        <v>36730.992068820808</v>
      </c>
      <c r="AJ668" s="48">
        <v>-727.76124842064792</v>
      </c>
      <c r="AK668" s="48">
        <v>-3.014841657676115E-2</v>
      </c>
      <c r="AL668" s="48">
        <v>24139.285941193248</v>
      </c>
      <c r="AM668" s="48">
        <v>-709.84625251636112</v>
      </c>
      <c r="AN668" s="48">
        <v>-1.8661137452703258E-2</v>
      </c>
      <c r="AO668" s="48">
        <v>38038.74518986154</v>
      </c>
      <c r="AP668" s="48">
        <v>662.01588286034394</v>
      </c>
      <c r="AQ668" s="48">
        <v>1.8023359718135623E-2</v>
      </c>
      <c r="AR668" s="48">
        <v>36730.992068820808</v>
      </c>
      <c r="AS668" s="48">
        <v>-65.745365560303981</v>
      </c>
      <c r="AT668" s="48">
        <v>-1.2125056858625527E-2</v>
      </c>
      <c r="AU668" s="48">
        <v>5422.2727634909206</v>
      </c>
      <c r="AV668" s="48">
        <v>-644.10088695605714</v>
      </c>
      <c r="AW668" s="48">
        <v>-6.5360805940777311E-3</v>
      </c>
      <c r="AX668" s="48">
        <v>98545.432187551312</v>
      </c>
      <c r="AY668" s="48">
        <v>727.76124842064792</v>
      </c>
      <c r="AZ668" s="48">
        <v>3.014841657676115E-2</v>
      </c>
      <c r="BA668" s="48">
        <v>24139.285941193248</v>
      </c>
      <c r="BB668" s="48">
        <v>65.745365560303981</v>
      </c>
      <c r="BC668" s="48">
        <v>1.2125056858625527E-2</v>
      </c>
      <c r="BD668" s="48">
        <v>5422.2727634909206</v>
      </c>
      <c r="BF668" s="8">
        <f t="shared" si="89"/>
        <v>317767.52471811487</v>
      </c>
      <c r="BG668" s="8">
        <f t="shared" si="90"/>
        <v>317496.19749786332</v>
      </c>
      <c r="BH668" s="8">
        <f t="shared" si="91"/>
        <v>317617.51258917962</v>
      </c>
      <c r="BI668" s="8">
        <f t="shared" si="92"/>
        <v>317319.50624898117</v>
      </c>
      <c r="BJ668" s="19">
        <f t="shared" si="93"/>
        <v>1</v>
      </c>
      <c r="BK668" s="19">
        <f t="shared" si="94"/>
        <v>0</v>
      </c>
      <c r="BL668" s="19">
        <f t="shared" si="95"/>
        <v>0</v>
      </c>
      <c r="BM668" s="19">
        <f t="shared" si="96"/>
        <v>0</v>
      </c>
    </row>
    <row r="669" spans="2:65" x14ac:dyDescent="0.25">
      <c r="B669" s="6">
        <v>644</v>
      </c>
      <c r="C669" s="48">
        <v>1967.4451597770956</v>
      </c>
      <c r="D669" s="48">
        <v>1563.5603186269241</v>
      </c>
      <c r="E669" s="48">
        <v>15.03004426457375</v>
      </c>
      <c r="F669" s="48">
        <v>10.640644877072248</v>
      </c>
      <c r="G669" s="48">
        <v>3212.9609472161846</v>
      </c>
      <c r="H669" s="48">
        <v>2936.1188495625711</v>
      </c>
      <c r="I669" s="48">
        <v>15.091384622346668</v>
      </c>
      <c r="J669" s="48">
        <v>10.676846680151474</v>
      </c>
      <c r="K669" s="48">
        <v>2575.3688000654033</v>
      </c>
      <c r="L669" s="48">
        <v>2248.3673838234463</v>
      </c>
      <c r="M669" s="48">
        <v>15.067274753750153</v>
      </c>
      <c r="N669" s="48">
        <v>10.662628430195836</v>
      </c>
      <c r="O669" s="48">
        <v>2465.6329381428654</v>
      </c>
      <c r="P669" s="48">
        <v>2124.9905185260991</v>
      </c>
      <c r="Q669" s="48">
        <v>15.060693714302213</v>
      </c>
      <c r="R669" s="48">
        <v>10.658744970710217</v>
      </c>
      <c r="U669" s="48">
        <v>1372.558530935647</v>
      </c>
      <c r="V669" s="48">
        <v>3.620180307922638E-2</v>
      </c>
      <c r="W669" s="48">
        <v>37914.093061382897</v>
      </c>
      <c r="X669" s="48">
        <v>684.80706519652222</v>
      </c>
      <c r="Y669" s="48">
        <v>2.1983553123588351E-2</v>
      </c>
      <c r="Z669" s="48">
        <v>31150.881813628403</v>
      </c>
      <c r="AA669" s="48">
        <v>561.43019989917502</v>
      </c>
      <c r="AB669" s="48">
        <v>1.8100093637968939E-2</v>
      </c>
      <c r="AC669" s="48">
        <v>31018.082620382214</v>
      </c>
      <c r="AD669" s="48">
        <v>-1372.558530935647</v>
      </c>
      <c r="AE669" s="48">
        <v>-3.620180307922638E-2</v>
      </c>
      <c r="AF669" s="48">
        <v>37914.093061382897</v>
      </c>
      <c r="AG669" s="48">
        <v>-687.7514657391248</v>
      </c>
      <c r="AH669" s="48">
        <v>-1.4218249955638029E-2</v>
      </c>
      <c r="AI669" s="48">
        <v>48371.034964567312</v>
      </c>
      <c r="AJ669" s="48">
        <v>-811.12833103647199</v>
      </c>
      <c r="AK669" s="48">
        <v>-1.8101709441257441E-2</v>
      </c>
      <c r="AL669" s="48">
        <v>44809.487947461312</v>
      </c>
      <c r="AM669" s="48">
        <v>-684.80706519652222</v>
      </c>
      <c r="AN669" s="48">
        <v>-2.1983553123588351E-2</v>
      </c>
      <c r="AO669" s="48">
        <v>31150.881813628403</v>
      </c>
      <c r="AP669" s="48">
        <v>687.7514657391248</v>
      </c>
      <c r="AQ669" s="48">
        <v>1.4218249955638029E-2</v>
      </c>
      <c r="AR669" s="48">
        <v>48371.034964567312</v>
      </c>
      <c r="AS669" s="48">
        <v>-123.37686529734719</v>
      </c>
      <c r="AT669" s="48">
        <v>-3.8834594856194116E-3</v>
      </c>
      <c r="AU669" s="48">
        <v>31769.834539079424</v>
      </c>
      <c r="AV669" s="48">
        <v>-561.43019989917502</v>
      </c>
      <c r="AW669" s="48">
        <v>-1.8100093637968939E-2</v>
      </c>
      <c r="AX669" s="48">
        <v>31018.082620382214</v>
      </c>
      <c r="AY669" s="48">
        <v>811.12833103647199</v>
      </c>
      <c r="AZ669" s="48">
        <v>1.8101709441257441E-2</v>
      </c>
      <c r="BA669" s="48">
        <v>44809.487947461312</v>
      </c>
      <c r="BB669" s="48">
        <v>123.37686529734719</v>
      </c>
      <c r="BC669" s="48">
        <v>3.8834594856194116E-3</v>
      </c>
      <c r="BD669" s="48">
        <v>31769.834539079424</v>
      </c>
      <c r="BF669" s="8">
        <f t="shared" si="89"/>
        <v>317655.78599354048</v>
      </c>
      <c r="BG669" s="8">
        <f t="shared" si="90"/>
        <v>317369.2815549816</v>
      </c>
      <c r="BH669" s="8">
        <f t="shared" si="91"/>
        <v>317630.48552205163</v>
      </c>
      <c r="BI669" s="8">
        <f t="shared" si="92"/>
        <v>317637.35860278038</v>
      </c>
      <c r="BJ669" s="19">
        <f t="shared" si="93"/>
        <v>1</v>
      </c>
      <c r="BK669" s="19">
        <f t="shared" si="94"/>
        <v>0</v>
      </c>
      <c r="BL669" s="19">
        <f t="shared" si="95"/>
        <v>0</v>
      </c>
      <c r="BM669" s="19">
        <f t="shared" si="96"/>
        <v>0</v>
      </c>
    </row>
    <row r="670" spans="2:65" x14ac:dyDescent="0.25">
      <c r="B670" s="6">
        <v>645</v>
      </c>
      <c r="C670" s="48">
        <v>1975.7648393161767</v>
      </c>
      <c r="D670" s="48">
        <v>1573.6412521688956</v>
      </c>
      <c r="E670" s="48">
        <v>14.944785593268096</v>
      </c>
      <c r="F670" s="48">
        <v>10.579425001152583</v>
      </c>
      <c r="G670" s="48">
        <v>3135.3466016992406</v>
      </c>
      <c r="H670" s="48">
        <v>2886.9454325684014</v>
      </c>
      <c r="I670" s="48">
        <v>15.01563144549141</v>
      </c>
      <c r="J670" s="48">
        <v>10.621178623065259</v>
      </c>
      <c r="K670" s="48">
        <v>2533.8690888592369</v>
      </c>
      <c r="L670" s="48">
        <v>2223.9782316599963</v>
      </c>
      <c r="M670" s="48">
        <v>14.987461797638566</v>
      </c>
      <c r="N670" s="48">
        <v>10.604592610980657</v>
      </c>
      <c r="O670" s="48">
        <v>2533.1412567171546</v>
      </c>
      <c r="P670" s="48">
        <v>2174.1766934363645</v>
      </c>
      <c r="Q670" s="48">
        <v>14.96481968727503</v>
      </c>
      <c r="R670" s="48">
        <v>10.591245880233481</v>
      </c>
      <c r="U670" s="48">
        <v>1313.3041803995059</v>
      </c>
      <c r="V670" s="48">
        <v>4.1753621912675953E-2</v>
      </c>
      <c r="W670" s="48">
        <v>31453.658874101187</v>
      </c>
      <c r="X670" s="48">
        <v>650.33697949110069</v>
      </c>
      <c r="Y670" s="48">
        <v>2.5167609828073978E-2</v>
      </c>
      <c r="Z670" s="48">
        <v>25840.236078583133</v>
      </c>
      <c r="AA670" s="48">
        <v>600.53544126746897</v>
      </c>
      <c r="AB670" s="48">
        <v>1.1820879080898905E-2</v>
      </c>
      <c r="AC670" s="48">
        <v>50802.942586381818</v>
      </c>
      <c r="AD670" s="48">
        <v>-1313.3041803995059</v>
      </c>
      <c r="AE670" s="48">
        <v>-4.1753621912675953E-2</v>
      </c>
      <c r="AF670" s="48">
        <v>31453.658874101187</v>
      </c>
      <c r="AG670" s="48">
        <v>-662.96720090840518</v>
      </c>
      <c r="AH670" s="48">
        <v>-1.6586012084601975E-2</v>
      </c>
      <c r="AI670" s="48">
        <v>39971.464962568476</v>
      </c>
      <c r="AJ670" s="48">
        <v>-712.7687391320369</v>
      </c>
      <c r="AK670" s="48">
        <v>-2.9932742831777048E-2</v>
      </c>
      <c r="AL670" s="48">
        <v>23812.342996357518</v>
      </c>
      <c r="AM670" s="48">
        <v>-650.33697949110069</v>
      </c>
      <c r="AN670" s="48">
        <v>-2.5167609828073978E-2</v>
      </c>
      <c r="AO670" s="48">
        <v>25840.236078583133</v>
      </c>
      <c r="AP670" s="48">
        <v>662.96720090840518</v>
      </c>
      <c r="AQ670" s="48">
        <v>1.6586012084601975E-2</v>
      </c>
      <c r="AR670" s="48">
        <v>39971.464962568476</v>
      </c>
      <c r="AS670" s="48">
        <v>-49.801538223631724</v>
      </c>
      <c r="AT670" s="48">
        <v>-1.3346730747175073E-2</v>
      </c>
      <c r="AU670" s="48">
        <v>3731.3660676171626</v>
      </c>
      <c r="AV670" s="48">
        <v>-600.53544126746897</v>
      </c>
      <c r="AW670" s="48">
        <v>-1.1820879080898905E-2</v>
      </c>
      <c r="AX670" s="48">
        <v>50802.942586381818</v>
      </c>
      <c r="AY670" s="48">
        <v>712.7687391320369</v>
      </c>
      <c r="AZ670" s="48">
        <v>2.9932742831777048E-2</v>
      </c>
      <c r="BA670" s="48">
        <v>23812.342996357518</v>
      </c>
      <c r="BB670" s="48">
        <v>49.801538223631724</v>
      </c>
      <c r="BC670" s="48">
        <v>1.3346730747175073E-2</v>
      </c>
      <c r="BD670" s="48">
        <v>3731.3660676171626</v>
      </c>
      <c r="BF670" s="8">
        <f t="shared" si="89"/>
        <v>315809.10878240858</v>
      </c>
      <c r="BG670" s="8">
        <f t="shared" si="90"/>
        <v>315748.4132593894</v>
      </c>
      <c r="BH670" s="8">
        <f t="shared" si="91"/>
        <v>315913.8000977597</v>
      </c>
      <c r="BI670" s="8">
        <f t="shared" si="92"/>
        <v>315563.19971356809</v>
      </c>
      <c r="BJ670" s="19">
        <f t="shared" si="93"/>
        <v>0</v>
      </c>
      <c r="BK670" s="19">
        <f t="shared" si="94"/>
        <v>0</v>
      </c>
      <c r="BL670" s="19">
        <f t="shared" si="95"/>
        <v>1</v>
      </c>
      <c r="BM670" s="19">
        <f t="shared" si="96"/>
        <v>0</v>
      </c>
    </row>
    <row r="671" spans="2:65" x14ac:dyDescent="0.25">
      <c r="B671" s="6">
        <v>646</v>
      </c>
      <c r="C671" s="48">
        <v>1989.4392973838351</v>
      </c>
      <c r="D671" s="48">
        <v>1578.930979256168</v>
      </c>
      <c r="E671" s="48">
        <v>14.9914536759265</v>
      </c>
      <c r="F671" s="48">
        <v>10.612705269391331</v>
      </c>
      <c r="G671" s="48">
        <v>3196.7502345170728</v>
      </c>
      <c r="H671" s="48">
        <v>2925.6792696491507</v>
      </c>
      <c r="I671" s="48">
        <v>15.055821930672005</v>
      </c>
      <c r="J671" s="48">
        <v>10.650707154207915</v>
      </c>
      <c r="K671" s="48">
        <v>2550.5046486319843</v>
      </c>
      <c r="L671" s="48">
        <v>2232.1925803134886</v>
      </c>
      <c r="M671" s="48">
        <v>15.034132601381115</v>
      </c>
      <c r="N671" s="48">
        <v>10.637913993832838</v>
      </c>
      <c r="O671" s="48">
        <v>2536.286658739707</v>
      </c>
      <c r="P671" s="48">
        <v>2172.8518549177693</v>
      </c>
      <c r="Q671" s="48">
        <v>15.013303328950832</v>
      </c>
      <c r="R671" s="48">
        <v>10.625616838270957</v>
      </c>
      <c r="U671" s="48">
        <v>1346.7482903929827</v>
      </c>
      <c r="V671" s="48">
        <v>3.8001884816583953E-2</v>
      </c>
      <c r="W671" s="48">
        <v>35438.986694819519</v>
      </c>
      <c r="X671" s="48">
        <v>653.2616010573206</v>
      </c>
      <c r="Y671" s="48">
        <v>2.5208724441506902E-2</v>
      </c>
      <c r="Z671" s="48">
        <v>25914.1077357213</v>
      </c>
      <c r="AA671" s="48">
        <v>593.92087566160126</v>
      </c>
      <c r="AB671" s="48">
        <v>1.2911568879626856E-2</v>
      </c>
      <c r="AC671" s="48">
        <v>45999.125373427552</v>
      </c>
      <c r="AD671" s="48">
        <v>-1346.7482903929827</v>
      </c>
      <c r="AE671" s="48">
        <v>-3.8001884816583953E-2</v>
      </c>
      <c r="AF671" s="48">
        <v>35438.986694819519</v>
      </c>
      <c r="AG671" s="48">
        <v>-693.48668933566205</v>
      </c>
      <c r="AH671" s="48">
        <v>-1.2793160375077051E-2</v>
      </c>
      <c r="AI671" s="48">
        <v>54207.613209217299</v>
      </c>
      <c r="AJ671" s="48">
        <v>-752.8274147313814</v>
      </c>
      <c r="AK671" s="48">
        <v>-2.5090315936957097E-2</v>
      </c>
      <c r="AL671" s="48">
        <v>30004.700483762932</v>
      </c>
      <c r="AM671" s="48">
        <v>-653.2616010573206</v>
      </c>
      <c r="AN671" s="48">
        <v>-2.5208724441506902E-2</v>
      </c>
      <c r="AO671" s="48">
        <v>25914.1077357213</v>
      </c>
      <c r="AP671" s="48">
        <v>693.48668933566205</v>
      </c>
      <c r="AQ671" s="48">
        <v>1.2793160375077051E-2</v>
      </c>
      <c r="AR671" s="48">
        <v>54207.613209217299</v>
      </c>
      <c r="AS671" s="48">
        <v>-59.340725395719346</v>
      </c>
      <c r="AT671" s="48">
        <v>-1.2297155561880047E-2</v>
      </c>
      <c r="AU671" s="48">
        <v>4825.5651558698391</v>
      </c>
      <c r="AV671" s="48">
        <v>-593.92087566160126</v>
      </c>
      <c r="AW671" s="48">
        <v>-1.2911568879626856E-2</v>
      </c>
      <c r="AX671" s="48">
        <v>45999.125373427552</v>
      </c>
      <c r="AY671" s="48">
        <v>752.8274147313814</v>
      </c>
      <c r="AZ671" s="48">
        <v>2.5090315936957097E-2</v>
      </c>
      <c r="BA671" s="48">
        <v>30004.700483762932</v>
      </c>
      <c r="BB671" s="48">
        <v>59.340725395719346</v>
      </c>
      <c r="BC671" s="48">
        <v>1.2297155561880047E-2</v>
      </c>
      <c r="BD671" s="48">
        <v>4825.5651558698391</v>
      </c>
      <c r="BF671" s="8">
        <f t="shared" si="89"/>
        <v>316802.22710248374</v>
      </c>
      <c r="BG671" s="8">
        <f t="shared" si="90"/>
        <v>316595.53535658831</v>
      </c>
      <c r="BH671" s="8">
        <f t="shared" si="91"/>
        <v>316905.22723467165</v>
      </c>
      <c r="BI671" s="8">
        <f t="shared" si="92"/>
        <v>316595.65329321095</v>
      </c>
      <c r="BJ671" s="19">
        <f t="shared" si="93"/>
        <v>0</v>
      </c>
      <c r="BK671" s="19">
        <f t="shared" si="94"/>
        <v>0</v>
      </c>
      <c r="BL671" s="19">
        <f t="shared" si="95"/>
        <v>1</v>
      </c>
      <c r="BM671" s="19">
        <f t="shared" si="96"/>
        <v>0</v>
      </c>
    </row>
    <row r="672" spans="2:65" x14ac:dyDescent="0.25">
      <c r="B672" s="6">
        <v>647</v>
      </c>
      <c r="C672" s="48">
        <v>1970.0085477054859</v>
      </c>
      <c r="D672" s="48">
        <v>1567.4321179199158</v>
      </c>
      <c r="E672" s="48">
        <v>14.955867213471766</v>
      </c>
      <c r="F672" s="48">
        <v>10.587879792251313</v>
      </c>
      <c r="G672" s="48">
        <v>3155.8591901132681</v>
      </c>
      <c r="H672" s="48">
        <v>2899.2961832387618</v>
      </c>
      <c r="I672" s="48">
        <v>15.026547294552973</v>
      </c>
      <c r="J672" s="48">
        <v>10.629723302516993</v>
      </c>
      <c r="K672" s="48">
        <v>2557.0566456825472</v>
      </c>
      <c r="L672" s="48">
        <v>2237.7813889398303</v>
      </c>
      <c r="M672" s="48">
        <v>14.996343522615989</v>
      </c>
      <c r="N672" s="48">
        <v>10.611857802488203</v>
      </c>
      <c r="O672" s="48">
        <v>2535.0958058282217</v>
      </c>
      <c r="P672" s="48">
        <v>2173.430756634511</v>
      </c>
      <c r="Q672" s="48">
        <v>14.97579790295875</v>
      </c>
      <c r="R672" s="48">
        <v>10.599691893670059</v>
      </c>
      <c r="U672" s="48">
        <v>1331.8640653188461</v>
      </c>
      <c r="V672" s="48">
        <v>4.184351026568045E-2</v>
      </c>
      <c r="W672" s="48">
        <v>31829.644713417489</v>
      </c>
      <c r="X672" s="48">
        <v>670.34927101991457</v>
      </c>
      <c r="Y672" s="48">
        <v>2.3978010236890057E-2</v>
      </c>
      <c r="Z672" s="48">
        <v>27956.834799769389</v>
      </c>
      <c r="AA672" s="48">
        <v>605.99863871459524</v>
      </c>
      <c r="AB672" s="48">
        <v>1.1812101418746224E-2</v>
      </c>
      <c r="AC672" s="48">
        <v>51303.203150021545</v>
      </c>
      <c r="AD672" s="48">
        <v>-1331.8640653188461</v>
      </c>
      <c r="AE672" s="48">
        <v>-4.184351026568045E-2</v>
      </c>
      <c r="AF672" s="48">
        <v>31829.644713417489</v>
      </c>
      <c r="AG672" s="48">
        <v>-661.51479429893152</v>
      </c>
      <c r="AH672" s="48">
        <v>-1.7865500028790393E-2</v>
      </c>
      <c r="AI672" s="48">
        <v>37027.499551252149</v>
      </c>
      <c r="AJ672" s="48">
        <v>-725.86542660425084</v>
      </c>
      <c r="AK672" s="48">
        <v>-3.0031408846934227E-2</v>
      </c>
      <c r="AL672" s="48">
        <v>24170.208940375811</v>
      </c>
      <c r="AM672" s="48">
        <v>-670.34927101991457</v>
      </c>
      <c r="AN672" s="48">
        <v>-2.3978010236890057E-2</v>
      </c>
      <c r="AO672" s="48">
        <v>27956.834799769389</v>
      </c>
      <c r="AP672" s="48">
        <v>661.51479429893152</v>
      </c>
      <c r="AQ672" s="48">
        <v>1.7865500028790393E-2</v>
      </c>
      <c r="AR672" s="48">
        <v>37027.499551252149</v>
      </c>
      <c r="AS672" s="48">
        <v>-64.350632305319323</v>
      </c>
      <c r="AT672" s="48">
        <v>-1.2165908818143834E-2</v>
      </c>
      <c r="AU672" s="48">
        <v>5289.4225386063163</v>
      </c>
      <c r="AV672" s="48">
        <v>-605.99863871459524</v>
      </c>
      <c r="AW672" s="48">
        <v>-1.1812101418746224E-2</v>
      </c>
      <c r="AX672" s="48">
        <v>51303.203150021545</v>
      </c>
      <c r="AY672" s="48">
        <v>725.86542660425084</v>
      </c>
      <c r="AZ672" s="48">
        <v>3.0031408846934227E-2</v>
      </c>
      <c r="BA672" s="48">
        <v>24170.208940375811</v>
      </c>
      <c r="BB672" s="48">
        <v>64.350632305319323</v>
      </c>
      <c r="BC672" s="48">
        <v>1.2165908818143834E-2</v>
      </c>
      <c r="BD672" s="48">
        <v>5289.4225386063163</v>
      </c>
      <c r="BF672" s="8">
        <f t="shared" si="89"/>
        <v>316068.96164961945</v>
      </c>
      <c r="BG672" s="8">
        <f t="shared" si="90"/>
        <v>315992.40289227106</v>
      </c>
      <c r="BH672" s="8">
        <f t="shared" si="91"/>
        <v>316117.95268570626</v>
      </c>
      <c r="BI672" s="8">
        <f t="shared" si="92"/>
        <v>315817.32605346723</v>
      </c>
      <c r="BJ672" s="19">
        <f t="shared" si="93"/>
        <v>0</v>
      </c>
      <c r="BK672" s="19">
        <f t="shared" si="94"/>
        <v>0</v>
      </c>
      <c r="BL672" s="19">
        <f t="shared" si="95"/>
        <v>1</v>
      </c>
      <c r="BM672" s="19">
        <f t="shared" si="96"/>
        <v>0</v>
      </c>
    </row>
    <row r="673" spans="2:65" x14ac:dyDescent="0.25">
      <c r="B673" s="6">
        <v>648</v>
      </c>
      <c r="C673" s="48">
        <v>1945.0400856816209</v>
      </c>
      <c r="D673" s="48">
        <v>1552.4904390467789</v>
      </c>
      <c r="E673" s="48">
        <v>14.970672075708176</v>
      </c>
      <c r="F673" s="48">
        <v>10.598660538146536</v>
      </c>
      <c r="G673" s="48">
        <v>3143.2766621734581</v>
      </c>
      <c r="H673" s="48">
        <v>2892.0120083050329</v>
      </c>
      <c r="I673" s="48">
        <v>15.041235703861931</v>
      </c>
      <c r="J673" s="48">
        <v>10.640362715867296</v>
      </c>
      <c r="K673" s="48">
        <v>2541.9544185500104</v>
      </c>
      <c r="L673" s="48">
        <v>2229.0946091285714</v>
      </c>
      <c r="M673" s="48">
        <v>15.010628622126823</v>
      </c>
      <c r="N673" s="48">
        <v>10.62228962457611</v>
      </c>
      <c r="O673" s="48">
        <v>2463.1561560458117</v>
      </c>
      <c r="P673" s="48">
        <v>2126.6740202587207</v>
      </c>
      <c r="Q673" s="48">
        <v>14.998827120393949</v>
      </c>
      <c r="R673" s="48">
        <v>10.615314756243073</v>
      </c>
      <c r="U673" s="48">
        <v>1339.521569258254</v>
      </c>
      <c r="V673" s="48">
        <v>4.1702177720759792E-2</v>
      </c>
      <c r="W673" s="48">
        <v>32121.141927593526</v>
      </c>
      <c r="X673" s="48">
        <v>676.60417008179252</v>
      </c>
      <c r="Y673" s="48">
        <v>2.3629086429574286E-2</v>
      </c>
      <c r="Z673" s="48">
        <v>28634.377046204852</v>
      </c>
      <c r="AA673" s="48">
        <v>574.18358121194183</v>
      </c>
      <c r="AB673" s="48">
        <v>1.6654218096537221E-2</v>
      </c>
      <c r="AC673" s="48">
        <v>34476.766059123918</v>
      </c>
      <c r="AD673" s="48">
        <v>-1339.521569258254</v>
      </c>
      <c r="AE673" s="48">
        <v>-4.1702177720759792E-2</v>
      </c>
      <c r="AF673" s="48">
        <v>32121.141927593526</v>
      </c>
      <c r="AG673" s="48">
        <v>-662.91739917646146</v>
      </c>
      <c r="AH673" s="48">
        <v>-1.8073091291185506E-2</v>
      </c>
      <c r="AI673" s="48">
        <v>36679.801396221315</v>
      </c>
      <c r="AJ673" s="48">
        <v>-765.33798804631215</v>
      </c>
      <c r="AK673" s="48">
        <v>-2.5047959624222571E-2</v>
      </c>
      <c r="AL673" s="48">
        <v>30554.903454339405</v>
      </c>
      <c r="AM673" s="48">
        <v>-676.60417008179252</v>
      </c>
      <c r="AN673" s="48">
        <v>-2.3629086429574286E-2</v>
      </c>
      <c r="AO673" s="48">
        <v>28634.377046204852</v>
      </c>
      <c r="AP673" s="48">
        <v>662.91739917646146</v>
      </c>
      <c r="AQ673" s="48">
        <v>1.8073091291185506E-2</v>
      </c>
      <c r="AR673" s="48">
        <v>36679.801396221315</v>
      </c>
      <c r="AS673" s="48">
        <v>-102.42058886985069</v>
      </c>
      <c r="AT673" s="48">
        <v>-6.9748683330370653E-3</v>
      </c>
      <c r="AU673" s="48">
        <v>14684.232587549608</v>
      </c>
      <c r="AV673" s="48">
        <v>-574.18358121194183</v>
      </c>
      <c r="AW673" s="48">
        <v>-1.6654218096537221E-2</v>
      </c>
      <c r="AX673" s="48">
        <v>34476.766059123918</v>
      </c>
      <c r="AY673" s="48">
        <v>765.33798804631215</v>
      </c>
      <c r="AZ673" s="48">
        <v>2.5047959624222571E-2</v>
      </c>
      <c r="BA673" s="48">
        <v>30554.903454339405</v>
      </c>
      <c r="BB673" s="48">
        <v>102.42058886985069</v>
      </c>
      <c r="BC673" s="48">
        <v>6.9748683330370653E-3</v>
      </c>
      <c r="BD673" s="48">
        <v>14684.232587549608</v>
      </c>
      <c r="BF673" s="8">
        <f t="shared" si="89"/>
        <v>316407.32570534933</v>
      </c>
      <c r="BG673" s="8">
        <f t="shared" si="90"/>
        <v>316318.86946771381</v>
      </c>
      <c r="BH673" s="8">
        <f t="shared" si="91"/>
        <v>316439.59412815474</v>
      </c>
      <c r="BI673" s="8">
        <f t="shared" si="92"/>
        <v>316332.76866703347</v>
      </c>
      <c r="BJ673" s="19">
        <f t="shared" si="93"/>
        <v>0</v>
      </c>
      <c r="BK673" s="19">
        <f t="shared" si="94"/>
        <v>0</v>
      </c>
      <c r="BL673" s="19">
        <f t="shared" si="95"/>
        <v>1</v>
      </c>
      <c r="BM673" s="19">
        <f t="shared" si="96"/>
        <v>0</v>
      </c>
    </row>
    <row r="674" spans="2:65" x14ac:dyDescent="0.25">
      <c r="B674" s="6">
        <v>649</v>
      </c>
      <c r="C674" s="48">
        <v>1928.7091040534788</v>
      </c>
      <c r="D674" s="48">
        <v>1541.472907785145</v>
      </c>
      <c r="E674" s="48">
        <v>15.075344003968381</v>
      </c>
      <c r="F674" s="48">
        <v>10.670204800528918</v>
      </c>
      <c r="G674" s="48">
        <v>3220.9531769235628</v>
      </c>
      <c r="H674" s="48">
        <v>2944.1613860161888</v>
      </c>
      <c r="I674" s="48">
        <v>15.124746653320058</v>
      </c>
      <c r="J674" s="48">
        <v>10.699330770343765</v>
      </c>
      <c r="K674" s="48">
        <v>2564.8994945992263</v>
      </c>
      <c r="L674" s="48">
        <v>2244.5268016448304</v>
      </c>
      <c r="M674" s="48">
        <v>15.105336401698867</v>
      </c>
      <c r="N674" s="48">
        <v>10.687895200261798</v>
      </c>
      <c r="O674" s="48">
        <v>2455.4196002446793</v>
      </c>
      <c r="P674" s="48">
        <v>2121.4648876391143</v>
      </c>
      <c r="Q674" s="48">
        <v>15.099265056080251</v>
      </c>
      <c r="R674" s="48">
        <v>10.684316144444407</v>
      </c>
      <c r="U674" s="48">
        <v>1402.6884782310437</v>
      </c>
      <c r="V674" s="48">
        <v>2.9125969814847608E-2</v>
      </c>
      <c r="W674" s="48">
        <v>48159.374164976034</v>
      </c>
      <c r="X674" s="48">
        <v>703.05389385968533</v>
      </c>
      <c r="Y674" s="48">
        <v>1.7690399732879669E-2</v>
      </c>
      <c r="Z674" s="48">
        <v>39742.114620111031</v>
      </c>
      <c r="AA674" s="48">
        <v>579.99197985396927</v>
      </c>
      <c r="AB674" s="48">
        <v>1.4111343915489627E-2</v>
      </c>
      <c r="AC674" s="48">
        <v>41101.115763845024</v>
      </c>
      <c r="AD674" s="48">
        <v>-1402.6884782310437</v>
      </c>
      <c r="AE674" s="48">
        <v>-2.9125969814847608E-2</v>
      </c>
      <c r="AF674" s="48">
        <v>48159.374164976034</v>
      </c>
      <c r="AG674" s="48">
        <v>-699.63458437135841</v>
      </c>
      <c r="AH674" s="48">
        <v>-1.1435570081967938E-2</v>
      </c>
      <c r="AI674" s="48">
        <v>61180.560248113041</v>
      </c>
      <c r="AJ674" s="48">
        <v>-822.69649837707448</v>
      </c>
      <c r="AK674" s="48">
        <v>-1.5014625899357981E-2</v>
      </c>
      <c r="AL674" s="48">
        <v>54793.00675831375</v>
      </c>
      <c r="AM674" s="48">
        <v>-703.05389385968533</v>
      </c>
      <c r="AN674" s="48">
        <v>-1.7690399732879669E-2</v>
      </c>
      <c r="AO674" s="48">
        <v>39742.114620111031</v>
      </c>
      <c r="AP674" s="48">
        <v>699.63458437135841</v>
      </c>
      <c r="AQ674" s="48">
        <v>1.1435570081967938E-2</v>
      </c>
      <c r="AR674" s="48">
        <v>61180.560248113041</v>
      </c>
      <c r="AS674" s="48">
        <v>-123.06191400571606</v>
      </c>
      <c r="AT674" s="48">
        <v>-3.5790558173900422E-3</v>
      </c>
      <c r="AU674" s="48">
        <v>34383.904662167748</v>
      </c>
      <c r="AV674" s="48">
        <v>-579.99197985396927</v>
      </c>
      <c r="AW674" s="48">
        <v>-1.4111343915489627E-2</v>
      </c>
      <c r="AX674" s="48">
        <v>41101.115763845024</v>
      </c>
      <c r="AY674" s="48">
        <v>822.69649837707448</v>
      </c>
      <c r="AZ674" s="48">
        <v>1.5014625899357981E-2</v>
      </c>
      <c r="BA674" s="48">
        <v>54793.00675831375</v>
      </c>
      <c r="BB674" s="48">
        <v>123.06191400571606</v>
      </c>
      <c r="BC674" s="48">
        <v>3.5790558173900422E-3</v>
      </c>
      <c r="BD674" s="48">
        <v>34383.904662167748</v>
      </c>
      <c r="BF674" s="8">
        <f t="shared" si="89"/>
        <v>318564.6711080824</v>
      </c>
      <c r="BG674" s="8">
        <f t="shared" si="90"/>
        <v>318035.76172429678</v>
      </c>
      <c r="BH674" s="8">
        <f t="shared" si="91"/>
        <v>318392.32920620911</v>
      </c>
      <c r="BI674" s="8">
        <f t="shared" si="92"/>
        <v>318408.01944569312</v>
      </c>
      <c r="BJ674" s="19">
        <f t="shared" si="93"/>
        <v>1</v>
      </c>
      <c r="BK674" s="19">
        <f t="shared" si="94"/>
        <v>0</v>
      </c>
      <c r="BL674" s="19">
        <f t="shared" si="95"/>
        <v>0</v>
      </c>
      <c r="BM674" s="19">
        <f t="shared" si="96"/>
        <v>0</v>
      </c>
    </row>
    <row r="675" spans="2:65" x14ac:dyDescent="0.25">
      <c r="B675" s="6">
        <v>650</v>
      </c>
      <c r="C675" s="48">
        <v>1963.1433065728045</v>
      </c>
      <c r="D675" s="48">
        <v>1560.4113279291087</v>
      </c>
      <c r="E675" s="48">
        <v>15.062861973013312</v>
      </c>
      <c r="F675" s="48">
        <v>10.66267436505904</v>
      </c>
      <c r="G675" s="48">
        <v>3186.1686647731535</v>
      </c>
      <c r="H675" s="48">
        <v>2918.0512756325588</v>
      </c>
      <c r="I675" s="48">
        <v>15.124492224719649</v>
      </c>
      <c r="J675" s="48">
        <v>10.699021020891838</v>
      </c>
      <c r="K675" s="48">
        <v>2559.0372040443331</v>
      </c>
      <c r="L675" s="48">
        <v>2237.2328518078875</v>
      </c>
      <c r="M675" s="48">
        <v>15.100028253977502</v>
      </c>
      <c r="N675" s="48">
        <v>10.684604836664148</v>
      </c>
      <c r="O675" s="48">
        <v>2554.091362357723</v>
      </c>
      <c r="P675" s="48">
        <v>2184.010031146347</v>
      </c>
      <c r="Q675" s="48">
        <v>15.077899444417016</v>
      </c>
      <c r="R675" s="48">
        <v>10.671551679075646</v>
      </c>
      <c r="U675" s="48">
        <v>1357.6399477034502</v>
      </c>
      <c r="V675" s="48">
        <v>3.6346655832797836E-2</v>
      </c>
      <c r="W675" s="48">
        <v>37352.540876081577</v>
      </c>
      <c r="X675" s="48">
        <v>676.82152387877886</v>
      </c>
      <c r="Y675" s="48">
        <v>2.1930471605108082E-2</v>
      </c>
      <c r="Z675" s="48">
        <v>30862.150895155966</v>
      </c>
      <c r="AA675" s="48">
        <v>623.59870321723838</v>
      </c>
      <c r="AB675" s="48">
        <v>8.877314016606519E-3</v>
      </c>
      <c r="AC675" s="48">
        <v>70246.326991553011</v>
      </c>
      <c r="AD675" s="48">
        <v>-1357.6399477034502</v>
      </c>
      <c r="AE675" s="48">
        <v>-3.6346655832797836E-2</v>
      </c>
      <c r="AF675" s="48">
        <v>37352.540876081577</v>
      </c>
      <c r="AG675" s="48">
        <v>-680.8184238246713</v>
      </c>
      <c r="AH675" s="48">
        <v>-1.4416184227689754E-2</v>
      </c>
      <c r="AI675" s="48">
        <v>47225.97970945706</v>
      </c>
      <c r="AJ675" s="48">
        <v>-734.04124448621178</v>
      </c>
      <c r="AK675" s="48">
        <v>-2.7469341816191317E-2</v>
      </c>
      <c r="AL675" s="48">
        <v>26722.199949237376</v>
      </c>
      <c r="AM675" s="48">
        <v>-676.82152387877886</v>
      </c>
      <c r="AN675" s="48">
        <v>-2.1930471605108082E-2</v>
      </c>
      <c r="AO675" s="48">
        <v>30862.150895155966</v>
      </c>
      <c r="AP675" s="48">
        <v>680.8184238246713</v>
      </c>
      <c r="AQ675" s="48">
        <v>1.4416184227689754E-2</v>
      </c>
      <c r="AR675" s="48">
        <v>47225.97970945706</v>
      </c>
      <c r="AS675" s="48">
        <v>-53.222820661540482</v>
      </c>
      <c r="AT675" s="48">
        <v>-1.3053157588501563E-2</v>
      </c>
      <c r="AU675" s="48">
        <v>4077.3904935020551</v>
      </c>
      <c r="AV675" s="48">
        <v>-623.59870321723838</v>
      </c>
      <c r="AW675" s="48">
        <v>-8.877314016606519E-3</v>
      </c>
      <c r="AX675" s="48">
        <v>70246.326991553011</v>
      </c>
      <c r="AY675" s="48">
        <v>734.04124448621178</v>
      </c>
      <c r="AZ675" s="48">
        <v>2.7469341816191317E-2</v>
      </c>
      <c r="BA675" s="48">
        <v>26722.199949237376</v>
      </c>
      <c r="BB675" s="48">
        <v>53.222820661540482</v>
      </c>
      <c r="BC675" s="48">
        <v>1.3053157588501563E-2</v>
      </c>
      <c r="BD675" s="48">
        <v>4077.3904935020551</v>
      </c>
      <c r="BF675" s="8">
        <f t="shared" si="89"/>
        <v>318319.81962384208</v>
      </c>
      <c r="BG675" s="8">
        <f t="shared" si="90"/>
        <v>318052.57935112255</v>
      </c>
      <c r="BH675" s="8">
        <f t="shared" si="91"/>
        <v>318300.91224811651</v>
      </c>
      <c r="BI675" s="8">
        <f t="shared" si="92"/>
        <v>317962.54034112307</v>
      </c>
      <c r="BJ675" s="19">
        <f t="shared" si="93"/>
        <v>1</v>
      </c>
      <c r="BK675" s="19">
        <f t="shared" si="94"/>
        <v>0</v>
      </c>
      <c r="BL675" s="19">
        <f t="shared" si="95"/>
        <v>0</v>
      </c>
      <c r="BM675" s="19">
        <f t="shared" si="96"/>
        <v>0</v>
      </c>
    </row>
    <row r="676" spans="2:65" x14ac:dyDescent="0.25">
      <c r="B676" s="6">
        <v>651</v>
      </c>
      <c r="C676" s="48">
        <v>1939.0759115528147</v>
      </c>
      <c r="D676" s="48">
        <v>1548.9085410747618</v>
      </c>
      <c r="E676" s="48">
        <v>14.977932685502449</v>
      </c>
      <c r="F676" s="48">
        <v>10.603629335916017</v>
      </c>
      <c r="G676" s="48">
        <v>3165.2619931131358</v>
      </c>
      <c r="H676" s="48">
        <v>2907.0463425201669</v>
      </c>
      <c r="I676" s="48">
        <v>15.043115204256724</v>
      </c>
      <c r="J676" s="48">
        <v>10.642071690059195</v>
      </c>
      <c r="K676" s="48">
        <v>2547.2288068418302</v>
      </c>
      <c r="L676" s="48">
        <v>2232.9877795022844</v>
      </c>
      <c r="M676" s="48">
        <v>15.015575895686952</v>
      </c>
      <c r="N676" s="48">
        <v>10.625843013404802</v>
      </c>
      <c r="O676" s="48">
        <v>2471.273520648343</v>
      </c>
      <c r="P676" s="48">
        <v>2132.5141667994199</v>
      </c>
      <c r="Q676" s="48">
        <v>15.003461088843784</v>
      </c>
      <c r="R676" s="48">
        <v>10.618697843655671</v>
      </c>
      <c r="U676" s="48">
        <v>1358.1378014454051</v>
      </c>
      <c r="V676" s="48">
        <v>3.8442354143178648E-2</v>
      </c>
      <c r="W676" s="48">
        <v>35329.204772085948</v>
      </c>
      <c r="X676" s="48">
        <v>684.07923842752257</v>
      </c>
      <c r="Y676" s="48">
        <v>2.2213677488785777E-2</v>
      </c>
      <c r="Z676" s="48">
        <v>30795.406963699239</v>
      </c>
      <c r="AA676" s="48">
        <v>583.60562572465801</v>
      </c>
      <c r="AB676" s="48">
        <v>1.506850773965418E-2</v>
      </c>
      <c r="AC676" s="48">
        <v>38730.154027717392</v>
      </c>
      <c r="AD676" s="48">
        <v>-1358.1378014454051</v>
      </c>
      <c r="AE676" s="48">
        <v>-3.8442354143178648E-2</v>
      </c>
      <c r="AF676" s="48">
        <v>35329.204772085948</v>
      </c>
      <c r="AG676" s="48">
        <v>-674.05856301788253</v>
      </c>
      <c r="AH676" s="48">
        <v>-1.6228676654392871E-2</v>
      </c>
      <c r="AI676" s="48">
        <v>41535.029464982566</v>
      </c>
      <c r="AJ676" s="48">
        <v>-774.53217572074709</v>
      </c>
      <c r="AK676" s="48">
        <v>-2.3373846403524468E-2</v>
      </c>
      <c r="AL676" s="48">
        <v>33136.701694247371</v>
      </c>
      <c r="AM676" s="48">
        <v>-684.07923842752257</v>
      </c>
      <c r="AN676" s="48">
        <v>-2.2213677488785777E-2</v>
      </c>
      <c r="AO676" s="48">
        <v>30795.406963699239</v>
      </c>
      <c r="AP676" s="48">
        <v>674.05856301788253</v>
      </c>
      <c r="AQ676" s="48">
        <v>1.6228676654392871E-2</v>
      </c>
      <c r="AR676" s="48">
        <v>41535.029464982566</v>
      </c>
      <c r="AS676" s="48">
        <v>-100.47361270286456</v>
      </c>
      <c r="AT676" s="48">
        <v>-7.1451697491315969E-3</v>
      </c>
      <c r="AU676" s="48">
        <v>14061.753076625762</v>
      </c>
      <c r="AV676" s="48">
        <v>-583.60562572465801</v>
      </c>
      <c r="AW676" s="48">
        <v>-1.506850773965418E-2</v>
      </c>
      <c r="AX676" s="48">
        <v>38730.154027717392</v>
      </c>
      <c r="AY676" s="48">
        <v>774.53217572074709</v>
      </c>
      <c r="AZ676" s="48">
        <v>2.3373846403524468E-2</v>
      </c>
      <c r="BA676" s="48">
        <v>33136.701694247371</v>
      </c>
      <c r="BB676" s="48">
        <v>100.47361270286456</v>
      </c>
      <c r="BC676" s="48">
        <v>7.1451697491315969E-3</v>
      </c>
      <c r="BD676" s="48">
        <v>14061.753076625762</v>
      </c>
      <c r="BF676" s="8">
        <f t="shared" si="89"/>
        <v>316559.97153640573</v>
      </c>
      <c r="BG676" s="8">
        <f t="shared" si="90"/>
        <v>316355.1043592557</v>
      </c>
      <c r="BH676" s="8">
        <f t="shared" si="91"/>
        <v>316542.30262264179</v>
      </c>
      <c r="BI676" s="8">
        <f t="shared" si="92"/>
        <v>316428.42114287068</v>
      </c>
      <c r="BJ676" s="19">
        <f t="shared" si="93"/>
        <v>1</v>
      </c>
      <c r="BK676" s="19">
        <f t="shared" si="94"/>
        <v>0</v>
      </c>
      <c r="BL676" s="19">
        <f t="shared" si="95"/>
        <v>0</v>
      </c>
      <c r="BM676" s="19">
        <f t="shared" si="96"/>
        <v>0</v>
      </c>
    </row>
    <row r="677" spans="2:65" x14ac:dyDescent="0.25">
      <c r="B677" s="6">
        <v>652</v>
      </c>
      <c r="C677" s="48">
        <v>1909.7318302402186</v>
      </c>
      <c r="D677" s="48">
        <v>1528.9444758638904</v>
      </c>
      <c r="E677" s="48">
        <v>15.13931213115289</v>
      </c>
      <c r="F677" s="48">
        <v>10.71698506573477</v>
      </c>
      <c r="G677" s="48">
        <v>3178.9460984603734</v>
      </c>
      <c r="H677" s="48">
        <v>2916.1284583506363</v>
      </c>
      <c r="I677" s="48">
        <v>15.197514405945087</v>
      </c>
      <c r="J677" s="48">
        <v>10.751338106957927</v>
      </c>
      <c r="K677" s="48">
        <v>2566.4629454772398</v>
      </c>
      <c r="L677" s="48">
        <v>2245.7978211600062</v>
      </c>
      <c r="M677" s="48">
        <v>15.169085172882729</v>
      </c>
      <c r="N677" s="48">
        <v>10.734568856533469</v>
      </c>
      <c r="O677" s="48">
        <v>2460.5055870894671</v>
      </c>
      <c r="P677" s="48">
        <v>2125.1189436557443</v>
      </c>
      <c r="Q677" s="48">
        <v>15.161816508980827</v>
      </c>
      <c r="R677" s="48">
        <v>10.730278101229977</v>
      </c>
      <c r="U677" s="48">
        <v>1387.1839824867459</v>
      </c>
      <c r="V677" s="48">
        <v>3.4353041223157632E-2</v>
      </c>
      <c r="W677" s="48">
        <v>40380.238054488029</v>
      </c>
      <c r="X677" s="48">
        <v>716.85334529611578</v>
      </c>
      <c r="Y677" s="48">
        <v>1.7583790798699539E-2</v>
      </c>
      <c r="Z677" s="48">
        <v>40767.849976305042</v>
      </c>
      <c r="AA677" s="48">
        <v>596.17446779185389</v>
      </c>
      <c r="AB677" s="48">
        <v>1.3293035495207661E-2</v>
      </c>
      <c r="AC677" s="48">
        <v>44848.632805259847</v>
      </c>
      <c r="AD677" s="48">
        <v>-1387.1839824867459</v>
      </c>
      <c r="AE677" s="48">
        <v>-3.4353041223157632E-2</v>
      </c>
      <c r="AF677" s="48">
        <v>40380.238054488029</v>
      </c>
      <c r="AG677" s="48">
        <v>-670.33063719063011</v>
      </c>
      <c r="AH677" s="48">
        <v>-1.6769250424458093E-2</v>
      </c>
      <c r="AI677" s="48">
        <v>39973.798483738261</v>
      </c>
      <c r="AJ677" s="48">
        <v>-791.009514694892</v>
      </c>
      <c r="AK677" s="48">
        <v>-2.1060005727949971E-2</v>
      </c>
      <c r="AL677" s="48">
        <v>37559.795800297281</v>
      </c>
      <c r="AM677" s="48">
        <v>-716.85334529611578</v>
      </c>
      <c r="AN677" s="48">
        <v>-1.7583790798699539E-2</v>
      </c>
      <c r="AO677" s="48">
        <v>40767.849976305042</v>
      </c>
      <c r="AP677" s="48">
        <v>670.33063719063011</v>
      </c>
      <c r="AQ677" s="48">
        <v>1.6769250424458093E-2</v>
      </c>
      <c r="AR677" s="48">
        <v>39973.798483738261</v>
      </c>
      <c r="AS677" s="48">
        <v>-120.67887750426189</v>
      </c>
      <c r="AT677" s="48">
        <v>-4.2907553034918777E-3</v>
      </c>
      <c r="AU677" s="48">
        <v>28125.322692266254</v>
      </c>
      <c r="AV677" s="48">
        <v>-596.17446779185389</v>
      </c>
      <c r="AW677" s="48">
        <v>-1.3293035495207661E-2</v>
      </c>
      <c r="AX677" s="48">
        <v>44848.632805259847</v>
      </c>
      <c r="AY677" s="48">
        <v>791.009514694892</v>
      </c>
      <c r="AZ677" s="48">
        <v>2.1060005727949971E-2</v>
      </c>
      <c r="BA677" s="48">
        <v>37559.795800297281</v>
      </c>
      <c r="BB677" s="48">
        <v>120.67887750426189</v>
      </c>
      <c r="BC677" s="48">
        <v>4.2907553034918777E-3</v>
      </c>
      <c r="BD677" s="48">
        <v>28125.322692266254</v>
      </c>
      <c r="BF677" s="8">
        <f t="shared" si="89"/>
        <v>319980.60749617923</v>
      </c>
      <c r="BG677" s="8">
        <f t="shared" si="90"/>
        <v>319624.01475038717</v>
      </c>
      <c r="BH677" s="8">
        <f t="shared" si="91"/>
        <v>319791.26787484408</v>
      </c>
      <c r="BI677" s="8">
        <f t="shared" si="92"/>
        <v>319783.2240932436</v>
      </c>
      <c r="BJ677" s="19">
        <f t="shared" si="93"/>
        <v>1</v>
      </c>
      <c r="BK677" s="19">
        <f t="shared" si="94"/>
        <v>0</v>
      </c>
      <c r="BL677" s="19">
        <f t="shared" si="95"/>
        <v>0</v>
      </c>
      <c r="BM677" s="19">
        <f t="shared" si="96"/>
        <v>0</v>
      </c>
    </row>
    <row r="678" spans="2:65" x14ac:dyDescent="0.25">
      <c r="B678" s="6">
        <v>653</v>
      </c>
      <c r="C678" s="48">
        <v>2021.7260546336659</v>
      </c>
      <c r="D678" s="48">
        <v>1600.826389346656</v>
      </c>
      <c r="E678" s="48">
        <v>15.09213324159191</v>
      </c>
      <c r="F678" s="48">
        <v>10.68417921496269</v>
      </c>
      <c r="G678" s="48">
        <v>3222.2461511384117</v>
      </c>
      <c r="H678" s="48">
        <v>2942.8682842469061</v>
      </c>
      <c r="I678" s="48">
        <v>15.156662316626663</v>
      </c>
      <c r="J678" s="48">
        <v>10.722250700378678</v>
      </c>
      <c r="K678" s="48">
        <v>2614.8155347118864</v>
      </c>
      <c r="L678" s="48">
        <v>2275.4394235775217</v>
      </c>
      <c r="M678" s="48">
        <v>15.12943710169082</v>
      </c>
      <c r="N678" s="48">
        <v>10.706201128927445</v>
      </c>
      <c r="O678" s="48">
        <v>2537.9040963412754</v>
      </c>
      <c r="P678" s="48">
        <v>2174.116137482763</v>
      </c>
      <c r="Q678" s="48">
        <v>15.118304756105525</v>
      </c>
      <c r="R678" s="48">
        <v>10.69963303184808</v>
      </c>
      <c r="U678" s="48">
        <v>1342.0418949002501</v>
      </c>
      <c r="V678" s="48">
        <v>3.8071485415988704E-2</v>
      </c>
      <c r="W678" s="48">
        <v>35250.57875300655</v>
      </c>
      <c r="X678" s="48">
        <v>674.61303423086565</v>
      </c>
      <c r="Y678" s="48">
        <v>2.2021913964755058E-2</v>
      </c>
      <c r="Z678" s="48">
        <v>30633.714912815896</v>
      </c>
      <c r="AA678" s="48">
        <v>573.28974813610694</v>
      </c>
      <c r="AB678" s="48">
        <v>1.5453816885390381E-2</v>
      </c>
      <c r="AC678" s="48">
        <v>37096.967848640648</v>
      </c>
      <c r="AD678" s="48">
        <v>-1342.0418949002501</v>
      </c>
      <c r="AE678" s="48">
        <v>-3.8071485415988704E-2</v>
      </c>
      <c r="AF678" s="48">
        <v>35250.57875300655</v>
      </c>
      <c r="AG678" s="48">
        <v>-667.42886066938445</v>
      </c>
      <c r="AH678" s="48">
        <v>-1.6049571451233646E-2</v>
      </c>
      <c r="AI678" s="48">
        <v>41585.463057213448</v>
      </c>
      <c r="AJ678" s="48">
        <v>-768.75214676414316</v>
      </c>
      <c r="AK678" s="48">
        <v>-2.2617668530598323E-2</v>
      </c>
      <c r="AL678" s="48">
        <v>33989.009332422414</v>
      </c>
      <c r="AM678" s="48">
        <v>-674.61303423086565</v>
      </c>
      <c r="AN678" s="48">
        <v>-2.2021913964755058E-2</v>
      </c>
      <c r="AO678" s="48">
        <v>30633.714912815896</v>
      </c>
      <c r="AP678" s="48">
        <v>667.42886066938445</v>
      </c>
      <c r="AQ678" s="48">
        <v>1.6049571451233646E-2</v>
      </c>
      <c r="AR678" s="48">
        <v>41585.463057213448</v>
      </c>
      <c r="AS678" s="48">
        <v>-101.32328609475871</v>
      </c>
      <c r="AT678" s="48">
        <v>-6.5680970793646765E-3</v>
      </c>
      <c r="AU678" s="48">
        <v>15426.581682705515</v>
      </c>
      <c r="AV678" s="48">
        <v>-573.28974813610694</v>
      </c>
      <c r="AW678" s="48">
        <v>-1.5453816885390381E-2</v>
      </c>
      <c r="AX678" s="48">
        <v>37096.967848640648</v>
      </c>
      <c r="AY678" s="48">
        <v>768.75214676414316</v>
      </c>
      <c r="AZ678" s="48">
        <v>2.2617668530598323E-2</v>
      </c>
      <c r="BA678" s="48">
        <v>33989.009332422414</v>
      </c>
      <c r="BB678" s="48">
        <v>101.32328609475871</v>
      </c>
      <c r="BC678" s="48">
        <v>6.5680970793646765E-3</v>
      </c>
      <c r="BD678" s="48">
        <v>15426.581682705515</v>
      </c>
      <c r="BF678" s="8">
        <f t="shared" si="89"/>
        <v>318924.55005953403</v>
      </c>
      <c r="BG678" s="8">
        <f t="shared" si="90"/>
        <v>318724.65272711345</v>
      </c>
      <c r="BH678" s="8">
        <f t="shared" si="91"/>
        <v>318910.59444424586</v>
      </c>
      <c r="BI678" s="8">
        <f t="shared" si="92"/>
        <v>318814.87481795967</v>
      </c>
      <c r="BJ678" s="19">
        <f t="shared" si="93"/>
        <v>1</v>
      </c>
      <c r="BK678" s="19">
        <f t="shared" si="94"/>
        <v>0</v>
      </c>
      <c r="BL678" s="19">
        <f t="shared" si="95"/>
        <v>0</v>
      </c>
      <c r="BM678" s="19">
        <f t="shared" si="96"/>
        <v>0</v>
      </c>
    </row>
    <row r="679" spans="2:65" x14ac:dyDescent="0.25">
      <c r="B679" s="6">
        <v>654</v>
      </c>
      <c r="C679" s="48">
        <v>1996.2182846512428</v>
      </c>
      <c r="D679" s="48">
        <v>1583.4201303995462</v>
      </c>
      <c r="E679" s="48">
        <v>15.021391770017841</v>
      </c>
      <c r="F679" s="48">
        <v>10.633207412480585</v>
      </c>
      <c r="G679" s="48">
        <v>3202.009355969064</v>
      </c>
      <c r="H679" s="48">
        <v>2929.1561697900797</v>
      </c>
      <c r="I679" s="48">
        <v>15.083161425466571</v>
      </c>
      <c r="J679" s="48">
        <v>10.669605092404581</v>
      </c>
      <c r="K679" s="48">
        <v>2588.9766555976944</v>
      </c>
      <c r="L679" s="48">
        <v>2257.9097541414094</v>
      </c>
      <c r="M679" s="48">
        <v>15.057591240729296</v>
      </c>
      <c r="N679" s="48">
        <v>10.654550100432642</v>
      </c>
      <c r="O679" s="48">
        <v>2531.3133023743212</v>
      </c>
      <c r="P679" s="48">
        <v>2169.4618394632489</v>
      </c>
      <c r="Q679" s="48">
        <v>15.043998130047722</v>
      </c>
      <c r="R679" s="48">
        <v>10.646539873530797</v>
      </c>
      <c r="U679" s="48">
        <v>1345.7360393905335</v>
      </c>
      <c r="V679" s="48">
        <v>3.6397679923995341E-2</v>
      </c>
      <c r="W679" s="48">
        <v>36973.126919096583</v>
      </c>
      <c r="X679" s="48">
        <v>674.48962374186317</v>
      </c>
      <c r="Y679" s="48">
        <v>2.1342687952056849E-2</v>
      </c>
      <c r="Z679" s="48">
        <v>31602.843337118691</v>
      </c>
      <c r="AA679" s="48">
        <v>586.04170906370268</v>
      </c>
      <c r="AB679" s="48">
        <v>1.3332461050211464E-2</v>
      </c>
      <c r="AC679" s="48">
        <v>43956.00383579651</v>
      </c>
      <c r="AD679" s="48">
        <v>-1345.7360393905335</v>
      </c>
      <c r="AE679" s="48">
        <v>-3.6397679923995341E-2</v>
      </c>
      <c r="AF679" s="48">
        <v>36973.126919096583</v>
      </c>
      <c r="AG679" s="48">
        <v>-671.24641564867034</v>
      </c>
      <c r="AH679" s="48">
        <v>-1.5054991971938492E-2</v>
      </c>
      <c r="AI679" s="48">
        <v>44586.301799418376</v>
      </c>
      <c r="AJ679" s="48">
        <v>-759.69433032683082</v>
      </c>
      <c r="AK679" s="48">
        <v>-2.3065218873783877E-2</v>
      </c>
      <c r="AL679" s="48">
        <v>32936.792600321074</v>
      </c>
      <c r="AM679" s="48">
        <v>-674.48962374186317</v>
      </c>
      <c r="AN679" s="48">
        <v>-2.1342687952056849E-2</v>
      </c>
      <c r="AO679" s="48">
        <v>31602.843337118691</v>
      </c>
      <c r="AP679" s="48">
        <v>671.24641564867034</v>
      </c>
      <c r="AQ679" s="48">
        <v>1.5054991971938492E-2</v>
      </c>
      <c r="AR679" s="48">
        <v>44586.301799418376</v>
      </c>
      <c r="AS679" s="48">
        <v>-88.447914678160487</v>
      </c>
      <c r="AT679" s="48">
        <v>-8.0102269018453853E-3</v>
      </c>
      <c r="AU679" s="48">
        <v>11041.873814808414</v>
      </c>
      <c r="AV679" s="48">
        <v>-586.04170906370268</v>
      </c>
      <c r="AW679" s="48">
        <v>-1.3332461050211464E-2</v>
      </c>
      <c r="AX679" s="48">
        <v>43956.00383579651</v>
      </c>
      <c r="AY679" s="48">
        <v>759.69433032683082</v>
      </c>
      <c r="AZ679" s="48">
        <v>2.3065218873783877E-2</v>
      </c>
      <c r="BA679" s="48">
        <v>32936.792600321074</v>
      </c>
      <c r="BB679" s="48">
        <v>88.447914678160487</v>
      </c>
      <c r="BC679" s="48">
        <v>8.0102269018453853E-3</v>
      </c>
      <c r="BD679" s="48">
        <v>11041.873814808414</v>
      </c>
      <c r="BF679" s="8">
        <f t="shared" si="89"/>
        <v>317412.80224401806</v>
      </c>
      <c r="BG679" s="8">
        <f t="shared" si="90"/>
        <v>317158.99660234735</v>
      </c>
      <c r="BH679" s="8">
        <f t="shared" si="91"/>
        <v>317378.59325883788</v>
      </c>
      <c r="BI679" s="8">
        <f t="shared" si="92"/>
        <v>317226.73436646065</v>
      </c>
      <c r="BJ679" s="19">
        <f t="shared" si="93"/>
        <v>1</v>
      </c>
      <c r="BK679" s="19">
        <f t="shared" si="94"/>
        <v>0</v>
      </c>
      <c r="BL679" s="19">
        <f t="shared" si="95"/>
        <v>0</v>
      </c>
      <c r="BM679" s="19">
        <f t="shared" si="96"/>
        <v>0</v>
      </c>
    </row>
    <row r="680" spans="2:65" x14ac:dyDescent="0.25">
      <c r="B680" s="6">
        <v>655</v>
      </c>
      <c r="C680" s="48">
        <v>1950.8625224967864</v>
      </c>
      <c r="D680" s="48">
        <v>1552.3696151462946</v>
      </c>
      <c r="E680" s="48">
        <v>15.11460102655578</v>
      </c>
      <c r="F680" s="48">
        <v>10.698933045478721</v>
      </c>
      <c r="G680" s="48">
        <v>3190.2873068667145</v>
      </c>
      <c r="H680" s="48">
        <v>2920.929599176824</v>
      </c>
      <c r="I680" s="48">
        <v>15.173190621374831</v>
      </c>
      <c r="J680" s="48">
        <v>10.733444043912023</v>
      </c>
      <c r="K680" s="48">
        <v>2625.1179564923978</v>
      </c>
      <c r="L680" s="48">
        <v>2281.6176435211737</v>
      </c>
      <c r="M680" s="48">
        <v>15.139660091531269</v>
      </c>
      <c r="N680" s="48">
        <v>10.713704269310544</v>
      </c>
      <c r="O680" s="48">
        <v>2520.4777748281881</v>
      </c>
      <c r="P680" s="48">
        <v>2161.6671329550045</v>
      </c>
      <c r="Q680" s="48">
        <v>15.132699873779041</v>
      </c>
      <c r="R680" s="48">
        <v>10.709603138506413</v>
      </c>
      <c r="U680" s="48">
        <v>1368.5599840305294</v>
      </c>
      <c r="V680" s="48">
        <v>3.451099843330141E-2</v>
      </c>
      <c r="W680" s="48">
        <v>39655.763268498675</v>
      </c>
      <c r="X680" s="48">
        <v>729.24802837487914</v>
      </c>
      <c r="Y680" s="48">
        <v>1.4771223831822056E-2</v>
      </c>
      <c r="Z680" s="48">
        <v>49369.50632376445</v>
      </c>
      <c r="AA680" s="48">
        <v>609.29751780870993</v>
      </c>
      <c r="AB680" s="48">
        <v>1.0670093027691507E-2</v>
      </c>
      <c r="AC680" s="48">
        <v>57103.29949583696</v>
      </c>
      <c r="AD680" s="48">
        <v>-1368.5599840305294</v>
      </c>
      <c r="AE680" s="48">
        <v>-3.451099843330141E-2</v>
      </c>
      <c r="AF680" s="48">
        <v>39655.763268498675</v>
      </c>
      <c r="AG680" s="48">
        <v>-639.31195565565031</v>
      </c>
      <c r="AH680" s="48">
        <v>-1.9739774601479354E-2</v>
      </c>
      <c r="AI680" s="48">
        <v>32386.993699904684</v>
      </c>
      <c r="AJ680" s="48">
        <v>-759.26246622181952</v>
      </c>
      <c r="AK680" s="48">
        <v>-2.3840905405609902E-2</v>
      </c>
      <c r="AL680" s="48">
        <v>31847.048310638434</v>
      </c>
      <c r="AM680" s="48">
        <v>-729.24802837487914</v>
      </c>
      <c r="AN680" s="48">
        <v>-1.4771223831822056E-2</v>
      </c>
      <c r="AO680" s="48">
        <v>49369.50632376445</v>
      </c>
      <c r="AP680" s="48">
        <v>639.31195565565031</v>
      </c>
      <c r="AQ680" s="48">
        <v>1.9739774601479354E-2</v>
      </c>
      <c r="AR680" s="48">
        <v>32386.993699904684</v>
      </c>
      <c r="AS680" s="48">
        <v>-119.95051056616921</v>
      </c>
      <c r="AT680" s="48">
        <v>-4.1011308041305483E-3</v>
      </c>
      <c r="AU680" s="48">
        <v>29248.155275944453</v>
      </c>
      <c r="AV680" s="48">
        <v>-609.29751780870993</v>
      </c>
      <c r="AW680" s="48">
        <v>-1.0670093027691507E-2</v>
      </c>
      <c r="AX680" s="48">
        <v>57103.29949583696</v>
      </c>
      <c r="AY680" s="48">
        <v>759.26246622181952</v>
      </c>
      <c r="AZ680" s="48">
        <v>2.3840905405609902E-2</v>
      </c>
      <c r="BA680" s="48">
        <v>31847.048310638434</v>
      </c>
      <c r="BB680" s="48">
        <v>119.95051056616921</v>
      </c>
      <c r="BC680" s="48">
        <v>4.1011308041305483E-3</v>
      </c>
      <c r="BD680" s="48">
        <v>29248.155275944453</v>
      </c>
      <c r="BF680" s="8">
        <f t="shared" si="89"/>
        <v>319415.62174921535</v>
      </c>
      <c r="BG680" s="8">
        <f t="shared" si="90"/>
        <v>319082.39171818388</v>
      </c>
      <c r="BH680" s="8">
        <f t="shared" si="91"/>
        <v>319129.51043579512</v>
      </c>
      <c r="BI680" s="8">
        <f t="shared" si="92"/>
        <v>319126.42702223739</v>
      </c>
      <c r="BJ680" s="19">
        <f t="shared" si="93"/>
        <v>1</v>
      </c>
      <c r="BK680" s="19">
        <f t="shared" si="94"/>
        <v>0</v>
      </c>
      <c r="BL680" s="19">
        <f t="shared" si="95"/>
        <v>0</v>
      </c>
      <c r="BM680" s="19">
        <f t="shared" si="96"/>
        <v>0</v>
      </c>
    </row>
    <row r="681" spans="2:65" x14ac:dyDescent="0.25">
      <c r="B681" s="6">
        <v>656</v>
      </c>
      <c r="C681" s="48">
        <v>1927.1072620548666</v>
      </c>
      <c r="D681" s="48">
        <v>1540.5090424083066</v>
      </c>
      <c r="E681" s="48">
        <v>15.030879611938436</v>
      </c>
      <c r="F681" s="48">
        <v>10.640308190734991</v>
      </c>
      <c r="G681" s="48">
        <v>3203.7454955610424</v>
      </c>
      <c r="H681" s="48">
        <v>2932.679357795836</v>
      </c>
      <c r="I681" s="48">
        <v>15.087293355509765</v>
      </c>
      <c r="J681" s="48">
        <v>10.67366111505777</v>
      </c>
      <c r="K681" s="48">
        <v>2536.7643713429816</v>
      </c>
      <c r="L681" s="48">
        <v>2225.6913779831507</v>
      </c>
      <c r="M681" s="48">
        <v>15.067852676210565</v>
      </c>
      <c r="N681" s="48">
        <v>10.66217666366974</v>
      </c>
      <c r="O681" s="48">
        <v>2491.4957067620408</v>
      </c>
      <c r="P681" s="48">
        <v>2145.8517889678615</v>
      </c>
      <c r="Q681" s="48">
        <v>15.050973470481072</v>
      </c>
      <c r="R681" s="48">
        <v>10.652197508699375</v>
      </c>
      <c r="U681" s="48">
        <v>1392.1703153875294</v>
      </c>
      <c r="V681" s="48">
        <v>3.3352924322779032E-2</v>
      </c>
      <c r="W681" s="48">
        <v>41740.577285354237</v>
      </c>
      <c r="X681" s="48">
        <v>685.18233557484405</v>
      </c>
      <c r="Y681" s="48">
        <v>2.1868472934748695E-2</v>
      </c>
      <c r="Z681" s="48">
        <v>31331.969891967125</v>
      </c>
      <c r="AA681" s="48">
        <v>605.34274655955483</v>
      </c>
      <c r="AB681" s="48">
        <v>1.188931796438375E-2</v>
      </c>
      <c r="AC681" s="48">
        <v>50914.842076976201</v>
      </c>
      <c r="AD681" s="48">
        <v>-1392.1703153875294</v>
      </c>
      <c r="AE681" s="48">
        <v>-3.3352924322779032E-2</v>
      </c>
      <c r="AF681" s="48">
        <v>41740.577285354237</v>
      </c>
      <c r="AG681" s="48">
        <v>-706.98797981268535</v>
      </c>
      <c r="AH681" s="48">
        <v>-1.1484451388030337E-2</v>
      </c>
      <c r="AI681" s="48">
        <v>61560.448638368849</v>
      </c>
      <c r="AJ681" s="48">
        <v>-786.82756882797457</v>
      </c>
      <c r="AK681" s="48">
        <v>-2.1463606358395282E-2</v>
      </c>
      <c r="AL681" s="48">
        <v>36658.684271863502</v>
      </c>
      <c r="AM681" s="48">
        <v>-685.18233557484405</v>
      </c>
      <c r="AN681" s="48">
        <v>-2.1868472934748695E-2</v>
      </c>
      <c r="AO681" s="48">
        <v>31331.969891967125</v>
      </c>
      <c r="AP681" s="48">
        <v>706.98797981268535</v>
      </c>
      <c r="AQ681" s="48">
        <v>1.1484451388030337E-2</v>
      </c>
      <c r="AR681" s="48">
        <v>61560.448638368849</v>
      </c>
      <c r="AS681" s="48">
        <v>-79.839589015289221</v>
      </c>
      <c r="AT681" s="48">
        <v>-9.9791549703649451E-3</v>
      </c>
      <c r="AU681" s="48">
        <v>8000.6362515051142</v>
      </c>
      <c r="AV681" s="48">
        <v>-605.34274655955483</v>
      </c>
      <c r="AW681" s="48">
        <v>-1.188931796438375E-2</v>
      </c>
      <c r="AX681" s="48">
        <v>50914.842076976201</v>
      </c>
      <c r="AY681" s="48">
        <v>786.82756882797457</v>
      </c>
      <c r="AZ681" s="48">
        <v>2.1463606358395282E-2</v>
      </c>
      <c r="BA681" s="48">
        <v>36658.684271863502</v>
      </c>
      <c r="BB681" s="48">
        <v>79.839589015289221</v>
      </c>
      <c r="BC681" s="48">
        <v>9.9791549703649451E-3</v>
      </c>
      <c r="BD681" s="48">
        <v>8000.6362515051142</v>
      </c>
      <c r="BF681" s="8">
        <f t="shared" si="89"/>
        <v>317668.73667964141</v>
      </c>
      <c r="BG681" s="8">
        <f t="shared" si="90"/>
        <v>317277.15409393725</v>
      </c>
      <c r="BH681" s="8">
        <f t="shared" si="91"/>
        <v>317639.60853210906</v>
      </c>
      <c r="BI681" s="8">
        <f t="shared" si="92"/>
        <v>317420.07347201341</v>
      </c>
      <c r="BJ681" s="19">
        <f t="shared" si="93"/>
        <v>1</v>
      </c>
      <c r="BK681" s="19">
        <f t="shared" si="94"/>
        <v>0</v>
      </c>
      <c r="BL681" s="19">
        <f t="shared" si="95"/>
        <v>0</v>
      </c>
      <c r="BM681" s="19">
        <f t="shared" si="96"/>
        <v>0</v>
      </c>
    </row>
    <row r="682" spans="2:65" x14ac:dyDescent="0.25">
      <c r="B682" s="6">
        <v>657</v>
      </c>
      <c r="C682" s="48">
        <v>1931.149141580458</v>
      </c>
      <c r="D682" s="48">
        <v>1544.4601244301646</v>
      </c>
      <c r="E682" s="48">
        <v>14.973359610743673</v>
      </c>
      <c r="F682" s="48">
        <v>10.599954438607277</v>
      </c>
      <c r="G682" s="48">
        <v>3200.0711494805619</v>
      </c>
      <c r="H682" s="48">
        <v>2931.0327586437311</v>
      </c>
      <c r="I682" s="48">
        <v>15.031968307966158</v>
      </c>
      <c r="J682" s="48">
        <v>10.634655063085315</v>
      </c>
      <c r="K682" s="48">
        <v>2474.3265328379134</v>
      </c>
      <c r="L682" s="48">
        <v>2184.6006831986033</v>
      </c>
      <c r="M682" s="48">
        <v>15.02172817771581</v>
      </c>
      <c r="N682" s="48">
        <v>10.628598592284618</v>
      </c>
      <c r="O682" s="48">
        <v>2404.2319340984945</v>
      </c>
      <c r="P682" s="48">
        <v>2088.093469662726</v>
      </c>
      <c r="Q682" s="48">
        <v>15.008614026783075</v>
      </c>
      <c r="R682" s="48">
        <v>10.620838340504584</v>
      </c>
      <c r="U682" s="48">
        <v>1386.5726342135665</v>
      </c>
      <c r="V682" s="48">
        <v>3.4700624478038122E-2</v>
      </c>
      <c r="W682" s="48">
        <v>39958.146433103022</v>
      </c>
      <c r="X682" s="48">
        <v>640.14055876843872</v>
      </c>
      <c r="Y682" s="48">
        <v>2.8644153677340967E-2</v>
      </c>
      <c r="Z682" s="48">
        <v>22348.035343589978</v>
      </c>
      <c r="AA682" s="48">
        <v>543.6333452325614</v>
      </c>
      <c r="AB682" s="48">
        <v>2.08839018973066E-2</v>
      </c>
      <c r="AC682" s="48">
        <v>26031.215234863455</v>
      </c>
      <c r="AD682" s="48">
        <v>-1386.5726342135665</v>
      </c>
      <c r="AE682" s="48">
        <v>-3.4700624478038122E-2</v>
      </c>
      <c r="AF682" s="48">
        <v>39958.146433103022</v>
      </c>
      <c r="AG682" s="48">
        <v>-746.43207544512779</v>
      </c>
      <c r="AH682" s="48">
        <v>-6.0564708006971557E-3</v>
      </c>
      <c r="AI682" s="48">
        <v>123245.38497885708</v>
      </c>
      <c r="AJ682" s="48">
        <v>-842.93928898100512</v>
      </c>
      <c r="AK682" s="48">
        <v>-1.3816722580731522E-2</v>
      </c>
      <c r="AL682" s="48">
        <v>61008.628063253476</v>
      </c>
      <c r="AM682" s="48">
        <v>-640.14055876843872</v>
      </c>
      <c r="AN682" s="48">
        <v>-2.8644153677340967E-2</v>
      </c>
      <c r="AO682" s="48">
        <v>22348.035343589978</v>
      </c>
      <c r="AP682" s="48">
        <v>746.43207544512779</v>
      </c>
      <c r="AQ682" s="48">
        <v>6.0564708006971557E-3</v>
      </c>
      <c r="AR682" s="48">
        <v>123245.38497885708</v>
      </c>
      <c r="AS682" s="48">
        <v>-96.507213535877327</v>
      </c>
      <c r="AT682" s="48">
        <v>-7.7602517800343662E-3</v>
      </c>
      <c r="AU682" s="48">
        <v>12436.093089681935</v>
      </c>
      <c r="AV682" s="48">
        <v>-543.6333452325614</v>
      </c>
      <c r="AW682" s="48">
        <v>-2.08839018973066E-2</v>
      </c>
      <c r="AX682" s="48">
        <v>26031.215234863455</v>
      </c>
      <c r="AY682" s="48">
        <v>842.93928898100512</v>
      </c>
      <c r="AZ682" s="48">
        <v>1.3816722580731522E-2</v>
      </c>
      <c r="BA682" s="48">
        <v>61008.628063253476</v>
      </c>
      <c r="BB682" s="48">
        <v>96.507213535877327</v>
      </c>
      <c r="BC682" s="48">
        <v>7.7602517800343662E-3</v>
      </c>
      <c r="BD682" s="48">
        <v>12436.093089681935</v>
      </c>
      <c r="BF682" s="8">
        <f t="shared" si="89"/>
        <v>316454.1730337881</v>
      </c>
      <c r="BG682" s="8">
        <f t="shared" si="90"/>
        <v>316108.61913391569</v>
      </c>
      <c r="BH682" s="8">
        <f t="shared" si="91"/>
        <v>316673.35708533996</v>
      </c>
      <c r="BI682" s="8">
        <f t="shared" si="92"/>
        <v>316537.05674547481</v>
      </c>
      <c r="BJ682" s="19">
        <f t="shared" si="93"/>
        <v>0</v>
      </c>
      <c r="BK682" s="19">
        <f t="shared" si="94"/>
        <v>0</v>
      </c>
      <c r="BL682" s="19">
        <f t="shared" si="95"/>
        <v>1</v>
      </c>
      <c r="BM682" s="19">
        <f t="shared" si="96"/>
        <v>0</v>
      </c>
    </row>
    <row r="683" spans="2:65" x14ac:dyDescent="0.25">
      <c r="B683" s="6">
        <v>658</v>
      </c>
      <c r="C683" s="48">
        <v>1913.6097560272565</v>
      </c>
      <c r="D683" s="48">
        <v>1529.2272637582314</v>
      </c>
      <c r="E683" s="48">
        <v>14.927215330910196</v>
      </c>
      <c r="F683" s="48">
        <v>10.565712702614592</v>
      </c>
      <c r="G683" s="48">
        <v>3157.6992525360729</v>
      </c>
      <c r="H683" s="48">
        <v>2900.3547661659045</v>
      </c>
      <c r="I683" s="48">
        <v>14.985722611128772</v>
      </c>
      <c r="J683" s="48">
        <v>10.600311432709516</v>
      </c>
      <c r="K683" s="48">
        <v>2567.271110617155</v>
      </c>
      <c r="L683" s="48">
        <v>2244.4165386189202</v>
      </c>
      <c r="M683" s="48">
        <v>14.95566421071959</v>
      </c>
      <c r="N683" s="48">
        <v>10.582547485425444</v>
      </c>
      <c r="O683" s="48">
        <v>2518.2763910701897</v>
      </c>
      <c r="P683" s="48">
        <v>2161.8864748971127</v>
      </c>
      <c r="Q683" s="48">
        <v>14.9401849299933</v>
      </c>
      <c r="R683" s="48">
        <v>10.573390211315029</v>
      </c>
      <c r="U683" s="48">
        <v>1371.1275024076731</v>
      </c>
      <c r="V683" s="48">
        <v>3.459873009492398E-2</v>
      </c>
      <c r="W683" s="48">
        <v>39629.416994377862</v>
      </c>
      <c r="X683" s="48">
        <v>715.18927486068878</v>
      </c>
      <c r="Y683" s="48">
        <v>1.6834782810851934E-2</v>
      </c>
      <c r="Z683" s="48">
        <v>42482.833482096838</v>
      </c>
      <c r="AA683" s="48">
        <v>632.65921113888135</v>
      </c>
      <c r="AB683" s="48">
        <v>7.6775087004374853E-3</v>
      </c>
      <c r="AC683" s="48">
        <v>82404.232391534868</v>
      </c>
      <c r="AD683" s="48">
        <v>-1371.1275024076731</v>
      </c>
      <c r="AE683" s="48">
        <v>-3.459873009492398E-2</v>
      </c>
      <c r="AF683" s="48">
        <v>39629.416994377862</v>
      </c>
      <c r="AG683" s="48">
        <v>-655.93822754698431</v>
      </c>
      <c r="AH683" s="48">
        <v>-1.7763947284072046E-2</v>
      </c>
      <c r="AI683" s="48">
        <v>36925.251863088335</v>
      </c>
      <c r="AJ683" s="48">
        <v>-738.46829126879175</v>
      </c>
      <c r="AK683" s="48">
        <v>-2.6921221394486494E-2</v>
      </c>
      <c r="AL683" s="48">
        <v>27430.712761792864</v>
      </c>
      <c r="AM683" s="48">
        <v>-715.18927486068878</v>
      </c>
      <c r="AN683" s="48">
        <v>-1.6834782810851934E-2</v>
      </c>
      <c r="AO683" s="48">
        <v>42482.833482096838</v>
      </c>
      <c r="AP683" s="48">
        <v>655.93822754698431</v>
      </c>
      <c r="AQ683" s="48">
        <v>1.7763947284072046E-2</v>
      </c>
      <c r="AR683" s="48">
        <v>36925.251863088335</v>
      </c>
      <c r="AS683" s="48">
        <v>-82.530063721807437</v>
      </c>
      <c r="AT683" s="48">
        <v>-9.1572741104144484E-3</v>
      </c>
      <c r="AU683" s="48">
        <v>9012.5142839119635</v>
      </c>
      <c r="AV683" s="48">
        <v>-632.65921113888135</v>
      </c>
      <c r="AW683" s="48">
        <v>-7.6775087004374853E-3</v>
      </c>
      <c r="AX683" s="48">
        <v>82404.232391534868</v>
      </c>
      <c r="AY683" s="48">
        <v>738.46829126879175</v>
      </c>
      <c r="AZ683" s="48">
        <v>2.6921221394486494E-2</v>
      </c>
      <c r="BA683" s="48">
        <v>27430.712761792864</v>
      </c>
      <c r="BB683" s="48">
        <v>82.530063721807437</v>
      </c>
      <c r="BC683" s="48">
        <v>9.1572741104144484E-3</v>
      </c>
      <c r="BD683" s="48">
        <v>9012.5142839119635</v>
      </c>
      <c r="BF683" s="8">
        <f t="shared" si="89"/>
        <v>315442.15381467948</v>
      </c>
      <c r="BG683" s="8">
        <f t="shared" si="90"/>
        <v>315108.98821511958</v>
      </c>
      <c r="BH683" s="8">
        <f t="shared" si="91"/>
        <v>315232.00802414439</v>
      </c>
      <c r="BI683" s="8">
        <f t="shared" si="92"/>
        <v>315039.81986455381</v>
      </c>
      <c r="BJ683" s="19">
        <f t="shared" si="93"/>
        <v>1</v>
      </c>
      <c r="BK683" s="19">
        <f t="shared" si="94"/>
        <v>0</v>
      </c>
      <c r="BL683" s="19">
        <f t="shared" si="95"/>
        <v>0</v>
      </c>
      <c r="BM683" s="19">
        <f t="shared" si="96"/>
        <v>0</v>
      </c>
    </row>
    <row r="684" spans="2:65" x14ac:dyDescent="0.25">
      <c r="B684" s="6">
        <v>659</v>
      </c>
      <c r="C684" s="48">
        <v>2033.9072759386622</v>
      </c>
      <c r="D684" s="48">
        <v>1607.4618225622703</v>
      </c>
      <c r="E684" s="48">
        <v>15.205826824746662</v>
      </c>
      <c r="F684" s="48">
        <v>10.764548968366789</v>
      </c>
      <c r="G684" s="48">
        <v>3225.1071099350452</v>
      </c>
      <c r="H684" s="48">
        <v>2943.7753598085133</v>
      </c>
      <c r="I684" s="48">
        <v>15.271524610355112</v>
      </c>
      <c r="J684" s="48">
        <v>10.803341426675157</v>
      </c>
      <c r="K684" s="48">
        <v>2619.7002309418008</v>
      </c>
      <c r="L684" s="48">
        <v>2277.4802181386481</v>
      </c>
      <c r="M684" s="48">
        <v>15.24409327988551</v>
      </c>
      <c r="N684" s="48">
        <v>10.787157737499848</v>
      </c>
      <c r="O684" s="48">
        <v>2500.0853825136064</v>
      </c>
      <c r="P684" s="48">
        <v>2147.4812824172382</v>
      </c>
      <c r="Q684" s="48">
        <v>15.239395825607613</v>
      </c>
      <c r="R684" s="48">
        <v>10.784384424574691</v>
      </c>
      <c r="U684" s="48">
        <v>1336.313537246243</v>
      </c>
      <c r="V684" s="48">
        <v>3.8792458308368083E-2</v>
      </c>
      <c r="W684" s="48">
        <v>34447.766280333446</v>
      </c>
      <c r="X684" s="48">
        <v>670.01839557637777</v>
      </c>
      <c r="Y684" s="48">
        <v>2.2608769133059425E-2</v>
      </c>
      <c r="Z684" s="48">
        <v>29635.332716837322</v>
      </c>
      <c r="AA684" s="48">
        <v>540.01945985496786</v>
      </c>
      <c r="AB684" s="48">
        <v>1.9835456207902169E-2</v>
      </c>
      <c r="AC684" s="48">
        <v>27224.957883238989</v>
      </c>
      <c r="AD684" s="48">
        <v>-1336.313537246243</v>
      </c>
      <c r="AE684" s="48">
        <v>-3.8792458308368083E-2</v>
      </c>
      <c r="AF684" s="48">
        <v>34447.766280333446</v>
      </c>
      <c r="AG684" s="48">
        <v>-666.29514166986519</v>
      </c>
      <c r="AH684" s="48">
        <v>-1.6183689175308658E-2</v>
      </c>
      <c r="AI684" s="48">
        <v>41170.782165442666</v>
      </c>
      <c r="AJ684" s="48">
        <v>-796.2940773912751</v>
      </c>
      <c r="AK684" s="48">
        <v>-1.8957002100465914E-2</v>
      </c>
      <c r="AL684" s="48">
        <v>42005.274524483182</v>
      </c>
      <c r="AM684" s="48">
        <v>-670.01839557637777</v>
      </c>
      <c r="AN684" s="48">
        <v>-2.2608769133059425E-2</v>
      </c>
      <c r="AO684" s="48">
        <v>29635.332716837322</v>
      </c>
      <c r="AP684" s="48">
        <v>666.29514166986519</v>
      </c>
      <c r="AQ684" s="48">
        <v>1.6183689175308658E-2</v>
      </c>
      <c r="AR684" s="48">
        <v>41170.782165442666</v>
      </c>
      <c r="AS684" s="48">
        <v>-129.99893572140991</v>
      </c>
      <c r="AT684" s="48">
        <v>-2.7733129251572564E-3</v>
      </c>
      <c r="AU684" s="48">
        <v>46874.961185290158</v>
      </c>
      <c r="AV684" s="48">
        <v>-540.01945985496786</v>
      </c>
      <c r="AW684" s="48">
        <v>-1.9835456207902169E-2</v>
      </c>
      <c r="AX684" s="48">
        <v>27224.957883238989</v>
      </c>
      <c r="AY684" s="48">
        <v>796.2940773912751</v>
      </c>
      <c r="AZ684" s="48">
        <v>1.8957002100465914E-2</v>
      </c>
      <c r="BA684" s="48">
        <v>42005.274524483182</v>
      </c>
      <c r="BB684" s="48">
        <v>129.99893572140991</v>
      </c>
      <c r="BC684" s="48">
        <v>2.7733129251572564E-3</v>
      </c>
      <c r="BD684" s="48">
        <v>46874.961185290158</v>
      </c>
      <c r="BF684" s="8">
        <f t="shared" si="89"/>
        <v>321329.00722844142</v>
      </c>
      <c r="BG684" s="8">
        <f t="shared" si="90"/>
        <v>321156.4674404462</v>
      </c>
      <c r="BH684" s="8">
        <f t="shared" si="91"/>
        <v>321337.25190685678</v>
      </c>
      <c r="BI684" s="8">
        <f t="shared" si="92"/>
        <v>321384.05145482346</v>
      </c>
      <c r="BJ684" s="19">
        <f t="shared" si="93"/>
        <v>0</v>
      </c>
      <c r="BK684" s="19">
        <f t="shared" si="94"/>
        <v>0</v>
      </c>
      <c r="BL684" s="19">
        <f t="shared" si="95"/>
        <v>0</v>
      </c>
      <c r="BM684" s="19">
        <f t="shared" si="96"/>
        <v>1</v>
      </c>
    </row>
    <row r="685" spans="2:65" x14ac:dyDescent="0.25">
      <c r="B685" s="6">
        <v>660</v>
      </c>
      <c r="C685" s="48">
        <v>2006.8701534344068</v>
      </c>
      <c r="D685" s="48">
        <v>1592.2313386608607</v>
      </c>
      <c r="E685" s="48">
        <v>15.052487718733106</v>
      </c>
      <c r="F685" s="48">
        <v>10.653974343224608</v>
      </c>
      <c r="G685" s="48">
        <v>3186.5382995932082</v>
      </c>
      <c r="H685" s="48">
        <v>2919.8258937223777</v>
      </c>
      <c r="I685" s="48">
        <v>15.113669220624338</v>
      </c>
      <c r="J685" s="48">
        <v>10.690004471234019</v>
      </c>
      <c r="K685" s="48">
        <v>2559.4127310141034</v>
      </c>
      <c r="L685" s="48">
        <v>2239.3469455987706</v>
      </c>
      <c r="M685" s="48">
        <v>15.09173225302556</v>
      </c>
      <c r="N685" s="48">
        <v>10.677098117115188</v>
      </c>
      <c r="O685" s="48">
        <v>2503.390030218789</v>
      </c>
      <c r="P685" s="48">
        <v>2152.1136036453968</v>
      </c>
      <c r="Q685" s="48">
        <v>15.07883247176342</v>
      </c>
      <c r="R685" s="48">
        <v>10.669502215676074</v>
      </c>
      <c r="U685" s="48">
        <v>1327.594555061517</v>
      </c>
      <c r="V685" s="48">
        <v>3.60301280094113E-2</v>
      </c>
      <c r="W685" s="48">
        <v>36846.789850836525</v>
      </c>
      <c r="X685" s="48">
        <v>647.11560693790989</v>
      </c>
      <c r="Y685" s="48">
        <v>2.3123773890580068E-2</v>
      </c>
      <c r="Z685" s="48">
        <v>27984.861381191993</v>
      </c>
      <c r="AA685" s="48">
        <v>559.88226498453605</v>
      </c>
      <c r="AB685" s="48">
        <v>1.5527872451466251E-2</v>
      </c>
      <c r="AC685" s="48">
        <v>36056.59865731754</v>
      </c>
      <c r="AD685" s="48">
        <v>-1327.594555061517</v>
      </c>
      <c r="AE685" s="48">
        <v>-3.60301280094113E-2</v>
      </c>
      <c r="AF685" s="48">
        <v>36846.789850836525</v>
      </c>
      <c r="AG685" s="48">
        <v>-680.4789481236071</v>
      </c>
      <c r="AH685" s="48">
        <v>-1.2906354118831231E-2</v>
      </c>
      <c r="AI685" s="48">
        <v>52724.335769676654</v>
      </c>
      <c r="AJ685" s="48">
        <v>-767.71229007698093</v>
      </c>
      <c r="AK685" s="48">
        <v>-2.0502255557945048E-2</v>
      </c>
      <c r="AL685" s="48">
        <v>37445.260006013166</v>
      </c>
      <c r="AM685" s="48">
        <v>-647.11560693790989</v>
      </c>
      <c r="AN685" s="48">
        <v>-2.3123773890580068E-2</v>
      </c>
      <c r="AO685" s="48">
        <v>27984.861381191993</v>
      </c>
      <c r="AP685" s="48">
        <v>680.4789481236071</v>
      </c>
      <c r="AQ685" s="48">
        <v>1.2906354118831231E-2</v>
      </c>
      <c r="AR685" s="48">
        <v>52724.335769676654</v>
      </c>
      <c r="AS685" s="48">
        <v>-87.233341953373838</v>
      </c>
      <c r="AT685" s="48">
        <v>-7.5959014391138169E-3</v>
      </c>
      <c r="AU685" s="48">
        <v>11484.264593558364</v>
      </c>
      <c r="AV685" s="48">
        <v>-559.88226498453605</v>
      </c>
      <c r="AW685" s="48">
        <v>-1.5527872451466251E-2</v>
      </c>
      <c r="AX685" s="48">
        <v>36056.59865731754</v>
      </c>
      <c r="AY685" s="48">
        <v>767.71229007698093</v>
      </c>
      <c r="AZ685" s="48">
        <v>2.0502255557945048E-2</v>
      </c>
      <c r="BA685" s="48">
        <v>37445.260006013166</v>
      </c>
      <c r="BB685" s="48">
        <v>87.233341953373838</v>
      </c>
      <c r="BC685" s="48">
        <v>7.5959014391138169E-3</v>
      </c>
      <c r="BD685" s="48">
        <v>11484.264593558364</v>
      </c>
      <c r="BF685" s="8">
        <f t="shared" si="89"/>
        <v>318026.99895807734</v>
      </c>
      <c r="BG685" s="8">
        <f t="shared" si="90"/>
        <v>317780.3082432982</v>
      </c>
      <c r="BH685" s="8">
        <f t="shared" si="91"/>
        <v>318073.59656785685</v>
      </c>
      <c r="BI685" s="8">
        <f t="shared" si="92"/>
        <v>317932.9528666368</v>
      </c>
      <c r="BJ685" s="19">
        <f t="shared" si="93"/>
        <v>0</v>
      </c>
      <c r="BK685" s="19">
        <f t="shared" si="94"/>
        <v>0</v>
      </c>
      <c r="BL685" s="19">
        <f t="shared" si="95"/>
        <v>1</v>
      </c>
      <c r="BM685" s="19">
        <f t="shared" si="96"/>
        <v>0</v>
      </c>
    </row>
    <row r="686" spans="2:65" x14ac:dyDescent="0.25">
      <c r="B686" s="6">
        <v>661</v>
      </c>
      <c r="C686" s="48">
        <v>1875.2682987739665</v>
      </c>
      <c r="D686" s="48">
        <v>1504.7747223619806</v>
      </c>
      <c r="E686" s="48">
        <v>14.861001047228788</v>
      </c>
      <c r="F686" s="48">
        <v>10.517485482491102</v>
      </c>
      <c r="G686" s="48">
        <v>3187.6507809766381</v>
      </c>
      <c r="H686" s="48">
        <v>2921.3277822924488</v>
      </c>
      <c r="I686" s="48">
        <v>14.907218545356997</v>
      </c>
      <c r="J686" s="48">
        <v>10.54481381008995</v>
      </c>
      <c r="K686" s="48">
        <v>2524.3937283433133</v>
      </c>
      <c r="L686" s="48">
        <v>2216.7359032091304</v>
      </c>
      <c r="M686" s="48">
        <v>14.888951257693179</v>
      </c>
      <c r="N686" s="48">
        <v>10.534019522265153</v>
      </c>
      <c r="O686" s="48">
        <v>2478.3812646275383</v>
      </c>
      <c r="P686" s="48">
        <v>2136.3058275781373</v>
      </c>
      <c r="Q686" s="48">
        <v>14.873669215326254</v>
      </c>
      <c r="R686" s="48">
        <v>10.524982097143141</v>
      </c>
      <c r="U686" s="48">
        <v>1416.5530599304682</v>
      </c>
      <c r="V686" s="48">
        <v>2.732832759884829E-2</v>
      </c>
      <c r="W686" s="48">
        <v>51834.60476337991</v>
      </c>
      <c r="X686" s="48">
        <v>711.96118084714976</v>
      </c>
      <c r="Y686" s="48">
        <v>1.6534039774050768E-2</v>
      </c>
      <c r="Z686" s="48">
        <v>43060.328303100629</v>
      </c>
      <c r="AA686" s="48">
        <v>631.53110521615667</v>
      </c>
      <c r="AB686" s="48">
        <v>7.496614652039213E-3</v>
      </c>
      <c r="AC686" s="48">
        <v>84242.17257110434</v>
      </c>
      <c r="AD686" s="48">
        <v>-1416.5530599304682</v>
      </c>
      <c r="AE686" s="48">
        <v>-2.732832759884829E-2</v>
      </c>
      <c r="AF686" s="48">
        <v>51834.60476337991</v>
      </c>
      <c r="AG686" s="48">
        <v>-704.59187908331842</v>
      </c>
      <c r="AH686" s="48">
        <v>-1.0794287824797522E-2</v>
      </c>
      <c r="AI686" s="48">
        <v>65274.512827485691</v>
      </c>
      <c r="AJ686" s="48">
        <v>-785.02195471431151</v>
      </c>
      <c r="AK686" s="48">
        <v>-1.9831712946809077E-2</v>
      </c>
      <c r="AL686" s="48">
        <v>39584.172926455227</v>
      </c>
      <c r="AM686" s="48">
        <v>-711.96118084714976</v>
      </c>
      <c r="AN686" s="48">
        <v>-1.6534039774050768E-2</v>
      </c>
      <c r="AO686" s="48">
        <v>43060.328303100629</v>
      </c>
      <c r="AP686" s="48">
        <v>704.59187908331842</v>
      </c>
      <c r="AQ686" s="48">
        <v>1.0794287824797522E-2</v>
      </c>
      <c r="AR686" s="48">
        <v>65274.512827485691</v>
      </c>
      <c r="AS686" s="48">
        <v>-80.430075630993088</v>
      </c>
      <c r="AT686" s="48">
        <v>-9.0374251220115553E-3</v>
      </c>
      <c r="AU686" s="48">
        <v>8899.6671668236086</v>
      </c>
      <c r="AV686" s="48">
        <v>-631.53110521615667</v>
      </c>
      <c r="AW686" s="48">
        <v>-7.496614652039213E-3</v>
      </c>
      <c r="AX686" s="48">
        <v>84242.17257110434</v>
      </c>
      <c r="AY686" s="48">
        <v>785.02195471431151</v>
      </c>
      <c r="AZ686" s="48">
        <v>1.9831712946809077E-2</v>
      </c>
      <c r="BA686" s="48">
        <v>39584.172926455227</v>
      </c>
      <c r="BB686" s="48">
        <v>80.430075630993088</v>
      </c>
      <c r="BC686" s="48">
        <v>9.0374251220115553E-3</v>
      </c>
      <c r="BD686" s="48">
        <v>8899.6671668236086</v>
      </c>
      <c r="BF686" s="8">
        <f t="shared" si="89"/>
        <v>314019.78975237109</v>
      </c>
      <c r="BG686" s="8">
        <f t="shared" si="90"/>
        <v>313423.08652040607</v>
      </c>
      <c r="BH686" s="8">
        <f t="shared" si="91"/>
        <v>313803.84976474545</v>
      </c>
      <c r="BI686" s="8">
        <f t="shared" si="92"/>
        <v>313613.15708671609</v>
      </c>
      <c r="BJ686" s="19">
        <f t="shared" si="93"/>
        <v>1</v>
      </c>
      <c r="BK686" s="19">
        <f t="shared" si="94"/>
        <v>0</v>
      </c>
      <c r="BL686" s="19">
        <f t="shared" si="95"/>
        <v>0</v>
      </c>
      <c r="BM686" s="19">
        <f t="shared" si="96"/>
        <v>0</v>
      </c>
    </row>
    <row r="687" spans="2:65" x14ac:dyDescent="0.25">
      <c r="B687" s="6">
        <v>662</v>
      </c>
      <c r="C687" s="48">
        <v>1962.6934570713674</v>
      </c>
      <c r="D687" s="48">
        <v>1561.372746093338</v>
      </c>
      <c r="E687" s="48">
        <v>15.088745439355165</v>
      </c>
      <c r="F687" s="48">
        <v>10.682667591581547</v>
      </c>
      <c r="G687" s="48">
        <v>3206.5427640885023</v>
      </c>
      <c r="H687" s="48">
        <v>2932.494716407638</v>
      </c>
      <c r="I687" s="48">
        <v>15.152160926595453</v>
      </c>
      <c r="J687" s="48">
        <v>10.720100121604409</v>
      </c>
      <c r="K687" s="48">
        <v>2578.4021677874011</v>
      </c>
      <c r="L687" s="48">
        <v>2251.1999212579308</v>
      </c>
      <c r="M687" s="48">
        <v>15.125792877787497</v>
      </c>
      <c r="N687" s="48">
        <v>10.704547350001178</v>
      </c>
      <c r="O687" s="48">
        <v>2505.3673922031999</v>
      </c>
      <c r="P687" s="48">
        <v>2152.4719593664777</v>
      </c>
      <c r="Q687" s="48">
        <v>15.112987743439165</v>
      </c>
      <c r="R687" s="48">
        <v>10.696988505665864</v>
      </c>
      <c r="U687" s="48">
        <v>1371.1219703142999</v>
      </c>
      <c r="V687" s="48">
        <v>3.7432530022861954E-2</v>
      </c>
      <c r="W687" s="48">
        <v>36629.155696312431</v>
      </c>
      <c r="X687" s="48">
        <v>689.82717516459275</v>
      </c>
      <c r="Y687" s="48">
        <v>2.1879758419631301E-2</v>
      </c>
      <c r="Z687" s="48">
        <v>31528.098342514382</v>
      </c>
      <c r="AA687" s="48">
        <v>591.09921327313964</v>
      </c>
      <c r="AB687" s="48">
        <v>1.4320914084317238E-2</v>
      </c>
      <c r="AC687" s="48">
        <v>41275.243311490114</v>
      </c>
      <c r="AD687" s="48">
        <v>-1371.1219703142999</v>
      </c>
      <c r="AE687" s="48">
        <v>-3.7432530022861954E-2</v>
      </c>
      <c r="AF687" s="48">
        <v>36629.155696312431</v>
      </c>
      <c r="AG687" s="48">
        <v>-681.29479514970717</v>
      </c>
      <c r="AH687" s="48">
        <v>-1.5552771603230653E-2</v>
      </c>
      <c r="AI687" s="48">
        <v>43805.362319355816</v>
      </c>
      <c r="AJ687" s="48">
        <v>-780.02275704116028</v>
      </c>
      <c r="AK687" s="48">
        <v>-2.3111615938544716E-2</v>
      </c>
      <c r="AL687" s="48">
        <v>33750.247456313366</v>
      </c>
      <c r="AM687" s="48">
        <v>-689.82717516459275</v>
      </c>
      <c r="AN687" s="48">
        <v>-2.1879758419631301E-2</v>
      </c>
      <c r="AO687" s="48">
        <v>31528.098342514382</v>
      </c>
      <c r="AP687" s="48">
        <v>681.29479514970717</v>
      </c>
      <c r="AQ687" s="48">
        <v>1.5552771603230653E-2</v>
      </c>
      <c r="AR687" s="48">
        <v>43805.362319355816</v>
      </c>
      <c r="AS687" s="48">
        <v>-98.727961891453106</v>
      </c>
      <c r="AT687" s="48">
        <v>-7.5588443353140633E-3</v>
      </c>
      <c r="AU687" s="48">
        <v>13061.250835687575</v>
      </c>
      <c r="AV687" s="48">
        <v>-591.09921327313964</v>
      </c>
      <c r="AW687" s="48">
        <v>-1.4320914084317238E-2</v>
      </c>
      <c r="AX687" s="48">
        <v>41275.243311490114</v>
      </c>
      <c r="AY687" s="48">
        <v>780.02275704116028</v>
      </c>
      <c r="AZ687" s="48">
        <v>2.3111615938544716E-2</v>
      </c>
      <c r="BA687" s="48">
        <v>33750.247456313366</v>
      </c>
      <c r="BB687" s="48">
        <v>98.727961891453106</v>
      </c>
      <c r="BC687" s="48">
        <v>7.5588443353140633E-3</v>
      </c>
      <c r="BD687" s="48">
        <v>13061.250835687575</v>
      </c>
      <c r="BF687" s="8">
        <f t="shared" si="89"/>
        <v>318918.65500135307</v>
      </c>
      <c r="BG687" s="8">
        <f t="shared" si="90"/>
        <v>318670.50893172465</v>
      </c>
      <c r="BH687" s="8">
        <f t="shared" si="91"/>
        <v>318885.22057877743</v>
      </c>
      <c r="BI687" s="8">
        <f t="shared" si="92"/>
        <v>318757.18321060948</v>
      </c>
      <c r="BJ687" s="19">
        <f t="shared" si="93"/>
        <v>1</v>
      </c>
      <c r="BK687" s="19">
        <f t="shared" si="94"/>
        <v>0</v>
      </c>
      <c r="BL687" s="19">
        <f t="shared" si="95"/>
        <v>0</v>
      </c>
      <c r="BM687" s="19">
        <f t="shared" si="96"/>
        <v>0</v>
      </c>
    </row>
    <row r="688" spans="2:65" x14ac:dyDescent="0.25">
      <c r="B688" s="6">
        <v>663</v>
      </c>
      <c r="C688" s="48">
        <v>1969.8535390643015</v>
      </c>
      <c r="D688" s="48">
        <v>1565.7824539634848</v>
      </c>
      <c r="E688" s="48">
        <v>15.092722526787762</v>
      </c>
      <c r="F688" s="48">
        <v>10.683980456759702</v>
      </c>
      <c r="G688" s="48">
        <v>3210.8488203394245</v>
      </c>
      <c r="H688" s="48">
        <v>2935.1061075622242</v>
      </c>
      <c r="I688" s="48">
        <v>15.151345487448411</v>
      </c>
      <c r="J688" s="48">
        <v>10.71848970259693</v>
      </c>
      <c r="K688" s="48">
        <v>2594.9620870339322</v>
      </c>
      <c r="L688" s="48">
        <v>2261.9712107602199</v>
      </c>
      <c r="M688" s="48">
        <v>15.125304615902063</v>
      </c>
      <c r="N688" s="48">
        <v>10.703171173449496</v>
      </c>
      <c r="O688" s="48">
        <v>2564.185278112685</v>
      </c>
      <c r="P688" s="48">
        <v>2191.5685623541535</v>
      </c>
      <c r="Q688" s="48">
        <v>15.107175346490299</v>
      </c>
      <c r="R688" s="48">
        <v>10.692496466831862</v>
      </c>
      <c r="U688" s="48">
        <v>1369.3236535987394</v>
      </c>
      <c r="V688" s="48">
        <v>3.4509245837227809E-2</v>
      </c>
      <c r="W688" s="48">
        <v>39679.906656248728</v>
      </c>
      <c r="X688" s="48">
        <v>696.18875679673511</v>
      </c>
      <c r="Y688" s="48">
        <v>1.9190716689793774E-2</v>
      </c>
      <c r="Z688" s="48">
        <v>36277.371400464173</v>
      </c>
      <c r="AA688" s="48">
        <v>625.78610839066869</v>
      </c>
      <c r="AB688" s="48">
        <v>8.516010072160185E-3</v>
      </c>
      <c r="AC688" s="48">
        <v>73483.486173464655</v>
      </c>
      <c r="AD688" s="48">
        <v>-1369.3236535987394</v>
      </c>
      <c r="AE688" s="48">
        <v>-3.4509245837227809E-2</v>
      </c>
      <c r="AF688" s="48">
        <v>39679.906656248728</v>
      </c>
      <c r="AG688" s="48">
        <v>-673.13489680200428</v>
      </c>
      <c r="AH688" s="48">
        <v>-1.5318529147434035E-2</v>
      </c>
      <c r="AI688" s="48">
        <v>43942.528053664952</v>
      </c>
      <c r="AJ688" s="48">
        <v>-743.5375452080707</v>
      </c>
      <c r="AK688" s="48">
        <v>-2.5993235765067624E-2</v>
      </c>
      <c r="AL688" s="48">
        <v>28605.039862228801</v>
      </c>
      <c r="AM688" s="48">
        <v>-696.18875679673511</v>
      </c>
      <c r="AN688" s="48">
        <v>-1.9190716689793774E-2</v>
      </c>
      <c r="AO688" s="48">
        <v>36277.371400464173</v>
      </c>
      <c r="AP688" s="48">
        <v>673.13489680200428</v>
      </c>
      <c r="AQ688" s="48">
        <v>1.5318529147434035E-2</v>
      </c>
      <c r="AR688" s="48">
        <v>43942.528053664952</v>
      </c>
      <c r="AS688" s="48">
        <v>-70.402648406066419</v>
      </c>
      <c r="AT688" s="48">
        <v>-1.0674706617633589E-2</v>
      </c>
      <c r="AU688" s="48">
        <v>6595.2771282508138</v>
      </c>
      <c r="AV688" s="48">
        <v>-625.78610839066869</v>
      </c>
      <c r="AW688" s="48">
        <v>-8.516010072160185E-3</v>
      </c>
      <c r="AX688" s="48">
        <v>73483.486173464655</v>
      </c>
      <c r="AY688" s="48">
        <v>743.5375452080707</v>
      </c>
      <c r="AZ688" s="48">
        <v>2.5993235765067624E-2</v>
      </c>
      <c r="BA688" s="48">
        <v>28605.039862228801</v>
      </c>
      <c r="BB688" s="48">
        <v>70.402648406066419</v>
      </c>
      <c r="BC688" s="48">
        <v>1.0674706617633589E-2</v>
      </c>
      <c r="BD688" s="48">
        <v>6595.2771282508138</v>
      </c>
      <c r="BF688" s="8">
        <f t="shared" si="89"/>
        <v>318953.63124882762</v>
      </c>
      <c r="BG688" s="8">
        <f t="shared" si="90"/>
        <v>318619.58497034572</v>
      </c>
      <c r="BH688" s="8">
        <f t="shared" si="91"/>
        <v>318833.16399272461</v>
      </c>
      <c r="BI688" s="8">
        <f t="shared" si="92"/>
        <v>318583.32544260175</v>
      </c>
      <c r="BJ688" s="19">
        <f t="shared" si="93"/>
        <v>1</v>
      </c>
      <c r="BK688" s="19">
        <f t="shared" si="94"/>
        <v>0</v>
      </c>
      <c r="BL688" s="19">
        <f t="shared" si="95"/>
        <v>0</v>
      </c>
      <c r="BM688" s="19">
        <f t="shared" si="96"/>
        <v>0</v>
      </c>
    </row>
    <row r="689" spans="2:65" x14ac:dyDescent="0.25">
      <c r="B689" s="6">
        <v>664</v>
      </c>
      <c r="C689" s="48">
        <v>1948.501829820083</v>
      </c>
      <c r="D689" s="48">
        <v>1553.6255541068963</v>
      </c>
      <c r="E689" s="48">
        <v>14.933342566168212</v>
      </c>
      <c r="F689" s="48">
        <v>10.571922277823052</v>
      </c>
      <c r="G689" s="48">
        <v>3195.9693734009256</v>
      </c>
      <c r="H689" s="48">
        <v>2926.5945758673861</v>
      </c>
      <c r="I689" s="48">
        <v>14.994135879947459</v>
      </c>
      <c r="J689" s="48">
        <v>10.607789520904154</v>
      </c>
      <c r="K689" s="48">
        <v>2578.8396039672434</v>
      </c>
      <c r="L689" s="48">
        <v>2252.9366465799276</v>
      </c>
      <c r="M689" s="48">
        <v>14.966871378639892</v>
      </c>
      <c r="N689" s="48">
        <v>10.591715298739389</v>
      </c>
      <c r="O689" s="48">
        <v>2472.4999568658391</v>
      </c>
      <c r="P689" s="48">
        <v>2131.9456147138826</v>
      </c>
      <c r="Q689" s="48">
        <v>14.959773516694456</v>
      </c>
      <c r="R689" s="48">
        <v>10.587527592827225</v>
      </c>
      <c r="U689" s="48">
        <v>1372.9690217604898</v>
      </c>
      <c r="V689" s="48">
        <v>3.5867243081101563E-2</v>
      </c>
      <c r="W689" s="48">
        <v>38279.190253234337</v>
      </c>
      <c r="X689" s="48">
        <v>699.31109247303129</v>
      </c>
      <c r="Y689" s="48">
        <v>1.9793020916337056E-2</v>
      </c>
      <c r="Z689" s="48">
        <v>35331.19554760959</v>
      </c>
      <c r="AA689" s="48">
        <v>578.32006060698632</v>
      </c>
      <c r="AB689" s="48">
        <v>1.5605315004172837E-2</v>
      </c>
      <c r="AC689" s="48">
        <v>37059.172496828447</v>
      </c>
      <c r="AD689" s="48">
        <v>-1372.9690217604898</v>
      </c>
      <c r="AE689" s="48">
        <v>-3.5867243081101563E-2</v>
      </c>
      <c r="AF689" s="48">
        <v>38279.190253234337</v>
      </c>
      <c r="AG689" s="48">
        <v>-673.6579292874585</v>
      </c>
      <c r="AH689" s="48">
        <v>-1.6074222164764507E-2</v>
      </c>
      <c r="AI689" s="48">
        <v>41909.208568993789</v>
      </c>
      <c r="AJ689" s="48">
        <v>-794.64896115350348</v>
      </c>
      <c r="AK689" s="48">
        <v>-2.0261928076928726E-2</v>
      </c>
      <c r="AL689" s="48">
        <v>39218.822519577079</v>
      </c>
      <c r="AM689" s="48">
        <v>-699.31109247303129</v>
      </c>
      <c r="AN689" s="48">
        <v>-1.9793020916337056E-2</v>
      </c>
      <c r="AO689" s="48">
        <v>35331.19554760959</v>
      </c>
      <c r="AP689" s="48">
        <v>673.6579292874585</v>
      </c>
      <c r="AQ689" s="48">
        <v>1.6074222164764507E-2</v>
      </c>
      <c r="AR689" s="48">
        <v>41909.208568993789</v>
      </c>
      <c r="AS689" s="48">
        <v>-120.99103186604498</v>
      </c>
      <c r="AT689" s="48">
        <v>-4.1877059121642191E-3</v>
      </c>
      <c r="AU689" s="48">
        <v>28891.960038214922</v>
      </c>
      <c r="AV689" s="48">
        <v>-578.32006060698632</v>
      </c>
      <c r="AW689" s="48">
        <v>-1.5605315004172837E-2</v>
      </c>
      <c r="AX689" s="48">
        <v>37059.172496828447</v>
      </c>
      <c r="AY689" s="48">
        <v>794.64896115350348</v>
      </c>
      <c r="AZ689" s="48">
        <v>2.0261928076928726E-2</v>
      </c>
      <c r="BA689" s="48">
        <v>39218.822519577079</v>
      </c>
      <c r="BB689" s="48">
        <v>120.99103186604498</v>
      </c>
      <c r="BC689" s="48">
        <v>4.1877059121642191E-3</v>
      </c>
      <c r="BD689" s="48">
        <v>28891.960038214922</v>
      </c>
      <c r="BF689" s="8">
        <f t="shared" si="89"/>
        <v>315604.04278058466</v>
      </c>
      <c r="BG689" s="8">
        <f t="shared" si="90"/>
        <v>315307.09105125722</v>
      </c>
      <c r="BH689" s="8">
        <f t="shared" si="91"/>
        <v>315498.52231560176</v>
      </c>
      <c r="BI689" s="8">
        <f t="shared" si="92"/>
        <v>315493.88217010285</v>
      </c>
      <c r="BJ689" s="19">
        <f t="shared" si="93"/>
        <v>1</v>
      </c>
      <c r="BK689" s="19">
        <f t="shared" si="94"/>
        <v>0</v>
      </c>
      <c r="BL689" s="19">
        <f t="shared" si="95"/>
        <v>0</v>
      </c>
      <c r="BM689" s="19">
        <f t="shared" si="96"/>
        <v>0</v>
      </c>
    </row>
    <row r="690" spans="2:65" x14ac:dyDescent="0.25">
      <c r="B690" s="6">
        <v>665</v>
      </c>
      <c r="C690" s="48">
        <v>2024.7849729664513</v>
      </c>
      <c r="D690" s="48">
        <v>1604.652620623991</v>
      </c>
      <c r="E690" s="48">
        <v>14.999325371608139</v>
      </c>
      <c r="F690" s="48">
        <v>10.619184174585351</v>
      </c>
      <c r="G690" s="48">
        <v>3199.2801854289128</v>
      </c>
      <c r="H690" s="48">
        <v>2928.5850404039516</v>
      </c>
      <c r="I690" s="48">
        <v>15.070111601689822</v>
      </c>
      <c r="J690" s="48">
        <v>10.661039984675307</v>
      </c>
      <c r="K690" s="48">
        <v>2560.8687924722494</v>
      </c>
      <c r="L690" s="48">
        <v>2240.5918443818664</v>
      </c>
      <c r="M690" s="48">
        <v>15.04677032357592</v>
      </c>
      <c r="N690" s="48">
        <v>10.647252725116441</v>
      </c>
      <c r="O690" s="48">
        <v>2503.8547245085351</v>
      </c>
      <c r="P690" s="48">
        <v>2152.7212139763428</v>
      </c>
      <c r="Q690" s="48">
        <v>15.032172408474274</v>
      </c>
      <c r="R690" s="48">
        <v>10.638622837934301</v>
      </c>
      <c r="U690" s="48">
        <v>1323.9324197799606</v>
      </c>
      <c r="V690" s="48">
        <v>4.185581008995598E-2</v>
      </c>
      <c r="W690" s="48">
        <v>31630.791924336947</v>
      </c>
      <c r="X690" s="48">
        <v>635.93922375787542</v>
      </c>
      <c r="Y690" s="48">
        <v>2.8068550531090253E-2</v>
      </c>
      <c r="Z690" s="48">
        <v>22656.64637913791</v>
      </c>
      <c r="AA690" s="48">
        <v>548.06859335235185</v>
      </c>
      <c r="AB690" s="48">
        <v>1.9438663348950058E-2</v>
      </c>
      <c r="AC690" s="48">
        <v>28194.767485489414</v>
      </c>
      <c r="AD690" s="48">
        <v>-1323.9324197799606</v>
      </c>
      <c r="AE690" s="48">
        <v>-4.185581008995598E-2</v>
      </c>
      <c r="AF690" s="48">
        <v>31630.791924336947</v>
      </c>
      <c r="AG690" s="48">
        <v>-687.99319602208516</v>
      </c>
      <c r="AH690" s="48">
        <v>-1.3787259558865728E-2</v>
      </c>
      <c r="AI690" s="48">
        <v>49900.648717364544</v>
      </c>
      <c r="AJ690" s="48">
        <v>-775.86382642760873</v>
      </c>
      <c r="AK690" s="48">
        <v>-2.2417146741005922E-2</v>
      </c>
      <c r="AL690" s="48">
        <v>34610.284501924682</v>
      </c>
      <c r="AM690" s="48">
        <v>-635.93922375787542</v>
      </c>
      <c r="AN690" s="48">
        <v>-2.8068550531090253E-2</v>
      </c>
      <c r="AO690" s="48">
        <v>22656.64637913791</v>
      </c>
      <c r="AP690" s="48">
        <v>687.99319602208516</v>
      </c>
      <c r="AQ690" s="48">
        <v>1.3787259558865728E-2</v>
      </c>
      <c r="AR690" s="48">
        <v>49900.648717364544</v>
      </c>
      <c r="AS690" s="48">
        <v>-87.870630405523571</v>
      </c>
      <c r="AT690" s="48">
        <v>-8.6298871821401946E-3</v>
      </c>
      <c r="AU690" s="48">
        <v>10182.12967921231</v>
      </c>
      <c r="AV690" s="48">
        <v>-548.06859335235185</v>
      </c>
      <c r="AW690" s="48">
        <v>-1.9438663348950058E-2</v>
      </c>
      <c r="AX690" s="48">
        <v>28194.767485489414</v>
      </c>
      <c r="AY690" s="48">
        <v>775.86382642760873</v>
      </c>
      <c r="AZ690" s="48">
        <v>2.2417146741005922E-2</v>
      </c>
      <c r="BA690" s="48">
        <v>34610.284501924682</v>
      </c>
      <c r="BB690" s="48">
        <v>87.870630405523571</v>
      </c>
      <c r="BC690" s="48">
        <v>8.6298871821401946E-3</v>
      </c>
      <c r="BD690" s="48">
        <v>10182.12967921231</v>
      </c>
      <c r="BF690" s="8">
        <f t="shared" si="89"/>
        <v>316970.87261693657</v>
      </c>
      <c r="BG690" s="8">
        <f t="shared" si="90"/>
        <v>316902.61449985526</v>
      </c>
      <c r="BH690" s="8">
        <f t="shared" si="91"/>
        <v>317176.98990911135</v>
      </c>
      <c r="BI690" s="8">
        <f t="shared" si="92"/>
        <v>317005.96392405272</v>
      </c>
      <c r="BJ690" s="19">
        <f t="shared" si="93"/>
        <v>0</v>
      </c>
      <c r="BK690" s="19">
        <f t="shared" si="94"/>
        <v>0</v>
      </c>
      <c r="BL690" s="19">
        <f t="shared" si="95"/>
        <v>1</v>
      </c>
      <c r="BM690" s="19">
        <f t="shared" si="96"/>
        <v>0</v>
      </c>
    </row>
    <row r="691" spans="2:65" x14ac:dyDescent="0.25">
      <c r="B691" s="6">
        <v>666</v>
      </c>
      <c r="C691" s="48">
        <v>2005.013031052913</v>
      </c>
      <c r="D691" s="48">
        <v>1590.2532218460644</v>
      </c>
      <c r="E691" s="48">
        <v>15.113049588135528</v>
      </c>
      <c r="F691" s="48">
        <v>10.700515136381947</v>
      </c>
      <c r="G691" s="48">
        <v>3211.9531048116355</v>
      </c>
      <c r="H691" s="48">
        <v>2936.3895319757239</v>
      </c>
      <c r="I691" s="48">
        <v>15.181693685284413</v>
      </c>
      <c r="J691" s="48">
        <v>10.740981026676179</v>
      </c>
      <c r="K691" s="48">
        <v>2544.9489519437034</v>
      </c>
      <c r="L691" s="48">
        <v>2229.1063075555044</v>
      </c>
      <c r="M691" s="48">
        <v>15.161949527794551</v>
      </c>
      <c r="N691" s="48">
        <v>10.729353423032201</v>
      </c>
      <c r="O691" s="48">
        <v>2480.7948456305994</v>
      </c>
      <c r="P691" s="48">
        <v>2136.3470008426061</v>
      </c>
      <c r="Q691" s="48">
        <v>15.147869399233326</v>
      </c>
      <c r="R691" s="48">
        <v>10.721055733552415</v>
      </c>
      <c r="U691" s="48">
        <v>1346.1363101296595</v>
      </c>
      <c r="V691" s="48">
        <v>4.046589029423231E-2</v>
      </c>
      <c r="W691" s="48">
        <v>33265.950664664539</v>
      </c>
      <c r="X691" s="48">
        <v>638.85308570943994</v>
      </c>
      <c r="Y691" s="48">
        <v>2.8838286650254119E-2</v>
      </c>
      <c r="Z691" s="48">
        <v>22152.948732958463</v>
      </c>
      <c r="AA691" s="48">
        <v>546.09377899654169</v>
      </c>
      <c r="AB691" s="48">
        <v>2.0540597170468189E-2</v>
      </c>
      <c r="AC691" s="48">
        <v>26586.071206424149</v>
      </c>
      <c r="AD691" s="48">
        <v>-1346.1363101296595</v>
      </c>
      <c r="AE691" s="48">
        <v>-4.046589029423231E-2</v>
      </c>
      <c r="AF691" s="48">
        <v>33265.950664664539</v>
      </c>
      <c r="AG691" s="48">
        <v>-707.28322442021954</v>
      </c>
      <c r="AH691" s="48">
        <v>-1.162760364397819E-2</v>
      </c>
      <c r="AI691" s="48">
        <v>60827.94409547266</v>
      </c>
      <c r="AJ691" s="48">
        <v>-800.04253113311779</v>
      </c>
      <c r="AK691" s="48">
        <v>-1.9925293123764121E-2</v>
      </c>
      <c r="AL691" s="48">
        <v>40152.108486621873</v>
      </c>
      <c r="AM691" s="48">
        <v>-638.85308570943994</v>
      </c>
      <c r="AN691" s="48">
        <v>-2.8838286650254119E-2</v>
      </c>
      <c r="AO691" s="48">
        <v>22152.948732958463</v>
      </c>
      <c r="AP691" s="48">
        <v>707.28322442021954</v>
      </c>
      <c r="AQ691" s="48">
        <v>1.162760364397819E-2</v>
      </c>
      <c r="AR691" s="48">
        <v>60827.94409547266</v>
      </c>
      <c r="AS691" s="48">
        <v>-92.759306712898251</v>
      </c>
      <c r="AT691" s="48">
        <v>-8.2976894797859302E-3</v>
      </c>
      <c r="AU691" s="48">
        <v>11178.932031485387</v>
      </c>
      <c r="AV691" s="48">
        <v>-546.09377899654169</v>
      </c>
      <c r="AW691" s="48">
        <v>-2.0540597170468189E-2</v>
      </c>
      <c r="AX691" s="48">
        <v>26586.071206424149</v>
      </c>
      <c r="AY691" s="48">
        <v>800.04253113311779</v>
      </c>
      <c r="AZ691" s="48">
        <v>1.9925293123764121E-2</v>
      </c>
      <c r="BA691" s="48">
        <v>40152.108486621873</v>
      </c>
      <c r="BB691" s="48">
        <v>92.759306712898251</v>
      </c>
      <c r="BC691" s="48">
        <v>8.2976894797859302E-3</v>
      </c>
      <c r="BD691" s="48">
        <v>11178.932031485387</v>
      </c>
      <c r="BF691" s="8">
        <f t="shared" si="89"/>
        <v>319425.20086961234</v>
      </c>
      <c r="BG691" s="8">
        <f t="shared" si="90"/>
        <v>319293.04126830964</v>
      </c>
      <c r="BH691" s="8">
        <f t="shared" si="91"/>
        <v>319651.49638341053</v>
      </c>
      <c r="BI691" s="8">
        <f t="shared" si="92"/>
        <v>319495.3250057298</v>
      </c>
      <c r="BJ691" s="19">
        <f t="shared" si="93"/>
        <v>0</v>
      </c>
      <c r="BK691" s="19">
        <f t="shared" si="94"/>
        <v>0</v>
      </c>
      <c r="BL691" s="19">
        <f t="shared" si="95"/>
        <v>1</v>
      </c>
      <c r="BM691" s="19">
        <f t="shared" si="96"/>
        <v>0</v>
      </c>
    </row>
    <row r="692" spans="2:65" x14ac:dyDescent="0.25">
      <c r="B692" s="6">
        <v>667</v>
      </c>
      <c r="C692" s="48">
        <v>1957.7939390031038</v>
      </c>
      <c r="D692" s="48">
        <v>1560.7507088235004</v>
      </c>
      <c r="E692" s="48">
        <v>14.993748335194006</v>
      </c>
      <c r="F692" s="48">
        <v>10.612990418359614</v>
      </c>
      <c r="G692" s="48">
        <v>3168.4899887375659</v>
      </c>
      <c r="H692" s="48">
        <v>2908.7157956860356</v>
      </c>
      <c r="I692" s="48">
        <v>15.054811253654718</v>
      </c>
      <c r="J692" s="48">
        <v>10.648981302359743</v>
      </c>
      <c r="K692" s="48">
        <v>2581.7995584830564</v>
      </c>
      <c r="L692" s="48">
        <v>2255.6205537061323</v>
      </c>
      <c r="M692" s="48">
        <v>15.025405906948992</v>
      </c>
      <c r="N692" s="48">
        <v>10.631662433926456</v>
      </c>
      <c r="O692" s="48">
        <v>2498.6423311238195</v>
      </c>
      <c r="P692" s="48">
        <v>2150.2673200804693</v>
      </c>
      <c r="Q692" s="48">
        <v>15.015521456140409</v>
      </c>
      <c r="R692" s="48">
        <v>10.625835452871296</v>
      </c>
      <c r="U692" s="48">
        <v>1347.9650868625351</v>
      </c>
      <c r="V692" s="48">
        <v>3.5990884000129952E-2</v>
      </c>
      <c r="W692" s="48">
        <v>37452.958556329657</v>
      </c>
      <c r="X692" s="48">
        <v>694.86984488263192</v>
      </c>
      <c r="Y692" s="48">
        <v>1.8672015566842504E-2</v>
      </c>
      <c r="Z692" s="48">
        <v>37214.506510832813</v>
      </c>
      <c r="AA692" s="48">
        <v>589.51661125696887</v>
      </c>
      <c r="AB692" s="48">
        <v>1.284503451168284E-2</v>
      </c>
      <c r="AC692" s="48">
        <v>45894.513613084542</v>
      </c>
      <c r="AD692" s="48">
        <v>-1347.9650868625351</v>
      </c>
      <c r="AE692" s="48">
        <v>-3.5990884000129952E-2</v>
      </c>
      <c r="AF692" s="48">
        <v>37452.958556329657</v>
      </c>
      <c r="AG692" s="48">
        <v>-653.09524197990322</v>
      </c>
      <c r="AH692" s="48">
        <v>-1.7318868433287449E-2</v>
      </c>
      <c r="AI692" s="48">
        <v>37710.041189794603</v>
      </c>
      <c r="AJ692" s="48">
        <v>-758.44847560556627</v>
      </c>
      <c r="AK692" s="48">
        <v>-2.3145849488447112E-2</v>
      </c>
      <c r="AL692" s="48">
        <v>32768.228099994078</v>
      </c>
      <c r="AM692" s="48">
        <v>-694.86984488263192</v>
      </c>
      <c r="AN692" s="48">
        <v>-1.8672015566842504E-2</v>
      </c>
      <c r="AO692" s="48">
        <v>37214.506510832813</v>
      </c>
      <c r="AP692" s="48">
        <v>653.09524197990322</v>
      </c>
      <c r="AQ692" s="48">
        <v>1.7318868433287449E-2</v>
      </c>
      <c r="AR692" s="48">
        <v>37710.041189794603</v>
      </c>
      <c r="AS692" s="48">
        <v>-105.35323362566305</v>
      </c>
      <c r="AT692" s="48">
        <v>-5.8269810551596635E-3</v>
      </c>
      <c r="AU692" s="48">
        <v>18080.243032946724</v>
      </c>
      <c r="AV692" s="48">
        <v>-589.51661125696887</v>
      </c>
      <c r="AW692" s="48">
        <v>-1.284503451168284E-2</v>
      </c>
      <c r="AX692" s="48">
        <v>45894.513613084542</v>
      </c>
      <c r="AY692" s="48">
        <v>758.44847560556627</v>
      </c>
      <c r="AZ692" s="48">
        <v>2.3145849488447112E-2</v>
      </c>
      <c r="BA692" s="48">
        <v>32768.228099994078</v>
      </c>
      <c r="BB692" s="48">
        <v>105.35323362566305</v>
      </c>
      <c r="BC692" s="48">
        <v>5.8269810551596635E-3</v>
      </c>
      <c r="BD692" s="48">
        <v>18080.243032946724</v>
      </c>
      <c r="BF692" s="8">
        <f t="shared" si="89"/>
        <v>316828.96184196492</v>
      </c>
      <c r="BG692" s="8">
        <f t="shared" si="90"/>
        <v>316560.72327510623</v>
      </c>
      <c r="BH692" s="8">
        <f t="shared" si="91"/>
        <v>316694.25246408756</v>
      </c>
      <c r="BI692" s="8">
        <f t="shared" si="92"/>
        <v>316624.7962660584</v>
      </c>
      <c r="BJ692" s="19">
        <f t="shared" si="93"/>
        <v>1</v>
      </c>
      <c r="BK692" s="19">
        <f t="shared" si="94"/>
        <v>0</v>
      </c>
      <c r="BL692" s="19">
        <f t="shared" si="95"/>
        <v>0</v>
      </c>
      <c r="BM692" s="19">
        <f t="shared" si="96"/>
        <v>0</v>
      </c>
    </row>
    <row r="693" spans="2:65" x14ac:dyDescent="0.25">
      <c r="B693" s="6">
        <v>668</v>
      </c>
      <c r="C693" s="48">
        <v>2068.7280059236473</v>
      </c>
      <c r="D693" s="48">
        <v>1631.2912520813998</v>
      </c>
      <c r="E693" s="48">
        <v>15.158712569764321</v>
      </c>
      <c r="F693" s="48">
        <v>10.733310692458504</v>
      </c>
      <c r="G693" s="48">
        <v>3207.0151265061909</v>
      </c>
      <c r="H693" s="48">
        <v>2931.9818504242694</v>
      </c>
      <c r="I693" s="48">
        <v>15.23801082477962</v>
      </c>
      <c r="J693" s="48">
        <v>10.780261320789471</v>
      </c>
      <c r="K693" s="48">
        <v>2631.3631883987955</v>
      </c>
      <c r="L693" s="48">
        <v>2285.6449524468585</v>
      </c>
      <c r="M693" s="48">
        <v>15.203680162496179</v>
      </c>
      <c r="N693" s="48">
        <v>10.759953902404433</v>
      </c>
      <c r="O693" s="48">
        <v>2527.0030070557987</v>
      </c>
      <c r="P693" s="48">
        <v>2165.8770085096403</v>
      </c>
      <c r="Q693" s="48">
        <v>15.196159784669804</v>
      </c>
      <c r="R693" s="48">
        <v>10.755501572620101</v>
      </c>
      <c r="U693" s="48">
        <v>1300.6905983428696</v>
      </c>
      <c r="V693" s="48">
        <v>4.6950628330966637E-2</v>
      </c>
      <c r="W693" s="48">
        <v>27703.369360128232</v>
      </c>
      <c r="X693" s="48">
        <v>654.35370036545874</v>
      </c>
      <c r="Y693" s="48">
        <v>2.6643209945929058E-2</v>
      </c>
      <c r="Z693" s="48">
        <v>24559.867286765893</v>
      </c>
      <c r="AA693" s="48">
        <v>534.58575642824053</v>
      </c>
      <c r="AB693" s="48">
        <v>2.2190880161597093E-2</v>
      </c>
      <c r="AC693" s="48">
        <v>24090.335873805467</v>
      </c>
      <c r="AD693" s="48">
        <v>-1300.6905983428696</v>
      </c>
      <c r="AE693" s="48">
        <v>-4.6950628330966637E-2</v>
      </c>
      <c r="AF693" s="48">
        <v>27703.369360128232</v>
      </c>
      <c r="AG693" s="48">
        <v>-646.3368979774109</v>
      </c>
      <c r="AH693" s="48">
        <v>-2.0307418385037579E-2</v>
      </c>
      <c r="AI693" s="48">
        <v>31827.625044334993</v>
      </c>
      <c r="AJ693" s="48">
        <v>-766.10484191462911</v>
      </c>
      <c r="AK693" s="48">
        <v>-2.4759748169369544E-2</v>
      </c>
      <c r="AL693" s="48">
        <v>30941.544181874302</v>
      </c>
      <c r="AM693" s="48">
        <v>-654.35370036545874</v>
      </c>
      <c r="AN693" s="48">
        <v>-2.6643209945929058E-2</v>
      </c>
      <c r="AO693" s="48">
        <v>24559.867286765893</v>
      </c>
      <c r="AP693" s="48">
        <v>646.3368979774109</v>
      </c>
      <c r="AQ693" s="48">
        <v>2.0307418385037579E-2</v>
      </c>
      <c r="AR693" s="48">
        <v>31827.625044334993</v>
      </c>
      <c r="AS693" s="48">
        <v>-119.76794393721821</v>
      </c>
      <c r="AT693" s="48">
        <v>-4.4523297843319654E-3</v>
      </c>
      <c r="AU693" s="48">
        <v>26900.061257521691</v>
      </c>
      <c r="AV693" s="48">
        <v>-534.58575642824053</v>
      </c>
      <c r="AW693" s="48">
        <v>-2.2190880161597093E-2</v>
      </c>
      <c r="AX693" s="48">
        <v>24090.335873805467</v>
      </c>
      <c r="AY693" s="48">
        <v>766.10484191462911</v>
      </c>
      <c r="AZ693" s="48">
        <v>2.4759748169369544E-2</v>
      </c>
      <c r="BA693" s="48">
        <v>30941.544181874302</v>
      </c>
      <c r="BB693" s="48">
        <v>119.76794393721821</v>
      </c>
      <c r="BC693" s="48">
        <v>4.4523297843319654E-3</v>
      </c>
      <c r="BD693" s="48">
        <v>26900.061257521691</v>
      </c>
      <c r="BF693" s="8">
        <f t="shared" si="89"/>
        <v>320368.02952167374</v>
      </c>
      <c r="BG693" s="8">
        <f t="shared" si="90"/>
        <v>320475.85777325986</v>
      </c>
      <c r="BH693" s="8">
        <f t="shared" si="91"/>
        <v>320512.97211968614</v>
      </c>
      <c r="BI693" s="8">
        <f t="shared" si="92"/>
        <v>320499.17017009342</v>
      </c>
      <c r="BJ693" s="19">
        <f t="shared" si="93"/>
        <v>0</v>
      </c>
      <c r="BK693" s="19">
        <f t="shared" si="94"/>
        <v>0</v>
      </c>
      <c r="BL693" s="19">
        <f t="shared" si="95"/>
        <v>1</v>
      </c>
      <c r="BM693" s="19">
        <f t="shared" si="96"/>
        <v>0</v>
      </c>
    </row>
    <row r="694" spans="2:65" x14ac:dyDescent="0.25">
      <c r="B694" s="6">
        <v>669</v>
      </c>
      <c r="C694" s="48">
        <v>1949.829824079196</v>
      </c>
      <c r="D694" s="48">
        <v>1551.9231612809656</v>
      </c>
      <c r="E694" s="48">
        <v>15.101794649003809</v>
      </c>
      <c r="F694" s="48">
        <v>10.689752520734329</v>
      </c>
      <c r="G694" s="48">
        <v>3214.5904708770327</v>
      </c>
      <c r="H694" s="48">
        <v>2937.3250625816636</v>
      </c>
      <c r="I694" s="48">
        <v>15.157086820886487</v>
      </c>
      <c r="J694" s="48">
        <v>10.722420773374374</v>
      </c>
      <c r="K694" s="48">
        <v>2549.8435722893041</v>
      </c>
      <c r="L694" s="48">
        <v>2231.4249052697296</v>
      </c>
      <c r="M694" s="48">
        <v>15.138313351794839</v>
      </c>
      <c r="N694" s="48">
        <v>10.71133774861134</v>
      </c>
      <c r="O694" s="48">
        <v>2491.8091299824787</v>
      </c>
      <c r="P694" s="48">
        <v>2142.6746620500189</v>
      </c>
      <c r="Q694" s="48">
        <v>15.124242473746596</v>
      </c>
      <c r="R694" s="48">
        <v>10.703024948771429</v>
      </c>
      <c r="U694" s="48">
        <v>1385.401901300698</v>
      </c>
      <c r="V694" s="48">
        <v>3.2668252640045026E-2</v>
      </c>
      <c r="W694" s="48">
        <v>42408.203357729042</v>
      </c>
      <c r="X694" s="48">
        <v>679.50174398876402</v>
      </c>
      <c r="Y694" s="48">
        <v>2.1585227877011448E-2</v>
      </c>
      <c r="Z694" s="48">
        <v>31479.94303606321</v>
      </c>
      <c r="AA694" s="48">
        <v>590.75150076905334</v>
      </c>
      <c r="AB694" s="48">
        <v>1.3272428037099715E-2</v>
      </c>
      <c r="AC694" s="48">
        <v>44509.678192848885</v>
      </c>
      <c r="AD694" s="48">
        <v>-1385.401901300698</v>
      </c>
      <c r="AE694" s="48">
        <v>-3.2668252640045026E-2</v>
      </c>
      <c r="AF694" s="48">
        <v>42408.203357729042</v>
      </c>
      <c r="AG694" s="48">
        <v>-705.90015731193398</v>
      </c>
      <c r="AH694" s="48">
        <v>-1.1083024763033578E-2</v>
      </c>
      <c r="AI694" s="48">
        <v>63692.01300229878</v>
      </c>
      <c r="AJ694" s="48">
        <v>-794.65040053164466</v>
      </c>
      <c r="AK694" s="48">
        <v>-1.9395824602945311E-2</v>
      </c>
      <c r="AL694" s="48">
        <v>40970.178726558232</v>
      </c>
      <c r="AM694" s="48">
        <v>-679.50174398876402</v>
      </c>
      <c r="AN694" s="48">
        <v>-2.1585227877011448E-2</v>
      </c>
      <c r="AO694" s="48">
        <v>31479.94303606321</v>
      </c>
      <c r="AP694" s="48">
        <v>705.90015731193398</v>
      </c>
      <c r="AQ694" s="48">
        <v>1.1083024763033578E-2</v>
      </c>
      <c r="AR694" s="48">
        <v>63692.01300229878</v>
      </c>
      <c r="AS694" s="48">
        <v>-88.750243219710683</v>
      </c>
      <c r="AT694" s="48">
        <v>-8.3127998399117331E-3</v>
      </c>
      <c r="AU694" s="48">
        <v>10676.335883079924</v>
      </c>
      <c r="AV694" s="48">
        <v>-590.75150076905334</v>
      </c>
      <c r="AW694" s="48">
        <v>-1.3272428037099715E-2</v>
      </c>
      <c r="AX694" s="48">
        <v>44509.678192848885</v>
      </c>
      <c r="AY694" s="48">
        <v>794.65040053164466</v>
      </c>
      <c r="AZ694" s="48">
        <v>1.9395824602945311E-2</v>
      </c>
      <c r="BA694" s="48">
        <v>40970.178726558232</v>
      </c>
      <c r="BB694" s="48">
        <v>88.750243219710683</v>
      </c>
      <c r="BC694" s="48">
        <v>8.3127998399117331E-3</v>
      </c>
      <c r="BD694" s="48">
        <v>10676.335883079924</v>
      </c>
      <c r="BF694" s="8">
        <f t="shared" si="89"/>
        <v>319140.65246074891</v>
      </c>
      <c r="BG694" s="8">
        <f t="shared" si="90"/>
        <v>318735.29813864955</v>
      </c>
      <c r="BH694" s="8">
        <f t="shared" si="91"/>
        <v>319108.70755307045</v>
      </c>
      <c r="BI694" s="8">
        <f t="shared" si="92"/>
        <v>318948.0738010928</v>
      </c>
      <c r="BJ694" s="19">
        <f t="shared" si="93"/>
        <v>1</v>
      </c>
      <c r="BK694" s="19">
        <f t="shared" si="94"/>
        <v>0</v>
      </c>
      <c r="BL694" s="19">
        <f t="shared" si="95"/>
        <v>0</v>
      </c>
      <c r="BM694" s="19">
        <f t="shared" si="96"/>
        <v>0</v>
      </c>
    </row>
    <row r="695" spans="2:65" x14ac:dyDescent="0.25">
      <c r="B695" s="6">
        <v>670</v>
      </c>
      <c r="C695" s="48">
        <v>1933.5066474632397</v>
      </c>
      <c r="D695" s="48">
        <v>1544.0591413621819</v>
      </c>
      <c r="E695" s="48">
        <v>14.971824502592751</v>
      </c>
      <c r="F695" s="48">
        <v>10.597897554608688</v>
      </c>
      <c r="G695" s="48">
        <v>3144.646618659554</v>
      </c>
      <c r="H695" s="48">
        <v>2892.5278650601867</v>
      </c>
      <c r="I695" s="48">
        <v>15.035830585864696</v>
      </c>
      <c r="J695" s="48">
        <v>10.635689225159217</v>
      </c>
      <c r="K695" s="48">
        <v>2559.2287570890385</v>
      </c>
      <c r="L695" s="48">
        <v>2240.1914543912249</v>
      </c>
      <c r="M695" s="48">
        <v>15.004779015311335</v>
      </c>
      <c r="N695" s="48">
        <v>10.617368640867685</v>
      </c>
      <c r="O695" s="48">
        <v>2517.2103448843272</v>
      </c>
      <c r="P695" s="48">
        <v>2162.483004297515</v>
      </c>
      <c r="Q695" s="48">
        <v>14.988111668844923</v>
      </c>
      <c r="R695" s="48">
        <v>10.607524382389434</v>
      </c>
      <c r="U695" s="48">
        <v>1348.4687236980049</v>
      </c>
      <c r="V695" s="48">
        <v>3.7791670550529233E-2</v>
      </c>
      <c r="W695" s="48">
        <v>35681.638415402645</v>
      </c>
      <c r="X695" s="48">
        <v>696.13231302904296</v>
      </c>
      <c r="Y695" s="48">
        <v>1.9471086258997516E-2</v>
      </c>
      <c r="Z695" s="48">
        <v>35752.104621659862</v>
      </c>
      <c r="AA695" s="48">
        <v>618.42386293533309</v>
      </c>
      <c r="AB695" s="48">
        <v>9.6268277807460834E-3</v>
      </c>
      <c r="AC695" s="48">
        <v>64239.630854537318</v>
      </c>
      <c r="AD695" s="48">
        <v>-1348.4687236980049</v>
      </c>
      <c r="AE695" s="48">
        <v>-3.7791670550529233E-2</v>
      </c>
      <c r="AF695" s="48">
        <v>35681.638415402645</v>
      </c>
      <c r="AG695" s="48">
        <v>-652.33641066896189</v>
      </c>
      <c r="AH695" s="48">
        <v>-1.8320584291531716E-2</v>
      </c>
      <c r="AI695" s="48">
        <v>35606.747049573627</v>
      </c>
      <c r="AJ695" s="48">
        <v>-730.04486076267176</v>
      </c>
      <c r="AK695" s="48">
        <v>-2.8164842769783149E-2</v>
      </c>
      <c r="AL695" s="48">
        <v>25920.430897839258</v>
      </c>
      <c r="AM695" s="48">
        <v>-696.13231302904296</v>
      </c>
      <c r="AN695" s="48">
        <v>-1.9471086258997516E-2</v>
      </c>
      <c r="AO695" s="48">
        <v>35752.104621659862</v>
      </c>
      <c r="AP695" s="48">
        <v>652.33641066896189</v>
      </c>
      <c r="AQ695" s="48">
        <v>1.8320584291531716E-2</v>
      </c>
      <c r="AR695" s="48">
        <v>35606.747049573627</v>
      </c>
      <c r="AS695" s="48">
        <v>-77.708450093709871</v>
      </c>
      <c r="AT695" s="48">
        <v>-9.8442584782514331E-3</v>
      </c>
      <c r="AU695" s="48">
        <v>7893.7840026639242</v>
      </c>
      <c r="AV695" s="48">
        <v>-618.42386293533309</v>
      </c>
      <c r="AW695" s="48">
        <v>-9.6268277807460834E-3</v>
      </c>
      <c r="AX695" s="48">
        <v>64239.630854537318</v>
      </c>
      <c r="AY695" s="48">
        <v>730.04486076267176</v>
      </c>
      <c r="AZ695" s="48">
        <v>2.8164842769783149E-2</v>
      </c>
      <c r="BA695" s="48">
        <v>25920.430897839258</v>
      </c>
      <c r="BB695" s="48">
        <v>77.708450093709871</v>
      </c>
      <c r="BC695" s="48">
        <v>9.8442584782514331E-3</v>
      </c>
      <c r="BD695" s="48">
        <v>7893.7840026639242</v>
      </c>
      <c r="BF695" s="8">
        <f t="shared" si="89"/>
        <v>316392.8674968984</v>
      </c>
      <c r="BG695" s="8">
        <f t="shared" si="90"/>
        <v>316178.14888971631</v>
      </c>
      <c r="BH695" s="8">
        <f t="shared" si="91"/>
        <v>316280.86777163931</v>
      </c>
      <c r="BI695" s="8">
        <f t="shared" si="92"/>
        <v>316063.24846738548</v>
      </c>
      <c r="BJ695" s="19">
        <f t="shared" si="93"/>
        <v>1</v>
      </c>
      <c r="BK695" s="19">
        <f t="shared" si="94"/>
        <v>0</v>
      </c>
      <c r="BL695" s="19">
        <f t="shared" si="95"/>
        <v>0</v>
      </c>
      <c r="BM695" s="19">
        <f t="shared" si="96"/>
        <v>0</v>
      </c>
    </row>
    <row r="696" spans="2:65" x14ac:dyDescent="0.25">
      <c r="B696" s="6">
        <v>671</v>
      </c>
      <c r="C696" s="48">
        <v>2062.1419376910235</v>
      </c>
      <c r="D696" s="48">
        <v>1630.2520473982318</v>
      </c>
      <c r="E696" s="48">
        <v>14.934828485980749</v>
      </c>
      <c r="F696" s="48">
        <v>10.574632695623956</v>
      </c>
      <c r="G696" s="48">
        <v>3184.8994959587881</v>
      </c>
      <c r="H696" s="48">
        <v>2919.2132597817754</v>
      </c>
      <c r="I696" s="48">
        <v>15.014195431004691</v>
      </c>
      <c r="J696" s="48">
        <v>10.621488714158389</v>
      </c>
      <c r="K696" s="48">
        <v>2545.6571099518969</v>
      </c>
      <c r="L696" s="48">
        <v>2230.693832602185</v>
      </c>
      <c r="M696" s="48">
        <v>14.990834883855332</v>
      </c>
      <c r="N696" s="48">
        <v>10.607713897600837</v>
      </c>
      <c r="O696" s="48">
        <v>2517.3930112440939</v>
      </c>
      <c r="P696" s="48">
        <v>2162.1725420142466</v>
      </c>
      <c r="Q696" s="48">
        <v>14.971644988812967</v>
      </c>
      <c r="R696" s="48">
        <v>10.596388054472754</v>
      </c>
      <c r="U696" s="48">
        <v>1288.9612123835436</v>
      </c>
      <c r="V696" s="48">
        <v>4.6856018534432664E-2</v>
      </c>
      <c r="W696" s="48">
        <v>27508.978626434855</v>
      </c>
      <c r="X696" s="48">
        <v>600.44178520395326</v>
      </c>
      <c r="Y696" s="48">
        <v>3.3081201976880692E-2</v>
      </c>
      <c r="Z696" s="48">
        <v>18150.543188351538</v>
      </c>
      <c r="AA696" s="48">
        <v>531.92049461601482</v>
      </c>
      <c r="AB696" s="48">
        <v>2.1755358848798423E-2</v>
      </c>
      <c r="AC696" s="48">
        <v>24450.090587468912</v>
      </c>
      <c r="AD696" s="48">
        <v>-1288.9612123835436</v>
      </c>
      <c r="AE696" s="48">
        <v>-4.6856018534432664E-2</v>
      </c>
      <c r="AF696" s="48">
        <v>27508.978626434855</v>
      </c>
      <c r="AG696" s="48">
        <v>-688.51942717959037</v>
      </c>
      <c r="AH696" s="48">
        <v>-1.3774816557551972E-2</v>
      </c>
      <c r="AI696" s="48">
        <v>49983.927140003412</v>
      </c>
      <c r="AJ696" s="48">
        <v>-757.0407177675288</v>
      </c>
      <c r="AK696" s="48">
        <v>-2.5100659685634241E-2</v>
      </c>
      <c r="AL696" s="48">
        <v>30160.192092513123</v>
      </c>
      <c r="AM696" s="48">
        <v>-600.44178520395326</v>
      </c>
      <c r="AN696" s="48">
        <v>-3.3081201976880692E-2</v>
      </c>
      <c r="AO696" s="48">
        <v>18150.543188351538</v>
      </c>
      <c r="AP696" s="48">
        <v>688.51942717959037</v>
      </c>
      <c r="AQ696" s="48">
        <v>1.3774816557551972E-2</v>
      </c>
      <c r="AR696" s="48">
        <v>49983.927140003412</v>
      </c>
      <c r="AS696" s="48">
        <v>-68.521290587938438</v>
      </c>
      <c r="AT696" s="48">
        <v>-1.1325843128082269E-2</v>
      </c>
      <c r="AU696" s="48">
        <v>6049.9946726297894</v>
      </c>
      <c r="AV696" s="48">
        <v>-531.92049461601482</v>
      </c>
      <c r="AW696" s="48">
        <v>-2.1755358848798423E-2</v>
      </c>
      <c r="AX696" s="48">
        <v>24450.090587468912</v>
      </c>
      <c r="AY696" s="48">
        <v>757.0407177675288</v>
      </c>
      <c r="AZ696" s="48">
        <v>2.5100659685634241E-2</v>
      </c>
      <c r="BA696" s="48">
        <v>30160.192092513123</v>
      </c>
      <c r="BB696" s="48">
        <v>68.521290587938438</v>
      </c>
      <c r="BC696" s="48">
        <v>1.1325843128082269E-2</v>
      </c>
      <c r="BD696" s="48">
        <v>6049.9946726297894</v>
      </c>
      <c r="BF696" s="8">
        <f t="shared" si="89"/>
        <v>315608.72882132046</v>
      </c>
      <c r="BG696" s="8">
        <f t="shared" si="90"/>
        <v>315725.44816496992</v>
      </c>
      <c r="BH696" s="8">
        <f t="shared" si="91"/>
        <v>316000.7230954229</v>
      </c>
      <c r="BI696" s="8">
        <f t="shared" si="92"/>
        <v>315729.46909216838</v>
      </c>
      <c r="BJ696" s="19">
        <f t="shared" si="93"/>
        <v>0</v>
      </c>
      <c r="BK696" s="19">
        <f t="shared" si="94"/>
        <v>0</v>
      </c>
      <c r="BL696" s="19">
        <f t="shared" si="95"/>
        <v>1</v>
      </c>
      <c r="BM696" s="19">
        <f t="shared" si="96"/>
        <v>0</v>
      </c>
    </row>
    <row r="697" spans="2:65" x14ac:dyDescent="0.25">
      <c r="B697" s="6">
        <v>672</v>
      </c>
      <c r="C697" s="48">
        <v>2006.9132127638802</v>
      </c>
      <c r="D697" s="48">
        <v>1592.3783813926239</v>
      </c>
      <c r="E697" s="48">
        <v>15.005350854388716</v>
      </c>
      <c r="F697" s="48">
        <v>10.623735008938183</v>
      </c>
      <c r="G697" s="48">
        <v>3182.6720834680355</v>
      </c>
      <c r="H697" s="48">
        <v>2917.3134345387903</v>
      </c>
      <c r="I697" s="48">
        <v>15.077711615529926</v>
      </c>
      <c r="J697" s="48">
        <v>10.666501548693851</v>
      </c>
      <c r="K697" s="48">
        <v>2532.9535629964294</v>
      </c>
      <c r="L697" s="48">
        <v>2221.6847956022707</v>
      </c>
      <c r="M697" s="48">
        <v>15.05558291324809</v>
      </c>
      <c r="N697" s="48">
        <v>10.653437069898267</v>
      </c>
      <c r="O697" s="48">
        <v>2523.7764029163613</v>
      </c>
      <c r="P697" s="48">
        <v>2165.9125678686987</v>
      </c>
      <c r="Q697" s="48">
        <v>15.03299721437504</v>
      </c>
      <c r="R697" s="48">
        <v>10.64009012771883</v>
      </c>
      <c r="U697" s="48">
        <v>1324.9350531461664</v>
      </c>
      <c r="V697" s="48">
        <v>4.276653975566802E-2</v>
      </c>
      <c r="W697" s="48">
        <v>30980.646568923486</v>
      </c>
      <c r="X697" s="48">
        <v>629.30641420964685</v>
      </c>
      <c r="Y697" s="48">
        <v>2.9702060960083543E-2</v>
      </c>
      <c r="Z697" s="48">
        <v>21187.297913615108</v>
      </c>
      <c r="AA697" s="48">
        <v>573.53418647607486</v>
      </c>
      <c r="AB697" s="48">
        <v>1.6355118780646549E-2</v>
      </c>
      <c r="AC697" s="48">
        <v>35067.564728099271</v>
      </c>
      <c r="AD697" s="48">
        <v>-1324.9350531461664</v>
      </c>
      <c r="AE697" s="48">
        <v>-4.276653975566802E-2</v>
      </c>
      <c r="AF697" s="48">
        <v>30980.646568923486</v>
      </c>
      <c r="AG697" s="48">
        <v>-695.62863893651956</v>
      </c>
      <c r="AH697" s="48">
        <v>-1.3064478795584478E-2</v>
      </c>
      <c r="AI697" s="48">
        <v>53245.801062620849</v>
      </c>
      <c r="AJ697" s="48">
        <v>-751.40086667009155</v>
      </c>
      <c r="AK697" s="48">
        <v>-2.6411420975021471E-2</v>
      </c>
      <c r="AL697" s="48">
        <v>28449.846276000328</v>
      </c>
      <c r="AM697" s="48">
        <v>-629.30641420964685</v>
      </c>
      <c r="AN697" s="48">
        <v>-2.9702060960083543E-2</v>
      </c>
      <c r="AO697" s="48">
        <v>21187.297913615108</v>
      </c>
      <c r="AP697" s="48">
        <v>695.62863893651956</v>
      </c>
      <c r="AQ697" s="48">
        <v>1.3064478795584478E-2</v>
      </c>
      <c r="AR697" s="48">
        <v>53245.801062620849</v>
      </c>
      <c r="AS697" s="48">
        <v>-55.772227733571981</v>
      </c>
      <c r="AT697" s="48">
        <v>-1.3346942179436994E-2</v>
      </c>
      <c r="AU697" s="48">
        <v>4178.6520825345024</v>
      </c>
      <c r="AV697" s="48">
        <v>-573.53418647607486</v>
      </c>
      <c r="AW697" s="48">
        <v>-1.6355118780646549E-2</v>
      </c>
      <c r="AX697" s="48">
        <v>35067.564728099271</v>
      </c>
      <c r="AY697" s="48">
        <v>751.40086667009155</v>
      </c>
      <c r="AZ697" s="48">
        <v>2.6411420975021471E-2</v>
      </c>
      <c r="BA697" s="48">
        <v>28449.846276000328</v>
      </c>
      <c r="BB697" s="48">
        <v>55.772227733571981</v>
      </c>
      <c r="BC697" s="48">
        <v>1.3346942179436994E-2</v>
      </c>
      <c r="BD697" s="48">
        <v>4178.6520825345024</v>
      </c>
      <c r="BF697" s="8">
        <f t="shared" si="89"/>
        <v>317119.67188675288</v>
      </c>
      <c r="BG697" s="8">
        <f t="shared" si="90"/>
        <v>317077.73302627675</v>
      </c>
      <c r="BH697" s="8">
        <f t="shared" si="91"/>
        <v>317381.42730134574</v>
      </c>
      <c r="BI697" s="8">
        <f t="shared" si="92"/>
        <v>317036.79126369621</v>
      </c>
      <c r="BJ697" s="19">
        <f t="shared" si="93"/>
        <v>0</v>
      </c>
      <c r="BK697" s="19">
        <f t="shared" si="94"/>
        <v>0</v>
      </c>
      <c r="BL697" s="19">
        <f t="shared" si="95"/>
        <v>1</v>
      </c>
      <c r="BM697" s="19">
        <f t="shared" si="96"/>
        <v>0</v>
      </c>
    </row>
    <row r="698" spans="2:65" x14ac:dyDescent="0.25">
      <c r="B698" s="6">
        <v>673</v>
      </c>
      <c r="C698" s="48">
        <v>1945.1678587493639</v>
      </c>
      <c r="D698" s="48">
        <v>1550.2973608570151</v>
      </c>
      <c r="E698" s="48">
        <v>15.042595874833987</v>
      </c>
      <c r="F698" s="48">
        <v>10.6484509749019</v>
      </c>
      <c r="G698" s="48">
        <v>3180.8749622825462</v>
      </c>
      <c r="H698" s="48">
        <v>2915.7722313105464</v>
      </c>
      <c r="I698" s="48">
        <v>15.102941054886466</v>
      </c>
      <c r="J698" s="48">
        <v>10.68397497283906</v>
      </c>
      <c r="K698" s="48">
        <v>2596.0481963041525</v>
      </c>
      <c r="L698" s="48">
        <v>2263.6006465182081</v>
      </c>
      <c r="M698" s="48">
        <v>15.071744065730744</v>
      </c>
      <c r="N698" s="48">
        <v>10.665621488443042</v>
      </c>
      <c r="O698" s="48">
        <v>2445.2488257867799</v>
      </c>
      <c r="P698" s="48">
        <v>2112.7352557445606</v>
      </c>
      <c r="Q698" s="48">
        <v>15.071713356624695</v>
      </c>
      <c r="R698" s="48">
        <v>10.665603409850046</v>
      </c>
      <c r="U698" s="48">
        <v>1365.4748704535314</v>
      </c>
      <c r="V698" s="48">
        <v>3.552399793715999E-2</v>
      </c>
      <c r="W698" s="48">
        <v>38438.09677246862</v>
      </c>
      <c r="X698" s="48">
        <v>713.30328566119306</v>
      </c>
      <c r="Y698" s="48">
        <v>1.7170513541142185E-2</v>
      </c>
      <c r="Z698" s="48">
        <v>41542.33849512133</v>
      </c>
      <c r="AA698" s="48">
        <v>562.43789488754555</v>
      </c>
      <c r="AB698" s="48">
        <v>1.7152434948146222E-2</v>
      </c>
      <c r="AC698" s="48">
        <v>32790.556943539494</v>
      </c>
      <c r="AD698" s="48">
        <v>-1365.4748704535314</v>
      </c>
      <c r="AE698" s="48">
        <v>-3.552399793715999E-2</v>
      </c>
      <c r="AF698" s="48">
        <v>38438.09677246862</v>
      </c>
      <c r="AG698" s="48">
        <v>-652.17158479233831</v>
      </c>
      <c r="AH698" s="48">
        <v>-1.8353484396017805E-2</v>
      </c>
      <c r="AI698" s="48">
        <v>35533.938445706874</v>
      </c>
      <c r="AJ698" s="48">
        <v>-803.03697556598581</v>
      </c>
      <c r="AK698" s="48">
        <v>-1.8371562989013768E-2</v>
      </c>
      <c r="AL698" s="48">
        <v>43710.868587838908</v>
      </c>
      <c r="AM698" s="48">
        <v>-713.30328566119306</v>
      </c>
      <c r="AN698" s="48">
        <v>-1.7170513541142185E-2</v>
      </c>
      <c r="AO698" s="48">
        <v>41542.33849512133</v>
      </c>
      <c r="AP698" s="48">
        <v>652.17158479233831</v>
      </c>
      <c r="AQ698" s="48">
        <v>1.8353484396017805E-2</v>
      </c>
      <c r="AR698" s="48">
        <v>35533.938445706874</v>
      </c>
      <c r="AS698" s="48">
        <v>-150.8653907736475</v>
      </c>
      <c r="AT698" s="48">
        <v>-1.8078592995962595E-5</v>
      </c>
      <c r="AU698" s="48">
        <v>8344974.1253282018</v>
      </c>
      <c r="AV698" s="48">
        <v>-562.43789488754555</v>
      </c>
      <c r="AW698" s="48">
        <v>-1.7152434948146222E-2</v>
      </c>
      <c r="AX698" s="48">
        <v>32790.556943539494</v>
      </c>
      <c r="AY698" s="48">
        <v>803.03697556598581</v>
      </c>
      <c r="AZ698" s="48">
        <v>1.8371562989013768E-2</v>
      </c>
      <c r="BA698" s="48">
        <v>43710.868587838908</v>
      </c>
      <c r="BB698" s="48">
        <v>150.8653907736475</v>
      </c>
      <c r="BC698" s="48">
        <v>1.8078592995962595E-5</v>
      </c>
      <c r="BD698" s="48">
        <v>8344974.1253282018</v>
      </c>
      <c r="BF698" s="8">
        <f t="shared" si="89"/>
        <v>317903.23188619997</v>
      </c>
      <c r="BG698" s="8">
        <f t="shared" si="90"/>
        <v>317603.47695386125</v>
      </c>
      <c r="BH698" s="8">
        <f t="shared" si="91"/>
        <v>317705.04400677304</v>
      </c>
      <c r="BI698" s="8">
        <f t="shared" si="92"/>
        <v>317855.36703975685</v>
      </c>
      <c r="BJ698" s="19">
        <f t="shared" si="93"/>
        <v>1</v>
      </c>
      <c r="BK698" s="19">
        <f t="shared" si="94"/>
        <v>0</v>
      </c>
      <c r="BL698" s="19">
        <f t="shared" si="95"/>
        <v>0</v>
      </c>
      <c r="BM698" s="19">
        <f t="shared" si="96"/>
        <v>0</v>
      </c>
    </row>
    <row r="699" spans="2:65" x14ac:dyDescent="0.25">
      <c r="B699" s="6">
        <v>674</v>
      </c>
      <c r="C699" s="48">
        <v>1953.4777333698325</v>
      </c>
      <c r="D699" s="48">
        <v>1556.023788109452</v>
      </c>
      <c r="E699" s="48">
        <v>15.148698402397228</v>
      </c>
      <c r="F699" s="48">
        <v>10.724390963883575</v>
      </c>
      <c r="G699" s="48">
        <v>3188.527366001108</v>
      </c>
      <c r="H699" s="48">
        <v>2920.9893241251193</v>
      </c>
      <c r="I699" s="48">
        <v>15.21102473221578</v>
      </c>
      <c r="J699" s="48">
        <v>10.761027698324803</v>
      </c>
      <c r="K699" s="48">
        <v>2524.8096117864588</v>
      </c>
      <c r="L699" s="48">
        <v>2215.9322604978029</v>
      </c>
      <c r="M699" s="48">
        <v>15.19130035454234</v>
      </c>
      <c r="N699" s="48">
        <v>10.749443501630052</v>
      </c>
      <c r="O699" s="48">
        <v>2524.1031082186787</v>
      </c>
      <c r="P699" s="48">
        <v>2165.7906210000801</v>
      </c>
      <c r="Q699" s="48">
        <v>15.167581829824764</v>
      </c>
      <c r="R699" s="48">
        <v>10.735501043530965</v>
      </c>
      <c r="U699" s="48">
        <v>1364.9655360156673</v>
      </c>
      <c r="V699" s="48">
        <v>3.6636734441227503E-2</v>
      </c>
      <c r="W699" s="48">
        <v>37256.74672794158</v>
      </c>
      <c r="X699" s="48">
        <v>659.9084723883509</v>
      </c>
      <c r="Y699" s="48">
        <v>2.5052537746477199E-2</v>
      </c>
      <c r="Z699" s="48">
        <v>26340.983059935512</v>
      </c>
      <c r="AA699" s="48">
        <v>609.76683289062817</v>
      </c>
      <c r="AB699" s="48">
        <v>1.1110079647389526E-2</v>
      </c>
      <c r="AC699" s="48">
        <v>54884.109947303725</v>
      </c>
      <c r="AD699" s="48">
        <v>-1364.9655360156673</v>
      </c>
      <c r="AE699" s="48">
        <v>-3.6636734441227503E-2</v>
      </c>
      <c r="AF699" s="48">
        <v>37256.74672794158</v>
      </c>
      <c r="AG699" s="48">
        <v>-705.05706362731644</v>
      </c>
      <c r="AH699" s="48">
        <v>-1.1584196694750304E-2</v>
      </c>
      <c r="AI699" s="48">
        <v>60863.699245268544</v>
      </c>
      <c r="AJ699" s="48">
        <v>-755.19870312503917</v>
      </c>
      <c r="AK699" s="48">
        <v>-2.5526654793837977E-2</v>
      </c>
      <c r="AL699" s="48">
        <v>29584.710931545203</v>
      </c>
      <c r="AM699" s="48">
        <v>-659.9084723883509</v>
      </c>
      <c r="AN699" s="48">
        <v>-2.5052537746477199E-2</v>
      </c>
      <c r="AO699" s="48">
        <v>26340.983059935512</v>
      </c>
      <c r="AP699" s="48">
        <v>705.05706362731644</v>
      </c>
      <c r="AQ699" s="48">
        <v>1.1584196694750304E-2</v>
      </c>
      <c r="AR699" s="48">
        <v>60863.699245268544</v>
      </c>
      <c r="AS699" s="48">
        <v>-50.141639497722736</v>
      </c>
      <c r="AT699" s="48">
        <v>-1.3942458099087673E-2</v>
      </c>
      <c r="AU699" s="48">
        <v>3596.3270709778039</v>
      </c>
      <c r="AV699" s="48">
        <v>-609.76683289062817</v>
      </c>
      <c r="AW699" s="48">
        <v>-1.1110079647389526E-2</v>
      </c>
      <c r="AX699" s="48">
        <v>54884.109947303725</v>
      </c>
      <c r="AY699" s="48">
        <v>755.19870312503917</v>
      </c>
      <c r="AZ699" s="48">
        <v>2.5526654793837977E-2</v>
      </c>
      <c r="BA699" s="48">
        <v>29584.710931545203</v>
      </c>
      <c r="BB699" s="48">
        <v>50.141639497722736</v>
      </c>
      <c r="BC699" s="48">
        <v>1.3942458099087673E-2</v>
      </c>
      <c r="BD699" s="48">
        <v>3596.3270709778039</v>
      </c>
      <c r="BF699" s="8">
        <f t="shared" si="89"/>
        <v>320175.70512839779</v>
      </c>
      <c r="BG699" s="8">
        <f t="shared" si="90"/>
        <v>319909.84162561898</v>
      </c>
      <c r="BH699" s="8">
        <f t="shared" si="91"/>
        <v>320267.37278840377</v>
      </c>
      <c r="BI699" s="8">
        <f t="shared" si="92"/>
        <v>319899.24068492884</v>
      </c>
      <c r="BJ699" s="19">
        <f t="shared" si="93"/>
        <v>0</v>
      </c>
      <c r="BK699" s="19">
        <f t="shared" si="94"/>
        <v>0</v>
      </c>
      <c r="BL699" s="19">
        <f t="shared" si="95"/>
        <v>1</v>
      </c>
      <c r="BM699" s="19">
        <f t="shared" si="96"/>
        <v>0</v>
      </c>
    </row>
    <row r="700" spans="2:65" x14ac:dyDescent="0.25">
      <c r="B700" s="6">
        <v>675</v>
      </c>
      <c r="C700" s="48">
        <v>2047.5117559333924</v>
      </c>
      <c r="D700" s="48">
        <v>1617.2142978863308</v>
      </c>
      <c r="E700" s="48">
        <v>15.089663226872434</v>
      </c>
      <c r="F700" s="48">
        <v>10.683819062891713</v>
      </c>
      <c r="G700" s="48">
        <v>3190.1040909971862</v>
      </c>
      <c r="H700" s="48">
        <v>2920.7940747109342</v>
      </c>
      <c r="I700" s="48">
        <v>15.166300517917698</v>
      </c>
      <c r="J700" s="48">
        <v>10.729082155865939</v>
      </c>
      <c r="K700" s="48">
        <v>2619.6175755399117</v>
      </c>
      <c r="L700" s="48">
        <v>2277.91673836277</v>
      </c>
      <c r="M700" s="48">
        <v>15.13201710260531</v>
      </c>
      <c r="N700" s="48">
        <v>10.708851808540389</v>
      </c>
      <c r="O700" s="48">
        <v>2556.3419998001318</v>
      </c>
      <c r="P700" s="48">
        <v>2185.6779184996954</v>
      </c>
      <c r="Q700" s="48">
        <v>15.11821982826628</v>
      </c>
      <c r="R700" s="48">
        <v>10.700701997056726</v>
      </c>
      <c r="U700" s="48">
        <v>1303.5797768246034</v>
      </c>
      <c r="V700" s="48">
        <v>4.5263092974225927E-2</v>
      </c>
      <c r="W700" s="48">
        <v>28800.059632842553</v>
      </c>
      <c r="X700" s="48">
        <v>660.70244047643928</v>
      </c>
      <c r="Y700" s="48">
        <v>2.5032745648676524E-2</v>
      </c>
      <c r="Z700" s="48">
        <v>26393.526692960684</v>
      </c>
      <c r="AA700" s="48">
        <v>568.46362061336458</v>
      </c>
      <c r="AB700" s="48">
        <v>1.6882934165012742E-2</v>
      </c>
      <c r="AC700" s="48">
        <v>33670.901933114037</v>
      </c>
      <c r="AD700" s="48">
        <v>-1303.5797768246034</v>
      </c>
      <c r="AE700" s="48">
        <v>-4.5263092974225927E-2</v>
      </c>
      <c r="AF700" s="48">
        <v>28800.059632842553</v>
      </c>
      <c r="AG700" s="48">
        <v>-642.87733634816414</v>
      </c>
      <c r="AH700" s="48">
        <v>-2.0230347325549403E-2</v>
      </c>
      <c r="AI700" s="48">
        <v>31777.869455373046</v>
      </c>
      <c r="AJ700" s="48">
        <v>-735.11615621123883</v>
      </c>
      <c r="AK700" s="48">
        <v>-2.8380158809213185E-2</v>
      </c>
      <c r="AL700" s="48">
        <v>25902.46802891725</v>
      </c>
      <c r="AM700" s="48">
        <v>-660.70244047643928</v>
      </c>
      <c r="AN700" s="48">
        <v>-2.5032745648676524E-2</v>
      </c>
      <c r="AO700" s="48">
        <v>26393.526692960684</v>
      </c>
      <c r="AP700" s="48">
        <v>642.87733634816414</v>
      </c>
      <c r="AQ700" s="48">
        <v>2.0230347325549403E-2</v>
      </c>
      <c r="AR700" s="48">
        <v>31777.869455373046</v>
      </c>
      <c r="AS700" s="48">
        <v>-92.238819863074696</v>
      </c>
      <c r="AT700" s="48">
        <v>-8.1498114836637825E-3</v>
      </c>
      <c r="AU700" s="48">
        <v>11317.908401681008</v>
      </c>
      <c r="AV700" s="48">
        <v>-568.46362061336458</v>
      </c>
      <c r="AW700" s="48">
        <v>-1.6882934165012742E-2</v>
      </c>
      <c r="AX700" s="48">
        <v>33670.901933114037</v>
      </c>
      <c r="AY700" s="48">
        <v>735.11615621123883</v>
      </c>
      <c r="AZ700" s="48">
        <v>2.8380158809213185E-2</v>
      </c>
      <c r="BA700" s="48">
        <v>25902.46802891725</v>
      </c>
      <c r="BB700" s="48">
        <v>92.238819863074696</v>
      </c>
      <c r="BC700" s="48">
        <v>8.1498114836637825E-3</v>
      </c>
      <c r="BD700" s="48">
        <v>11317.908401681008</v>
      </c>
      <c r="BF700" s="8">
        <f t="shared" si="89"/>
        <v>318897.35758886504</v>
      </c>
      <c r="BG700" s="8">
        <f t="shared" si="90"/>
        <v>318951.67060126725</v>
      </c>
      <c r="BH700" s="8">
        <f t="shared" si="91"/>
        <v>318987.63751784893</v>
      </c>
      <c r="BI700" s="8">
        <f t="shared" si="92"/>
        <v>318835.38199320209</v>
      </c>
      <c r="BJ700" s="19">
        <f t="shared" si="93"/>
        <v>0</v>
      </c>
      <c r="BK700" s="19">
        <f t="shared" si="94"/>
        <v>0</v>
      </c>
      <c r="BL700" s="19">
        <f t="shared" si="95"/>
        <v>1</v>
      </c>
      <c r="BM700" s="19">
        <f t="shared" si="96"/>
        <v>0</v>
      </c>
    </row>
    <row r="701" spans="2:65" x14ac:dyDescent="0.25">
      <c r="B701" s="6">
        <v>676</v>
      </c>
      <c r="C701" s="48">
        <v>2025.560572416885</v>
      </c>
      <c r="D701" s="48">
        <v>1602.4963628370872</v>
      </c>
      <c r="E701" s="48">
        <v>15.076687070442176</v>
      </c>
      <c r="F701" s="48">
        <v>10.675031016899901</v>
      </c>
      <c r="G701" s="48">
        <v>3181.3973017611743</v>
      </c>
      <c r="H701" s="48">
        <v>2914.9917946224177</v>
      </c>
      <c r="I701" s="48">
        <v>15.153731683937659</v>
      </c>
      <c r="J701" s="48">
        <v>10.72053249907788</v>
      </c>
      <c r="K701" s="48">
        <v>2616.8296312871707</v>
      </c>
      <c r="L701" s="48">
        <v>2276.0668677963649</v>
      </c>
      <c r="M701" s="48">
        <v>15.117338019504482</v>
      </c>
      <c r="N701" s="48">
        <v>10.699056575863613</v>
      </c>
      <c r="O701" s="48">
        <v>2505.700844421438</v>
      </c>
      <c r="P701" s="48">
        <v>2151.7669244182766</v>
      </c>
      <c r="Q701" s="48">
        <v>15.110858853448409</v>
      </c>
      <c r="R701" s="48">
        <v>10.69522991417576</v>
      </c>
      <c r="U701" s="48">
        <v>1312.4954317853305</v>
      </c>
      <c r="V701" s="48">
        <v>4.5501482177979113E-2</v>
      </c>
      <c r="W701" s="48">
        <v>28845.113806436078</v>
      </c>
      <c r="X701" s="48">
        <v>673.57050495927774</v>
      </c>
      <c r="Y701" s="48">
        <v>2.4025558963712612E-2</v>
      </c>
      <c r="Z701" s="48">
        <v>28035.581023384959</v>
      </c>
      <c r="AA701" s="48">
        <v>549.27056158118944</v>
      </c>
      <c r="AB701" s="48">
        <v>2.0198897275859551E-2</v>
      </c>
      <c r="AC701" s="48">
        <v>27193.09643886565</v>
      </c>
      <c r="AD701" s="48">
        <v>-1312.4954317853305</v>
      </c>
      <c r="AE701" s="48">
        <v>-4.5501482177979113E-2</v>
      </c>
      <c r="AF701" s="48">
        <v>28845.113806436078</v>
      </c>
      <c r="AG701" s="48">
        <v>-638.9249268260528</v>
      </c>
      <c r="AH701" s="48">
        <v>-2.1475923214266501E-2</v>
      </c>
      <c r="AI701" s="48">
        <v>29750.754854702293</v>
      </c>
      <c r="AJ701" s="48">
        <v>-763.2248702041411</v>
      </c>
      <c r="AK701" s="48">
        <v>-2.5302584902119563E-2</v>
      </c>
      <c r="AL701" s="48">
        <v>30163.909069235324</v>
      </c>
      <c r="AM701" s="48">
        <v>-673.57050495927774</v>
      </c>
      <c r="AN701" s="48">
        <v>-2.4025558963712612E-2</v>
      </c>
      <c r="AO701" s="48">
        <v>28035.581023384959</v>
      </c>
      <c r="AP701" s="48">
        <v>638.9249268260528</v>
      </c>
      <c r="AQ701" s="48">
        <v>2.1475923214266501E-2</v>
      </c>
      <c r="AR701" s="48">
        <v>29750.754854702293</v>
      </c>
      <c r="AS701" s="48">
        <v>-124.2999433780883</v>
      </c>
      <c r="AT701" s="48">
        <v>-3.8266616878530613E-3</v>
      </c>
      <c r="AU701" s="48">
        <v>32482.605863134577</v>
      </c>
      <c r="AV701" s="48">
        <v>-549.27056158118944</v>
      </c>
      <c r="AW701" s="48">
        <v>-2.0198897275859551E-2</v>
      </c>
      <c r="AX701" s="48">
        <v>27193.09643886565</v>
      </c>
      <c r="AY701" s="48">
        <v>763.2248702041411</v>
      </c>
      <c r="AZ701" s="48">
        <v>2.5302584902119563E-2</v>
      </c>
      <c r="BA701" s="48">
        <v>30163.909069235324</v>
      </c>
      <c r="BB701" s="48">
        <v>124.2999433780883</v>
      </c>
      <c r="BC701" s="48">
        <v>3.8266616878530613E-3</v>
      </c>
      <c r="BD701" s="48">
        <v>32482.605863134577</v>
      </c>
      <c r="BF701" s="8">
        <f t="shared" si="89"/>
        <v>318648.43414415995</v>
      </c>
      <c r="BG701" s="8">
        <f t="shared" si="90"/>
        <v>318700.98317771393</v>
      </c>
      <c r="BH701" s="8">
        <f t="shared" si="91"/>
        <v>318695.63040811202</v>
      </c>
      <c r="BI701" s="8">
        <f t="shared" si="92"/>
        <v>318705.13050085452</v>
      </c>
      <c r="BJ701" s="19">
        <f t="shared" si="93"/>
        <v>0</v>
      </c>
      <c r="BK701" s="19">
        <f t="shared" si="94"/>
        <v>0</v>
      </c>
      <c r="BL701" s="19">
        <f t="shared" si="95"/>
        <v>0</v>
      </c>
      <c r="BM701" s="19">
        <f t="shared" si="96"/>
        <v>1</v>
      </c>
    </row>
    <row r="702" spans="2:65" x14ac:dyDescent="0.25">
      <c r="B702" s="6">
        <v>677</v>
      </c>
      <c r="C702" s="48">
        <v>1936.5563515202782</v>
      </c>
      <c r="D702" s="48">
        <v>1544.1270516772433</v>
      </c>
      <c r="E702" s="48">
        <v>15.022115917485721</v>
      </c>
      <c r="F702" s="48">
        <v>10.633512033859796</v>
      </c>
      <c r="G702" s="48">
        <v>3211.7824678047114</v>
      </c>
      <c r="H702" s="48">
        <v>2936.1973431017636</v>
      </c>
      <c r="I702" s="48">
        <v>15.075989746976182</v>
      </c>
      <c r="J702" s="48">
        <v>10.665274463846592</v>
      </c>
      <c r="K702" s="48">
        <v>2535.6869604289595</v>
      </c>
      <c r="L702" s="48">
        <v>2222.8125603547146</v>
      </c>
      <c r="M702" s="48">
        <v>15.058879984369819</v>
      </c>
      <c r="N702" s="48">
        <v>10.655195230057277</v>
      </c>
      <c r="O702" s="48">
        <v>2511.2600369962211</v>
      </c>
      <c r="P702" s="48">
        <v>2156.6974102241293</v>
      </c>
      <c r="Q702" s="48">
        <v>15.039659884794206</v>
      </c>
      <c r="R702" s="48">
        <v>10.643863756231257</v>
      </c>
      <c r="U702" s="48">
        <v>1392.0702914245203</v>
      </c>
      <c r="V702" s="48">
        <v>3.1762429986795127E-2</v>
      </c>
      <c r="W702" s="48">
        <v>43827.575283227947</v>
      </c>
      <c r="X702" s="48">
        <v>678.68550867747126</v>
      </c>
      <c r="Y702" s="48">
        <v>2.1683196197480825E-2</v>
      </c>
      <c r="Z702" s="48">
        <v>31300.067688190804</v>
      </c>
      <c r="AA702" s="48">
        <v>612.57035854688593</v>
      </c>
      <c r="AB702" s="48">
        <v>1.0351722371460426E-2</v>
      </c>
      <c r="AC702" s="48">
        <v>59175.694301436743</v>
      </c>
      <c r="AD702" s="48">
        <v>-1392.0702914245203</v>
      </c>
      <c r="AE702" s="48">
        <v>-3.1762429986795127E-2</v>
      </c>
      <c r="AF702" s="48">
        <v>43827.575283227947</v>
      </c>
      <c r="AG702" s="48">
        <v>-713.38478274704903</v>
      </c>
      <c r="AH702" s="48">
        <v>-1.0079233789314301E-2</v>
      </c>
      <c r="AI702" s="48">
        <v>70777.679896993563</v>
      </c>
      <c r="AJ702" s="48">
        <v>-779.49993287763436</v>
      </c>
      <c r="AK702" s="48">
        <v>-2.1410707615334701E-2</v>
      </c>
      <c r="AL702" s="48">
        <v>36407.014045595752</v>
      </c>
      <c r="AM702" s="48">
        <v>-678.68550867747126</v>
      </c>
      <c r="AN702" s="48">
        <v>-2.1683196197480825E-2</v>
      </c>
      <c r="AO702" s="48">
        <v>31300.067688190804</v>
      </c>
      <c r="AP702" s="48">
        <v>713.38478274704903</v>
      </c>
      <c r="AQ702" s="48">
        <v>1.0079233789314301E-2</v>
      </c>
      <c r="AR702" s="48">
        <v>70777.679896993563</v>
      </c>
      <c r="AS702" s="48">
        <v>-66.115150130585334</v>
      </c>
      <c r="AT702" s="48">
        <v>-1.13314738260204E-2</v>
      </c>
      <c r="AU702" s="48">
        <v>5834.6470323009071</v>
      </c>
      <c r="AV702" s="48">
        <v>-612.57035854688593</v>
      </c>
      <c r="AW702" s="48">
        <v>-1.0351722371460426E-2</v>
      </c>
      <c r="AX702" s="48">
        <v>59175.694301436743</v>
      </c>
      <c r="AY702" s="48">
        <v>779.49993287763436</v>
      </c>
      <c r="AZ702" s="48">
        <v>2.1410707615334701E-2</v>
      </c>
      <c r="BA702" s="48">
        <v>36407.014045595752</v>
      </c>
      <c r="BB702" s="48">
        <v>66.115150130585334</v>
      </c>
      <c r="BC702" s="48">
        <v>1.13314738260204E-2</v>
      </c>
      <c r="BD702" s="48">
        <v>5834.6470323009071</v>
      </c>
      <c r="BF702" s="8">
        <f t="shared" si="89"/>
        <v>317461.2339641166</v>
      </c>
      <c r="BG702" s="8">
        <f t="shared" si="90"/>
        <v>317022.03657229594</v>
      </c>
      <c r="BH702" s="8">
        <f t="shared" si="91"/>
        <v>317433.04434136359</v>
      </c>
      <c r="BI702" s="8">
        <f t="shared" si="92"/>
        <v>317159.2152767136</v>
      </c>
      <c r="BJ702" s="19">
        <f t="shared" si="93"/>
        <v>1</v>
      </c>
      <c r="BK702" s="19">
        <f t="shared" si="94"/>
        <v>0</v>
      </c>
      <c r="BL702" s="19">
        <f t="shared" si="95"/>
        <v>0</v>
      </c>
      <c r="BM702" s="19">
        <f t="shared" si="96"/>
        <v>0</v>
      </c>
    </row>
    <row r="703" spans="2:65" x14ac:dyDescent="0.25">
      <c r="B703" s="6">
        <v>678</v>
      </c>
      <c r="C703" s="48">
        <v>2010.9501055816197</v>
      </c>
      <c r="D703" s="48">
        <v>1592.1740256544058</v>
      </c>
      <c r="E703" s="48">
        <v>15.088216823105983</v>
      </c>
      <c r="F703" s="48">
        <v>10.682455448384385</v>
      </c>
      <c r="G703" s="48">
        <v>3171.7369686461493</v>
      </c>
      <c r="H703" s="48">
        <v>2908.2305407923336</v>
      </c>
      <c r="I703" s="48">
        <v>15.162704053567905</v>
      </c>
      <c r="J703" s="48">
        <v>10.72640612400934</v>
      </c>
      <c r="K703" s="48">
        <v>2596.2101068978463</v>
      </c>
      <c r="L703" s="48">
        <v>2261.8626731417089</v>
      </c>
      <c r="M703" s="48">
        <v>15.128884712937392</v>
      </c>
      <c r="N703" s="48">
        <v>10.706467854497234</v>
      </c>
      <c r="O703" s="48">
        <v>2523.002652133745</v>
      </c>
      <c r="P703" s="48">
        <v>2162.9221332633833</v>
      </c>
      <c r="Q703" s="48">
        <v>15.116531842627106</v>
      </c>
      <c r="R703" s="48">
        <v>10.699178336100967</v>
      </c>
      <c r="U703" s="48">
        <v>1316.0565151379278</v>
      </c>
      <c r="V703" s="48">
        <v>4.3950675624955693E-2</v>
      </c>
      <c r="W703" s="48">
        <v>29943.942759110989</v>
      </c>
      <c r="X703" s="48">
        <v>669.68864748730311</v>
      </c>
      <c r="Y703" s="48">
        <v>2.401240611284905E-2</v>
      </c>
      <c r="Z703" s="48">
        <v>27889.277082022712</v>
      </c>
      <c r="AA703" s="48">
        <v>570.74810760897753</v>
      </c>
      <c r="AB703" s="48">
        <v>1.6722887716582591E-2</v>
      </c>
      <c r="AC703" s="48">
        <v>34129.757807499824</v>
      </c>
      <c r="AD703" s="48">
        <v>-1316.0565151379278</v>
      </c>
      <c r="AE703" s="48">
        <v>-4.3950675624955693E-2</v>
      </c>
      <c r="AF703" s="48">
        <v>29943.942759110989</v>
      </c>
      <c r="AG703" s="48">
        <v>-646.3678676506247</v>
      </c>
      <c r="AH703" s="48">
        <v>-1.9938269512106643E-2</v>
      </c>
      <c r="AI703" s="48">
        <v>32418.453730808786</v>
      </c>
      <c r="AJ703" s="48">
        <v>-745.30840752895028</v>
      </c>
      <c r="AK703" s="48">
        <v>-2.7227787908373102E-2</v>
      </c>
      <c r="AL703" s="48">
        <v>27373.079665416106</v>
      </c>
      <c r="AM703" s="48">
        <v>-669.68864748730311</v>
      </c>
      <c r="AN703" s="48">
        <v>-2.401240611284905E-2</v>
      </c>
      <c r="AO703" s="48">
        <v>27889.277082022712</v>
      </c>
      <c r="AP703" s="48">
        <v>646.3678676506247</v>
      </c>
      <c r="AQ703" s="48">
        <v>1.9938269512106643E-2</v>
      </c>
      <c r="AR703" s="48">
        <v>32418.453730808786</v>
      </c>
      <c r="AS703" s="48">
        <v>-98.940539878325581</v>
      </c>
      <c r="AT703" s="48">
        <v>-7.2895183962664589E-3</v>
      </c>
      <c r="AU703" s="48">
        <v>13572.987198852656</v>
      </c>
      <c r="AV703" s="48">
        <v>-570.74810760897753</v>
      </c>
      <c r="AW703" s="48">
        <v>-1.6722887716582591E-2</v>
      </c>
      <c r="AX703" s="48">
        <v>34129.757807499824</v>
      </c>
      <c r="AY703" s="48">
        <v>745.30840752895028</v>
      </c>
      <c r="AZ703" s="48">
        <v>2.7227787908373102E-2</v>
      </c>
      <c r="BA703" s="48">
        <v>27373.079665416106</v>
      </c>
      <c r="BB703" s="48">
        <v>98.940539878325581</v>
      </c>
      <c r="BC703" s="48">
        <v>7.2895183962664589E-3</v>
      </c>
      <c r="BD703" s="48">
        <v>13572.987198852656</v>
      </c>
      <c r="BF703" s="8">
        <f t="shared" si="89"/>
        <v>318881.48942587717</v>
      </c>
      <c r="BG703" s="8">
        <f t="shared" si="90"/>
        <v>318883.9531794879</v>
      </c>
      <c r="BH703" s="8">
        <f t="shared" si="91"/>
        <v>318932.17296177533</v>
      </c>
      <c r="BI703" s="8">
        <f t="shared" si="92"/>
        <v>318812.42794976564</v>
      </c>
      <c r="BJ703" s="19">
        <f t="shared" si="93"/>
        <v>0</v>
      </c>
      <c r="BK703" s="19">
        <f t="shared" si="94"/>
        <v>0</v>
      </c>
      <c r="BL703" s="19">
        <f t="shared" si="95"/>
        <v>1</v>
      </c>
      <c r="BM703" s="19">
        <f t="shared" si="96"/>
        <v>0</v>
      </c>
    </row>
    <row r="704" spans="2:65" x14ac:dyDescent="0.25">
      <c r="B704" s="6">
        <v>679</v>
      </c>
      <c r="C704" s="48">
        <v>1934.2161585185138</v>
      </c>
      <c r="D704" s="48">
        <v>1543.901617047934</v>
      </c>
      <c r="E704" s="48">
        <v>15.082963120846832</v>
      </c>
      <c r="F704" s="48">
        <v>10.678536250430156</v>
      </c>
      <c r="G704" s="48">
        <v>3192.3509978634106</v>
      </c>
      <c r="H704" s="48">
        <v>2924.1032133123849</v>
      </c>
      <c r="I704" s="48">
        <v>15.146179502742315</v>
      </c>
      <c r="J704" s="48">
        <v>10.71594689713841</v>
      </c>
      <c r="K704" s="48">
        <v>2565.3453327191623</v>
      </c>
      <c r="L704" s="48">
        <v>2243.7906141695867</v>
      </c>
      <c r="M704" s="48">
        <v>15.118689127561659</v>
      </c>
      <c r="N704" s="48">
        <v>10.699690131775263</v>
      </c>
      <c r="O704" s="48">
        <v>2464.5470329561294</v>
      </c>
      <c r="P704" s="48">
        <v>2126.5135662511157</v>
      </c>
      <c r="Q704" s="48">
        <v>15.110154839696056</v>
      </c>
      <c r="R704" s="48">
        <v>10.694639632932709</v>
      </c>
      <c r="U704" s="48">
        <v>1380.2015962644509</v>
      </c>
      <c r="V704" s="48">
        <v>3.7410646708254447E-2</v>
      </c>
      <c r="W704" s="48">
        <v>36893.283535777991</v>
      </c>
      <c r="X704" s="48">
        <v>699.88899712165266</v>
      </c>
      <c r="Y704" s="48">
        <v>2.1153881345107095E-2</v>
      </c>
      <c r="Z704" s="48">
        <v>33085.606641333339</v>
      </c>
      <c r="AA704" s="48">
        <v>582.61194920318167</v>
      </c>
      <c r="AB704" s="48">
        <v>1.6103382502553387E-2</v>
      </c>
      <c r="AC704" s="48">
        <v>36179.476523693171</v>
      </c>
      <c r="AD704" s="48">
        <v>-1380.2015962644509</v>
      </c>
      <c r="AE704" s="48">
        <v>-3.7410646708254447E-2</v>
      </c>
      <c r="AF704" s="48">
        <v>36893.283535777991</v>
      </c>
      <c r="AG704" s="48">
        <v>-680.31259914279826</v>
      </c>
      <c r="AH704" s="48">
        <v>-1.6256765363147352E-2</v>
      </c>
      <c r="AI704" s="48">
        <v>41847.968150232809</v>
      </c>
      <c r="AJ704" s="48">
        <v>-797.58964706126926</v>
      </c>
      <c r="AK704" s="48">
        <v>-2.130726420570106E-2</v>
      </c>
      <c r="AL704" s="48">
        <v>37432.757174328501</v>
      </c>
      <c r="AM704" s="48">
        <v>-699.88899712165266</v>
      </c>
      <c r="AN704" s="48">
        <v>-2.1153881345107095E-2</v>
      </c>
      <c r="AO704" s="48">
        <v>33085.606641333339</v>
      </c>
      <c r="AP704" s="48">
        <v>680.31259914279826</v>
      </c>
      <c r="AQ704" s="48">
        <v>1.6256765363147352E-2</v>
      </c>
      <c r="AR704" s="48">
        <v>41847.968150232809</v>
      </c>
      <c r="AS704" s="48">
        <v>-117.277047918471</v>
      </c>
      <c r="AT704" s="48">
        <v>-5.0504988425537078E-3</v>
      </c>
      <c r="AU704" s="48">
        <v>23220.884030372661</v>
      </c>
      <c r="AV704" s="48">
        <v>-582.61194920318167</v>
      </c>
      <c r="AW704" s="48">
        <v>-1.6103382502553387E-2</v>
      </c>
      <c r="AX704" s="48">
        <v>36179.476523693171</v>
      </c>
      <c r="AY704" s="48">
        <v>797.58964706126926</v>
      </c>
      <c r="AZ704" s="48">
        <v>2.130726420570106E-2</v>
      </c>
      <c r="BA704" s="48">
        <v>37432.757174328501</v>
      </c>
      <c r="BB704" s="48">
        <v>117.277047918471</v>
      </c>
      <c r="BC704" s="48">
        <v>5.0504988425537078E-3</v>
      </c>
      <c r="BD704" s="48">
        <v>23220.884030372661</v>
      </c>
      <c r="BF704" s="8">
        <f t="shared" si="89"/>
        <v>318812.1858958567</v>
      </c>
      <c r="BG704" s="8">
        <f t="shared" si="90"/>
        <v>318554.30370083993</v>
      </c>
      <c r="BH704" s="8">
        <f t="shared" si="91"/>
        <v>318746.91333908826</v>
      </c>
      <c r="BI704" s="8">
        <f t="shared" si="92"/>
        <v>318712.67542173021</v>
      </c>
      <c r="BJ704" s="19">
        <f t="shared" si="93"/>
        <v>1</v>
      </c>
      <c r="BK704" s="19">
        <f t="shared" si="94"/>
        <v>0</v>
      </c>
      <c r="BL704" s="19">
        <f t="shared" si="95"/>
        <v>0</v>
      </c>
      <c r="BM704" s="19">
        <f t="shared" si="96"/>
        <v>0</v>
      </c>
    </row>
    <row r="705" spans="2:65" x14ac:dyDescent="0.25">
      <c r="B705" s="6">
        <v>680</v>
      </c>
      <c r="C705" s="48">
        <v>2020.8972088009725</v>
      </c>
      <c r="D705" s="48">
        <v>1603.5050060300016</v>
      </c>
      <c r="E705" s="48">
        <v>15.096315625502221</v>
      </c>
      <c r="F705" s="48">
        <v>10.688421981582428</v>
      </c>
      <c r="G705" s="48">
        <v>3170.4065863338919</v>
      </c>
      <c r="H705" s="48">
        <v>2910.1208167626978</v>
      </c>
      <c r="I705" s="48">
        <v>15.172264744117827</v>
      </c>
      <c r="J705" s="48">
        <v>10.733171612992779</v>
      </c>
      <c r="K705" s="48">
        <v>2584.9530574757355</v>
      </c>
      <c r="L705" s="48">
        <v>2257.8900017490105</v>
      </c>
      <c r="M705" s="48">
        <v>15.140170527893549</v>
      </c>
      <c r="N705" s="48">
        <v>10.714279302365483</v>
      </c>
      <c r="O705" s="48">
        <v>2508.3117206928396</v>
      </c>
      <c r="P705" s="48">
        <v>2156.9352675943596</v>
      </c>
      <c r="Q705" s="48">
        <v>15.128417052941955</v>
      </c>
      <c r="R705" s="48">
        <v>10.707354123908409</v>
      </c>
      <c r="U705" s="48">
        <v>1306.6158107326962</v>
      </c>
      <c r="V705" s="48">
        <v>4.4749631410351043E-2</v>
      </c>
      <c r="W705" s="48">
        <v>29198.359171969911</v>
      </c>
      <c r="X705" s="48">
        <v>654.38499571900888</v>
      </c>
      <c r="Y705" s="48">
        <v>2.5857320783055471E-2</v>
      </c>
      <c r="Z705" s="48">
        <v>25307.532872772848</v>
      </c>
      <c r="AA705" s="48">
        <v>553.43026156435803</v>
      </c>
      <c r="AB705" s="48">
        <v>1.8932142325981616E-2</v>
      </c>
      <c r="AC705" s="48">
        <v>29232.310429277481</v>
      </c>
      <c r="AD705" s="48">
        <v>-1306.6158107326962</v>
      </c>
      <c r="AE705" s="48">
        <v>-4.4749631410351043E-2</v>
      </c>
      <c r="AF705" s="48">
        <v>29198.359171969911</v>
      </c>
      <c r="AG705" s="48">
        <v>-652.23081501368733</v>
      </c>
      <c r="AH705" s="48">
        <v>-1.8892310627295572E-2</v>
      </c>
      <c r="AI705" s="48">
        <v>34523.612695174808</v>
      </c>
      <c r="AJ705" s="48">
        <v>-753.18554916833818</v>
      </c>
      <c r="AK705" s="48">
        <v>-2.5817489084369427E-2</v>
      </c>
      <c r="AL705" s="48">
        <v>29173.462481459366</v>
      </c>
      <c r="AM705" s="48">
        <v>-654.38499571900888</v>
      </c>
      <c r="AN705" s="48">
        <v>-2.5857320783055471E-2</v>
      </c>
      <c r="AO705" s="48">
        <v>25307.532872772848</v>
      </c>
      <c r="AP705" s="48">
        <v>652.23081501368733</v>
      </c>
      <c r="AQ705" s="48">
        <v>1.8892310627295572E-2</v>
      </c>
      <c r="AR705" s="48">
        <v>34523.612695174808</v>
      </c>
      <c r="AS705" s="48">
        <v>-100.95473415465085</v>
      </c>
      <c r="AT705" s="48">
        <v>-6.925178457073855E-3</v>
      </c>
      <c r="AU705" s="48">
        <v>14577.92528819654</v>
      </c>
      <c r="AV705" s="48">
        <v>-553.43026156435803</v>
      </c>
      <c r="AW705" s="48">
        <v>-1.8932142325981616E-2</v>
      </c>
      <c r="AX705" s="48">
        <v>29232.310429277481</v>
      </c>
      <c r="AY705" s="48">
        <v>753.18554916833818</v>
      </c>
      <c r="AZ705" s="48">
        <v>2.5817489084369427E-2</v>
      </c>
      <c r="BA705" s="48">
        <v>29173.462481459366</v>
      </c>
      <c r="BB705" s="48">
        <v>100.95473415465085</v>
      </c>
      <c r="BC705" s="48">
        <v>6.925178457073855E-3</v>
      </c>
      <c r="BD705" s="48">
        <v>14577.92528819654</v>
      </c>
      <c r="BF705" s="8">
        <f t="shared" si="89"/>
        <v>319049.15444144281</v>
      </c>
      <c r="BG705" s="8">
        <f t="shared" si="90"/>
        <v>319085.02757302066</v>
      </c>
      <c r="BH705" s="8">
        <f t="shared" si="91"/>
        <v>319170.48906921543</v>
      </c>
      <c r="BI705" s="8">
        <f t="shared" si="92"/>
        <v>319063.68844965793</v>
      </c>
      <c r="BJ705" s="19">
        <f t="shared" si="93"/>
        <v>0</v>
      </c>
      <c r="BK705" s="19">
        <f t="shared" si="94"/>
        <v>0</v>
      </c>
      <c r="BL705" s="19">
        <f t="shared" si="95"/>
        <v>1</v>
      </c>
      <c r="BM705" s="19">
        <f t="shared" si="96"/>
        <v>0</v>
      </c>
    </row>
    <row r="706" spans="2:65" x14ac:dyDescent="0.25">
      <c r="B706" s="6">
        <v>681</v>
      </c>
      <c r="C706" s="48">
        <v>1969.0939303523235</v>
      </c>
      <c r="D706" s="48">
        <v>1567.4093144385656</v>
      </c>
      <c r="E706" s="48">
        <v>15.163730844737595</v>
      </c>
      <c r="F706" s="48">
        <v>10.736674984250559</v>
      </c>
      <c r="G706" s="48">
        <v>3212.4707052150775</v>
      </c>
      <c r="H706" s="48">
        <v>2937.5998612588564</v>
      </c>
      <c r="I706" s="48">
        <v>15.229608723098369</v>
      </c>
      <c r="J706" s="48">
        <v>10.775549953176053</v>
      </c>
      <c r="K706" s="48">
        <v>2590.1592033205566</v>
      </c>
      <c r="L706" s="48">
        <v>2260.4709588468677</v>
      </c>
      <c r="M706" s="48">
        <v>15.201260188799287</v>
      </c>
      <c r="N706" s="48">
        <v>10.758833795652192</v>
      </c>
      <c r="O706" s="48">
        <v>2503.0227747207759</v>
      </c>
      <c r="P706" s="48">
        <v>2152.389399048483</v>
      </c>
      <c r="Q706" s="48">
        <v>15.190377390431783</v>
      </c>
      <c r="R706" s="48">
        <v>10.752411585868721</v>
      </c>
      <c r="U706" s="48">
        <v>1370.1905468202908</v>
      </c>
      <c r="V706" s="48">
        <v>3.8874968925494358E-2</v>
      </c>
      <c r="W706" s="48">
        <v>35246.087255949278</v>
      </c>
      <c r="X706" s="48">
        <v>693.06164440830207</v>
      </c>
      <c r="Y706" s="48">
        <v>2.2158811401633116E-2</v>
      </c>
      <c r="Z706" s="48">
        <v>31277.022573386905</v>
      </c>
      <c r="AA706" s="48">
        <v>584.98008460991741</v>
      </c>
      <c r="AB706" s="48">
        <v>1.5736601618161927E-2</v>
      </c>
      <c r="AC706" s="48">
        <v>37173.215590256805</v>
      </c>
      <c r="AD706" s="48">
        <v>-1370.1905468202908</v>
      </c>
      <c r="AE706" s="48">
        <v>-3.8874968925494358E-2</v>
      </c>
      <c r="AF706" s="48">
        <v>35246.087255949278</v>
      </c>
      <c r="AG706" s="48">
        <v>-677.12890241198875</v>
      </c>
      <c r="AH706" s="48">
        <v>-1.6716157523861241E-2</v>
      </c>
      <c r="AI706" s="48">
        <v>40507.44924157545</v>
      </c>
      <c r="AJ706" s="48">
        <v>-785.21046221037341</v>
      </c>
      <c r="AK706" s="48">
        <v>-2.313836730733243E-2</v>
      </c>
      <c r="AL706" s="48">
        <v>33935.430783897369</v>
      </c>
      <c r="AM706" s="48">
        <v>-693.06164440830207</v>
      </c>
      <c r="AN706" s="48">
        <v>-2.2158811401633116E-2</v>
      </c>
      <c r="AO706" s="48">
        <v>31277.022573386905</v>
      </c>
      <c r="AP706" s="48">
        <v>677.12890241198875</v>
      </c>
      <c r="AQ706" s="48">
        <v>1.6716157523861241E-2</v>
      </c>
      <c r="AR706" s="48">
        <v>40507.44924157545</v>
      </c>
      <c r="AS706" s="48">
        <v>-108.08155979838466</v>
      </c>
      <c r="AT706" s="48">
        <v>-6.4222097834711889E-3</v>
      </c>
      <c r="AU706" s="48">
        <v>16829.341214694305</v>
      </c>
      <c r="AV706" s="48">
        <v>-584.98008460991741</v>
      </c>
      <c r="AW706" s="48">
        <v>-1.5736601618161927E-2</v>
      </c>
      <c r="AX706" s="48">
        <v>37173.215590256805</v>
      </c>
      <c r="AY706" s="48">
        <v>785.21046221037341</v>
      </c>
      <c r="AZ706" s="48">
        <v>2.313836730733243E-2</v>
      </c>
      <c r="BA706" s="48">
        <v>33935.430783897369</v>
      </c>
      <c r="BB706" s="48">
        <v>108.08155979838466</v>
      </c>
      <c r="BC706" s="48">
        <v>6.4222097834711889E-3</v>
      </c>
      <c r="BD706" s="48">
        <v>16829.341214694305</v>
      </c>
      <c r="BF706" s="8">
        <f t="shared" si="89"/>
        <v>320532.84021307819</v>
      </c>
      <c r="BG706" s="8">
        <f t="shared" si="90"/>
        <v>320328.89873402275</v>
      </c>
      <c r="BH706" s="8">
        <f t="shared" si="91"/>
        <v>320504.54291071894</v>
      </c>
      <c r="BI706" s="8">
        <f t="shared" si="92"/>
        <v>320419.95817701315</v>
      </c>
      <c r="BJ706" s="19">
        <f t="shared" si="93"/>
        <v>1</v>
      </c>
      <c r="BK706" s="19">
        <f t="shared" si="94"/>
        <v>0</v>
      </c>
      <c r="BL706" s="19">
        <f t="shared" si="95"/>
        <v>0</v>
      </c>
      <c r="BM706" s="19">
        <f t="shared" si="96"/>
        <v>0</v>
      </c>
    </row>
    <row r="707" spans="2:65" x14ac:dyDescent="0.25">
      <c r="B707" s="6">
        <v>682</v>
      </c>
      <c r="C707" s="48">
        <v>2039.0423875070967</v>
      </c>
      <c r="D707" s="48">
        <v>1610.974444855301</v>
      </c>
      <c r="E707" s="48">
        <v>14.968636963738431</v>
      </c>
      <c r="F707" s="48">
        <v>10.597641062304248</v>
      </c>
      <c r="G707" s="48">
        <v>3195.452029148727</v>
      </c>
      <c r="H707" s="48">
        <v>2924.0247858049315</v>
      </c>
      <c r="I707" s="48">
        <v>15.041484677785636</v>
      </c>
      <c r="J707" s="48">
        <v>10.640671413671324</v>
      </c>
      <c r="K707" s="48">
        <v>2559.3585146657429</v>
      </c>
      <c r="L707" s="48">
        <v>2237.1772407313183</v>
      </c>
      <c r="M707" s="48">
        <v>15.018024764551612</v>
      </c>
      <c r="N707" s="48">
        <v>10.626828503059942</v>
      </c>
      <c r="O707" s="48">
        <v>2564.7701306995723</v>
      </c>
      <c r="P707" s="48">
        <v>2190.8480291601913</v>
      </c>
      <c r="Q707" s="48">
        <v>14.993967979928707</v>
      </c>
      <c r="R707" s="48">
        <v>10.612619044367065</v>
      </c>
      <c r="U707" s="48">
        <v>1313.0503409496305</v>
      </c>
      <c r="V707" s="48">
        <v>4.3030351367075781E-2</v>
      </c>
      <c r="W707" s="48">
        <v>30514.515899451777</v>
      </c>
      <c r="X707" s="48">
        <v>626.20279587601726</v>
      </c>
      <c r="Y707" s="48">
        <v>2.9187440755693572E-2</v>
      </c>
      <c r="Z707" s="48">
        <v>21454.529059861623</v>
      </c>
      <c r="AA707" s="48">
        <v>579.8735843048903</v>
      </c>
      <c r="AB707" s="48">
        <v>1.4977982062816864E-2</v>
      </c>
      <c r="AC707" s="48">
        <v>38715.067348387201</v>
      </c>
      <c r="AD707" s="48">
        <v>-1313.0503409496305</v>
      </c>
      <c r="AE707" s="48">
        <v>-4.3030351367075781E-2</v>
      </c>
      <c r="AF707" s="48">
        <v>30514.515899451777</v>
      </c>
      <c r="AG707" s="48">
        <v>-686.84754507361322</v>
      </c>
      <c r="AH707" s="48">
        <v>-1.3842910611382209E-2</v>
      </c>
      <c r="AI707" s="48">
        <v>49617.278067869556</v>
      </c>
      <c r="AJ707" s="48">
        <v>-733.17675664474018</v>
      </c>
      <c r="AK707" s="48">
        <v>-2.8052369304258917E-2</v>
      </c>
      <c r="AL707" s="48">
        <v>26136.001158855026</v>
      </c>
      <c r="AM707" s="48">
        <v>-626.20279587601726</v>
      </c>
      <c r="AN707" s="48">
        <v>-2.9187440755693572E-2</v>
      </c>
      <c r="AO707" s="48">
        <v>21454.529059861623</v>
      </c>
      <c r="AP707" s="48">
        <v>686.84754507361322</v>
      </c>
      <c r="AQ707" s="48">
        <v>1.3842910611382209E-2</v>
      </c>
      <c r="AR707" s="48">
        <v>49617.278067869556</v>
      </c>
      <c r="AS707" s="48">
        <v>-46.329211571126962</v>
      </c>
      <c r="AT707" s="48">
        <v>-1.4209458692876709E-2</v>
      </c>
      <c r="AU707" s="48">
        <v>3260.44873154472</v>
      </c>
      <c r="AV707" s="48">
        <v>-579.8735843048903</v>
      </c>
      <c r="AW707" s="48">
        <v>-1.4977982062816864E-2</v>
      </c>
      <c r="AX707" s="48">
        <v>38715.067348387201</v>
      </c>
      <c r="AY707" s="48">
        <v>733.17675664474018</v>
      </c>
      <c r="AZ707" s="48">
        <v>2.8052369304258917E-2</v>
      </c>
      <c r="BA707" s="48">
        <v>26136.001158855026</v>
      </c>
      <c r="BB707" s="48">
        <v>46.329211571126962</v>
      </c>
      <c r="BC707" s="48">
        <v>1.4209458692876709E-2</v>
      </c>
      <c r="BD707" s="48">
        <v>3260.44873154472</v>
      </c>
      <c r="BF707" s="8">
        <f t="shared" si="89"/>
        <v>316318.25742427213</v>
      </c>
      <c r="BG707" s="8">
        <f t="shared" si="90"/>
        <v>316296.11762433482</v>
      </c>
      <c r="BH707" s="8">
        <f t="shared" si="91"/>
        <v>316567.67785106692</v>
      </c>
      <c r="BI707" s="8">
        <f t="shared" si="92"/>
        <v>316187.72330185177</v>
      </c>
      <c r="BJ707" s="19">
        <f t="shared" si="93"/>
        <v>0</v>
      </c>
      <c r="BK707" s="19">
        <f t="shared" si="94"/>
        <v>0</v>
      </c>
      <c r="BL707" s="19">
        <f t="shared" si="95"/>
        <v>1</v>
      </c>
      <c r="BM707" s="19">
        <f t="shared" si="96"/>
        <v>0</v>
      </c>
    </row>
    <row r="708" spans="2:65" x14ac:dyDescent="0.25">
      <c r="B708" s="6">
        <v>683</v>
      </c>
      <c r="C708" s="48">
        <v>2076.1956283608147</v>
      </c>
      <c r="D708" s="48">
        <v>1635.191893211927</v>
      </c>
      <c r="E708" s="48">
        <v>15.017035801886324</v>
      </c>
      <c r="F708" s="48">
        <v>10.633208057359942</v>
      </c>
      <c r="G708" s="48">
        <v>3175.3057806416605</v>
      </c>
      <c r="H708" s="48">
        <v>2910.1674866869162</v>
      </c>
      <c r="I708" s="48">
        <v>15.100675259604351</v>
      </c>
      <c r="J708" s="48">
        <v>10.682554591507499</v>
      </c>
      <c r="K708" s="48">
        <v>2614.6301182929319</v>
      </c>
      <c r="L708" s="48">
        <v>2273.6049089054086</v>
      </c>
      <c r="M708" s="48">
        <v>15.064790246708743</v>
      </c>
      <c r="N708" s="48">
        <v>10.661403535417866</v>
      </c>
      <c r="O708" s="48">
        <v>2554.6515481407469</v>
      </c>
      <c r="P708" s="48">
        <v>2183.4789294550292</v>
      </c>
      <c r="Q708" s="48">
        <v>15.050448512922456</v>
      </c>
      <c r="R708" s="48">
        <v>10.652941652494116</v>
      </c>
      <c r="U708" s="48">
        <v>1274.9755934749892</v>
      </c>
      <c r="V708" s="48">
        <v>4.9346534147556298E-2</v>
      </c>
      <c r="W708" s="48">
        <v>25837.186248228692</v>
      </c>
      <c r="X708" s="48">
        <v>638.41301569348161</v>
      </c>
      <c r="Y708" s="48">
        <v>2.8195478057924106E-2</v>
      </c>
      <c r="Z708" s="48">
        <v>22642.390186892429</v>
      </c>
      <c r="AA708" s="48">
        <v>548.28703624310219</v>
      </c>
      <c r="AB708" s="48">
        <v>1.9733595134173498E-2</v>
      </c>
      <c r="AC708" s="48">
        <v>27784.44741138985</v>
      </c>
      <c r="AD708" s="48">
        <v>-1274.9755934749892</v>
      </c>
      <c r="AE708" s="48">
        <v>-4.9346534147556298E-2</v>
      </c>
      <c r="AF708" s="48">
        <v>25837.186248228692</v>
      </c>
      <c r="AG708" s="48">
        <v>-636.56257778150757</v>
      </c>
      <c r="AH708" s="48">
        <v>-2.1151056089632192E-2</v>
      </c>
      <c r="AI708" s="48">
        <v>30096.018614103024</v>
      </c>
      <c r="AJ708" s="48">
        <v>-726.68855723188699</v>
      </c>
      <c r="AK708" s="48">
        <v>-2.96129390133828E-2</v>
      </c>
      <c r="AL708" s="48">
        <v>24539.562145570184</v>
      </c>
      <c r="AM708" s="48">
        <v>-638.41301569348161</v>
      </c>
      <c r="AN708" s="48">
        <v>-2.8195478057924106E-2</v>
      </c>
      <c r="AO708" s="48">
        <v>22642.390186892429</v>
      </c>
      <c r="AP708" s="48">
        <v>636.56257778150757</v>
      </c>
      <c r="AQ708" s="48">
        <v>2.1151056089632192E-2</v>
      </c>
      <c r="AR708" s="48">
        <v>30096.018614103024</v>
      </c>
      <c r="AS708" s="48">
        <v>-90.125979450379418</v>
      </c>
      <c r="AT708" s="48">
        <v>-8.4618829237506077E-3</v>
      </c>
      <c r="AU708" s="48">
        <v>10650.818530875204</v>
      </c>
      <c r="AV708" s="48">
        <v>-548.28703624310219</v>
      </c>
      <c r="AW708" s="48">
        <v>-1.9733595134173498E-2</v>
      </c>
      <c r="AX708" s="48">
        <v>27784.44741138985</v>
      </c>
      <c r="AY708" s="48">
        <v>726.68855723188699</v>
      </c>
      <c r="AZ708" s="48">
        <v>2.96129390133828E-2</v>
      </c>
      <c r="BA708" s="48">
        <v>24539.562145570184</v>
      </c>
      <c r="BB708" s="48">
        <v>90.125979450379418</v>
      </c>
      <c r="BC708" s="48">
        <v>8.4618829237506077E-3</v>
      </c>
      <c r="BD708" s="48">
        <v>10650.818530875204</v>
      </c>
      <c r="BF708" s="8">
        <f t="shared" si="89"/>
        <v>317361.04982758634</v>
      </c>
      <c r="BG708" s="8">
        <f t="shared" si="90"/>
        <v>317566.47025853809</v>
      </c>
      <c r="BH708" s="8">
        <f t="shared" si="91"/>
        <v>317568.50115363061</v>
      </c>
      <c r="BI708" s="8">
        <f t="shared" si="92"/>
        <v>317404.77064536844</v>
      </c>
      <c r="BJ708" s="19">
        <f t="shared" si="93"/>
        <v>0</v>
      </c>
      <c r="BK708" s="19">
        <f t="shared" si="94"/>
        <v>0</v>
      </c>
      <c r="BL708" s="19">
        <f t="shared" si="95"/>
        <v>1</v>
      </c>
      <c r="BM708" s="19">
        <f t="shared" si="96"/>
        <v>0</v>
      </c>
    </row>
    <row r="709" spans="2:65" x14ac:dyDescent="0.25">
      <c r="B709" s="6">
        <v>684</v>
      </c>
      <c r="C709" s="48">
        <v>1974.2474030779488</v>
      </c>
      <c r="D709" s="48">
        <v>1570.1966607956142</v>
      </c>
      <c r="E709" s="48">
        <v>15.003982398314484</v>
      </c>
      <c r="F709" s="48">
        <v>10.620026576610341</v>
      </c>
      <c r="G709" s="48">
        <v>3160.8890384483316</v>
      </c>
      <c r="H709" s="48">
        <v>2902.6051973442477</v>
      </c>
      <c r="I709" s="48">
        <v>15.067019033958307</v>
      </c>
      <c r="J709" s="48">
        <v>10.657173183536905</v>
      </c>
      <c r="K709" s="48">
        <v>2609.1336246152578</v>
      </c>
      <c r="L709" s="48">
        <v>2272.6605292606537</v>
      </c>
      <c r="M709" s="48">
        <v>15.033347402745383</v>
      </c>
      <c r="N709" s="48">
        <v>10.63734465010789</v>
      </c>
      <c r="O709" s="48">
        <v>2500.8875434172319</v>
      </c>
      <c r="P709" s="48">
        <v>2150.3697684764525</v>
      </c>
      <c r="Q709" s="48">
        <v>15.02726486749707</v>
      </c>
      <c r="R709" s="48">
        <v>10.633759435329681</v>
      </c>
      <c r="U709" s="48">
        <v>1332.4085365486335</v>
      </c>
      <c r="V709" s="48">
        <v>3.7146606926564019E-2</v>
      </c>
      <c r="W709" s="48">
        <v>35868.916350360145</v>
      </c>
      <c r="X709" s="48">
        <v>702.46386846503947</v>
      </c>
      <c r="Y709" s="48">
        <v>1.731807349754888E-2</v>
      </c>
      <c r="Z709" s="48">
        <v>40562.47183409072</v>
      </c>
      <c r="AA709" s="48">
        <v>580.17310768083826</v>
      </c>
      <c r="AB709" s="48">
        <v>1.3732858719340157E-2</v>
      </c>
      <c r="AC709" s="48">
        <v>42247.074665071239</v>
      </c>
      <c r="AD709" s="48">
        <v>-1332.4085365486335</v>
      </c>
      <c r="AE709" s="48">
        <v>-3.7146606926564019E-2</v>
      </c>
      <c r="AF709" s="48">
        <v>35868.916350360145</v>
      </c>
      <c r="AG709" s="48">
        <v>-629.94466808359402</v>
      </c>
      <c r="AH709" s="48">
        <v>-1.9828533429015138E-2</v>
      </c>
      <c r="AI709" s="48">
        <v>31769.604662833739</v>
      </c>
      <c r="AJ709" s="48">
        <v>-752.23542886779524</v>
      </c>
      <c r="AK709" s="48">
        <v>-2.3413748207223861E-2</v>
      </c>
      <c r="AL709" s="48">
        <v>32127.937065442067</v>
      </c>
      <c r="AM709" s="48">
        <v>-702.46386846503947</v>
      </c>
      <c r="AN709" s="48">
        <v>-1.731807349754888E-2</v>
      </c>
      <c r="AO709" s="48">
        <v>40562.47183409072</v>
      </c>
      <c r="AP709" s="48">
        <v>629.94466808359402</v>
      </c>
      <c r="AQ709" s="48">
        <v>1.9828533429015138E-2</v>
      </c>
      <c r="AR709" s="48">
        <v>31769.604662833739</v>
      </c>
      <c r="AS709" s="48">
        <v>-122.29076078420121</v>
      </c>
      <c r="AT709" s="48">
        <v>-3.5852147782087229E-3</v>
      </c>
      <c r="AU709" s="48">
        <v>34109.744701348471</v>
      </c>
      <c r="AV709" s="48">
        <v>-580.17310768083826</v>
      </c>
      <c r="AW709" s="48">
        <v>-1.3732858719340157E-2</v>
      </c>
      <c r="AX709" s="48">
        <v>42247.074665071239</v>
      </c>
      <c r="AY709" s="48">
        <v>752.23542886779524</v>
      </c>
      <c r="AZ709" s="48">
        <v>2.3413748207223861E-2</v>
      </c>
      <c r="BA709" s="48">
        <v>32127.937065442067</v>
      </c>
      <c r="BB709" s="48">
        <v>122.29076078420121</v>
      </c>
      <c r="BC709" s="48">
        <v>3.5852147782087229E-3</v>
      </c>
      <c r="BD709" s="48">
        <v>34109.744701348471</v>
      </c>
      <c r="BF709" s="8">
        <f t="shared" si="89"/>
        <v>317030.60063751461</v>
      </c>
      <c r="BG709" s="8">
        <f t="shared" si="90"/>
        <v>316812.59030876291</v>
      </c>
      <c r="BH709" s="8">
        <f t="shared" si="91"/>
        <v>316847.67897397606</v>
      </c>
      <c r="BI709" s="8">
        <f t="shared" si="92"/>
        <v>316862.41329141398</v>
      </c>
      <c r="BJ709" s="19">
        <f t="shared" si="93"/>
        <v>1</v>
      </c>
      <c r="BK709" s="19">
        <f t="shared" si="94"/>
        <v>0</v>
      </c>
      <c r="BL709" s="19">
        <f t="shared" si="95"/>
        <v>0</v>
      </c>
      <c r="BM709" s="19">
        <f t="shared" si="96"/>
        <v>0</v>
      </c>
    </row>
    <row r="710" spans="2:65" x14ac:dyDescent="0.25">
      <c r="B710" s="6">
        <v>685</v>
      </c>
      <c r="C710" s="48">
        <v>2061.0982424386816</v>
      </c>
      <c r="D710" s="48">
        <v>1627.1783716481448</v>
      </c>
      <c r="E710" s="48">
        <v>14.887287742517806</v>
      </c>
      <c r="F710" s="48">
        <v>10.539286870043222</v>
      </c>
      <c r="G710" s="48">
        <v>3209.731887792932</v>
      </c>
      <c r="H710" s="48">
        <v>2934.4195925938297</v>
      </c>
      <c r="I710" s="48">
        <v>14.956665006143341</v>
      </c>
      <c r="J710" s="48">
        <v>10.580193479527242</v>
      </c>
      <c r="K710" s="48">
        <v>2585.465418819032</v>
      </c>
      <c r="L710" s="48">
        <v>2255.6792611888413</v>
      </c>
      <c r="M710" s="48">
        <v>14.932984923629519</v>
      </c>
      <c r="N710" s="48">
        <v>10.566245582957997</v>
      </c>
      <c r="O710" s="48">
        <v>2522.2578060223318</v>
      </c>
      <c r="P710" s="48">
        <v>2163.5228763143832</v>
      </c>
      <c r="Q710" s="48">
        <v>14.920338680745246</v>
      </c>
      <c r="R710" s="48">
        <v>10.558790653422385</v>
      </c>
      <c r="U710" s="48">
        <v>1307.241220945685</v>
      </c>
      <c r="V710" s="48">
        <v>4.0906609484020251E-2</v>
      </c>
      <c r="W710" s="48">
        <v>31956.723801720731</v>
      </c>
      <c r="X710" s="48">
        <v>628.50088954069656</v>
      </c>
      <c r="Y710" s="48">
        <v>2.6958712914774807E-2</v>
      </c>
      <c r="Z710" s="48">
        <v>23313.460532318095</v>
      </c>
      <c r="AA710" s="48">
        <v>536.34450466623844</v>
      </c>
      <c r="AB710" s="48">
        <v>1.9503783379162698E-2</v>
      </c>
      <c r="AC710" s="48">
        <v>27499.510953308374</v>
      </c>
      <c r="AD710" s="48">
        <v>-1307.241220945685</v>
      </c>
      <c r="AE710" s="48">
        <v>-4.0906609484020251E-2</v>
      </c>
      <c r="AF710" s="48">
        <v>31956.723801720731</v>
      </c>
      <c r="AG710" s="48">
        <v>-678.74033140498841</v>
      </c>
      <c r="AH710" s="48">
        <v>-1.3947896569245444E-2</v>
      </c>
      <c r="AI710" s="48">
        <v>48662.558403364121</v>
      </c>
      <c r="AJ710" s="48">
        <v>-770.89671627944654</v>
      </c>
      <c r="AK710" s="48">
        <v>-2.1402826104857553E-2</v>
      </c>
      <c r="AL710" s="48">
        <v>36018.454408900936</v>
      </c>
      <c r="AM710" s="48">
        <v>-628.50088954069656</v>
      </c>
      <c r="AN710" s="48">
        <v>-2.6958712914774807E-2</v>
      </c>
      <c r="AO710" s="48">
        <v>23313.460532318095</v>
      </c>
      <c r="AP710" s="48">
        <v>678.74033140498841</v>
      </c>
      <c r="AQ710" s="48">
        <v>1.3947896569245444E-2</v>
      </c>
      <c r="AR710" s="48">
        <v>48662.558403364121</v>
      </c>
      <c r="AS710" s="48">
        <v>-92.156384874458126</v>
      </c>
      <c r="AT710" s="48">
        <v>-7.4549295356121092E-3</v>
      </c>
      <c r="AU710" s="48">
        <v>12361.804955261909</v>
      </c>
      <c r="AV710" s="48">
        <v>-536.34450466623844</v>
      </c>
      <c r="AW710" s="48">
        <v>-1.9503783379162698E-2</v>
      </c>
      <c r="AX710" s="48">
        <v>27499.510953308374</v>
      </c>
      <c r="AY710" s="48">
        <v>770.89671627944654</v>
      </c>
      <c r="AZ710" s="48">
        <v>2.1402826104857553E-2</v>
      </c>
      <c r="BA710" s="48">
        <v>36018.454408900936</v>
      </c>
      <c r="BB710" s="48">
        <v>92.156384874458126</v>
      </c>
      <c r="BC710" s="48">
        <v>7.4549295356121092E-3</v>
      </c>
      <c r="BD710" s="48">
        <v>12361.804955261909</v>
      </c>
      <c r="BF710" s="8">
        <f t="shared" si="89"/>
        <v>314551.42772964854</v>
      </c>
      <c r="BG710" s="8">
        <f t="shared" si="90"/>
        <v>314471.38479322341</v>
      </c>
      <c r="BH710" s="8">
        <f t="shared" si="91"/>
        <v>314731.68822755106</v>
      </c>
      <c r="BI710" s="8">
        <f t="shared" si="92"/>
        <v>314600.19672635716</v>
      </c>
      <c r="BJ710" s="19">
        <f t="shared" si="93"/>
        <v>0</v>
      </c>
      <c r="BK710" s="19">
        <f t="shared" si="94"/>
        <v>0</v>
      </c>
      <c r="BL710" s="19">
        <f t="shared" si="95"/>
        <v>1</v>
      </c>
      <c r="BM710" s="19">
        <f t="shared" si="96"/>
        <v>0</v>
      </c>
    </row>
    <row r="711" spans="2:65" x14ac:dyDescent="0.25">
      <c r="B711" s="6">
        <v>686</v>
      </c>
      <c r="C711" s="48">
        <v>1961.1532986294176</v>
      </c>
      <c r="D711" s="48">
        <v>1558.670142347001</v>
      </c>
      <c r="E711" s="48">
        <v>14.958389061056776</v>
      </c>
      <c r="F711" s="48">
        <v>10.58916387122734</v>
      </c>
      <c r="G711" s="48">
        <v>3212.4951555879966</v>
      </c>
      <c r="H711" s="48">
        <v>2935.3570927994456</v>
      </c>
      <c r="I711" s="48">
        <v>15.016935303647333</v>
      </c>
      <c r="J711" s="48">
        <v>10.623732462142767</v>
      </c>
      <c r="K711" s="48">
        <v>2575.0003262670693</v>
      </c>
      <c r="L711" s="48">
        <v>2247.5839730487201</v>
      </c>
      <c r="M711" s="48">
        <v>14.993552902611937</v>
      </c>
      <c r="N711" s="48">
        <v>10.609936650169493</v>
      </c>
      <c r="O711" s="48">
        <v>2550.65022886921</v>
      </c>
      <c r="P711" s="48">
        <v>2181.3329688033555</v>
      </c>
      <c r="Q711" s="48">
        <v>14.973963059388929</v>
      </c>
      <c r="R711" s="48">
        <v>10.59836794609855</v>
      </c>
      <c r="U711" s="48">
        <v>1376.6869504524445</v>
      </c>
      <c r="V711" s="48">
        <v>3.4568590915426967E-2</v>
      </c>
      <c r="W711" s="48">
        <v>39824.792217320864</v>
      </c>
      <c r="X711" s="48">
        <v>688.91383070171901</v>
      </c>
      <c r="Y711" s="48">
        <v>2.077277894215257E-2</v>
      </c>
      <c r="Z711" s="48">
        <v>33164.259467651689</v>
      </c>
      <c r="AA711" s="48">
        <v>622.66282645635442</v>
      </c>
      <c r="AB711" s="48">
        <v>9.2040748712101106E-3</v>
      </c>
      <c r="AC711" s="48">
        <v>67650.77807048407</v>
      </c>
      <c r="AD711" s="48">
        <v>-1376.6869504524445</v>
      </c>
      <c r="AE711" s="48">
        <v>-3.4568590915426967E-2</v>
      </c>
      <c r="AF711" s="48">
        <v>39824.792217320864</v>
      </c>
      <c r="AG711" s="48">
        <v>-687.77311975072553</v>
      </c>
      <c r="AH711" s="48">
        <v>-1.3795811973274397E-2</v>
      </c>
      <c r="AI711" s="48">
        <v>49853.761495379709</v>
      </c>
      <c r="AJ711" s="48">
        <v>-754.02412399609011</v>
      </c>
      <c r="AK711" s="48">
        <v>-2.5364516044216856E-2</v>
      </c>
      <c r="AL711" s="48">
        <v>29727.518659596448</v>
      </c>
      <c r="AM711" s="48">
        <v>-688.91383070171901</v>
      </c>
      <c r="AN711" s="48">
        <v>-2.077277894215257E-2</v>
      </c>
      <c r="AO711" s="48">
        <v>33164.259467651689</v>
      </c>
      <c r="AP711" s="48">
        <v>687.77311975072553</v>
      </c>
      <c r="AQ711" s="48">
        <v>1.3795811973274397E-2</v>
      </c>
      <c r="AR711" s="48">
        <v>49853.761495379709</v>
      </c>
      <c r="AS711" s="48">
        <v>-66.251004245364584</v>
      </c>
      <c r="AT711" s="48">
        <v>-1.1568704070942459E-2</v>
      </c>
      <c r="AU711" s="48">
        <v>5726.7437942137076</v>
      </c>
      <c r="AV711" s="48">
        <v>-622.66282645635442</v>
      </c>
      <c r="AW711" s="48">
        <v>-9.2040748712101106E-3</v>
      </c>
      <c r="AX711" s="48">
        <v>67650.77807048407</v>
      </c>
      <c r="AY711" s="48">
        <v>754.02412399609011</v>
      </c>
      <c r="AZ711" s="48">
        <v>2.5364516044216856E-2</v>
      </c>
      <c r="BA711" s="48">
        <v>29727.518659596448</v>
      </c>
      <c r="BB711" s="48">
        <v>66.251004245364584</v>
      </c>
      <c r="BC711" s="48">
        <v>1.1568704070942459E-2</v>
      </c>
      <c r="BD711" s="48">
        <v>5726.7437942137076</v>
      </c>
      <c r="BF711" s="8">
        <f t="shared" si="89"/>
        <v>316116.24599447323</v>
      </c>
      <c r="BG711" s="8">
        <f t="shared" si="90"/>
        <v>315776.61677148356</v>
      </c>
      <c r="BH711" s="8">
        <f t="shared" si="91"/>
        <v>316050.51553203608</v>
      </c>
      <c r="BI711" s="8">
        <f t="shared" si="92"/>
        <v>315769.70541415317</v>
      </c>
      <c r="BJ711" s="19">
        <f t="shared" si="93"/>
        <v>1</v>
      </c>
      <c r="BK711" s="19">
        <f t="shared" si="94"/>
        <v>0</v>
      </c>
      <c r="BL711" s="19">
        <f t="shared" si="95"/>
        <v>0</v>
      </c>
      <c r="BM711" s="19">
        <f t="shared" si="96"/>
        <v>0</v>
      </c>
    </row>
    <row r="712" spans="2:65" x14ac:dyDescent="0.25">
      <c r="B712" s="6">
        <v>687</v>
      </c>
      <c r="C712" s="48">
        <v>2026.9385418324032</v>
      </c>
      <c r="D712" s="48">
        <v>1607.100748876903</v>
      </c>
      <c r="E712" s="48">
        <v>15.032460393062573</v>
      </c>
      <c r="F712" s="48">
        <v>10.642987151466011</v>
      </c>
      <c r="G712" s="48">
        <v>3144.5923008961686</v>
      </c>
      <c r="H712" s="48">
        <v>2892.5238218401946</v>
      </c>
      <c r="I712" s="48">
        <v>15.112191482958938</v>
      </c>
      <c r="J712" s="48">
        <v>10.689992440080214</v>
      </c>
      <c r="K712" s="48">
        <v>2533.2171635124578</v>
      </c>
      <c r="L712" s="48">
        <v>2222.7518211693728</v>
      </c>
      <c r="M712" s="48">
        <v>15.084630704465413</v>
      </c>
      <c r="N712" s="48">
        <v>10.673762422396008</v>
      </c>
      <c r="O712" s="48">
        <v>2496.7663532263191</v>
      </c>
      <c r="P712" s="48">
        <v>2148.7714554948634</v>
      </c>
      <c r="Q712" s="48">
        <v>15.066811572975938</v>
      </c>
      <c r="R712" s="48">
        <v>10.66325879333843</v>
      </c>
      <c r="U712" s="48">
        <v>1285.4230729632916</v>
      </c>
      <c r="V712" s="48">
        <v>4.7005288614203167E-2</v>
      </c>
      <c r="W712" s="48">
        <v>27346.349971668653</v>
      </c>
      <c r="X712" s="48">
        <v>615.65107229246973</v>
      </c>
      <c r="Y712" s="48">
        <v>3.0775270929996879E-2</v>
      </c>
      <c r="Z712" s="48">
        <v>20004.732815930798</v>
      </c>
      <c r="AA712" s="48">
        <v>541.67070661796038</v>
      </c>
      <c r="AB712" s="48">
        <v>2.0271641872419366E-2</v>
      </c>
      <c r="AC712" s="48">
        <v>26720.613457311116</v>
      </c>
      <c r="AD712" s="48">
        <v>-1285.4230729632916</v>
      </c>
      <c r="AE712" s="48">
        <v>-4.7005288614203167E-2</v>
      </c>
      <c r="AF712" s="48">
        <v>27346.349971668653</v>
      </c>
      <c r="AG712" s="48">
        <v>-669.77200067082185</v>
      </c>
      <c r="AH712" s="48">
        <v>-1.6230017684206288E-2</v>
      </c>
      <c r="AI712" s="48">
        <v>41267.484343075521</v>
      </c>
      <c r="AJ712" s="48">
        <v>-743.75236634533121</v>
      </c>
      <c r="AK712" s="48">
        <v>-2.6733646741783801E-2</v>
      </c>
      <c r="AL712" s="48">
        <v>27820.834678078954</v>
      </c>
      <c r="AM712" s="48">
        <v>-615.65107229246973</v>
      </c>
      <c r="AN712" s="48">
        <v>-3.0775270929996879E-2</v>
      </c>
      <c r="AO712" s="48">
        <v>20004.732815930798</v>
      </c>
      <c r="AP712" s="48">
        <v>669.77200067082185</v>
      </c>
      <c r="AQ712" s="48">
        <v>1.6230017684206288E-2</v>
      </c>
      <c r="AR712" s="48">
        <v>41267.484343075521</v>
      </c>
      <c r="AS712" s="48">
        <v>-73.980365674509358</v>
      </c>
      <c r="AT712" s="48">
        <v>-1.0503629057577513E-2</v>
      </c>
      <c r="AU712" s="48">
        <v>7043.3147694927929</v>
      </c>
      <c r="AV712" s="48">
        <v>-541.67070661796038</v>
      </c>
      <c r="AW712" s="48">
        <v>-2.0271641872419366E-2</v>
      </c>
      <c r="AX712" s="48">
        <v>26720.613457311116</v>
      </c>
      <c r="AY712" s="48">
        <v>743.75236634533121</v>
      </c>
      <c r="AZ712" s="48">
        <v>2.6733646741783801E-2</v>
      </c>
      <c r="BA712" s="48">
        <v>27820.834678078954</v>
      </c>
      <c r="BB712" s="48">
        <v>73.980365674509358</v>
      </c>
      <c r="BC712" s="48">
        <v>1.0503629057577513E-2</v>
      </c>
      <c r="BD712" s="48">
        <v>7043.3147694927929</v>
      </c>
      <c r="BF712" s="8">
        <f t="shared" si="89"/>
        <v>317682.51379510341</v>
      </c>
      <c r="BG712" s="8">
        <f t="shared" si="90"/>
        <v>317807.24938056624</v>
      </c>
      <c r="BH712" s="8">
        <f t="shared" si="91"/>
        <v>317990.12085071084</v>
      </c>
      <c r="BI712" s="8">
        <f t="shared" si="92"/>
        <v>317748.99234465807</v>
      </c>
      <c r="BJ712" s="19">
        <f t="shared" si="93"/>
        <v>0</v>
      </c>
      <c r="BK712" s="19">
        <f t="shared" si="94"/>
        <v>0</v>
      </c>
      <c r="BL712" s="19">
        <f t="shared" si="95"/>
        <v>1</v>
      </c>
      <c r="BM712" s="19">
        <f t="shared" si="96"/>
        <v>0</v>
      </c>
    </row>
    <row r="713" spans="2:65" x14ac:dyDescent="0.25">
      <c r="B713" s="6">
        <v>688</v>
      </c>
      <c r="C713" s="48">
        <v>1931.0565247958677</v>
      </c>
      <c r="D713" s="48">
        <v>1541.5145944256922</v>
      </c>
      <c r="E713" s="48">
        <v>15.044061991074795</v>
      </c>
      <c r="F713" s="48">
        <v>10.650125860100909</v>
      </c>
      <c r="G713" s="48">
        <v>3143.3754284826719</v>
      </c>
      <c r="H713" s="48">
        <v>2891.1130774114758</v>
      </c>
      <c r="I713" s="48">
        <v>15.110659331567057</v>
      </c>
      <c r="J713" s="48">
        <v>10.689326726811966</v>
      </c>
      <c r="K713" s="48">
        <v>2553.5190862342697</v>
      </c>
      <c r="L713" s="48">
        <v>2235.6357821582556</v>
      </c>
      <c r="M713" s="48">
        <v>15.078967269020724</v>
      </c>
      <c r="N713" s="48">
        <v>10.670685588194734</v>
      </c>
      <c r="O713" s="48">
        <v>2470.2293397131839</v>
      </c>
      <c r="P713" s="48">
        <v>2130.103948603713</v>
      </c>
      <c r="Q713" s="48">
        <v>15.068166748335496</v>
      </c>
      <c r="R713" s="48">
        <v>10.664327142729084</v>
      </c>
      <c r="U713" s="48">
        <v>1349.5984829857837</v>
      </c>
      <c r="V713" s="48">
        <v>3.9200866711057714E-2</v>
      </c>
      <c r="W713" s="48">
        <v>34427.771532028171</v>
      </c>
      <c r="X713" s="48">
        <v>694.12118773256338</v>
      </c>
      <c r="Y713" s="48">
        <v>2.0559728093825669E-2</v>
      </c>
      <c r="Z713" s="48">
        <v>33761.204650416374</v>
      </c>
      <c r="AA713" s="48">
        <v>588.58935417802081</v>
      </c>
      <c r="AB713" s="48">
        <v>1.4201282628174994E-2</v>
      </c>
      <c r="AC713" s="48">
        <v>41446.210852129232</v>
      </c>
      <c r="AD713" s="48">
        <v>-1349.5984829857837</v>
      </c>
      <c r="AE713" s="48">
        <v>-3.9200866711057714E-2</v>
      </c>
      <c r="AF713" s="48">
        <v>34427.771532028171</v>
      </c>
      <c r="AG713" s="48">
        <v>-655.47729525322029</v>
      </c>
      <c r="AH713" s="48">
        <v>-1.8641138617232045E-2</v>
      </c>
      <c r="AI713" s="48">
        <v>35162.943032207855</v>
      </c>
      <c r="AJ713" s="48">
        <v>-761.00912880776286</v>
      </c>
      <c r="AK713" s="48">
        <v>-2.499958408288272E-2</v>
      </c>
      <c r="AL713" s="48">
        <v>30440.871587492842</v>
      </c>
      <c r="AM713" s="48">
        <v>-694.12118773256338</v>
      </c>
      <c r="AN713" s="48">
        <v>-2.0559728093825669E-2</v>
      </c>
      <c r="AO713" s="48">
        <v>33761.204650416374</v>
      </c>
      <c r="AP713" s="48">
        <v>655.47729525322029</v>
      </c>
      <c r="AQ713" s="48">
        <v>1.8641138617232045E-2</v>
      </c>
      <c r="AR713" s="48">
        <v>35162.943032207855</v>
      </c>
      <c r="AS713" s="48">
        <v>-105.53183355454257</v>
      </c>
      <c r="AT713" s="48">
        <v>-6.358445465650675E-3</v>
      </c>
      <c r="AU713" s="48">
        <v>16597.112316940071</v>
      </c>
      <c r="AV713" s="48">
        <v>-588.58935417802081</v>
      </c>
      <c r="AW713" s="48">
        <v>-1.4201282628174994E-2</v>
      </c>
      <c r="AX713" s="48">
        <v>41446.210852129232</v>
      </c>
      <c r="AY713" s="48">
        <v>761.00912880776286</v>
      </c>
      <c r="AZ713" s="48">
        <v>2.499958408288272E-2</v>
      </c>
      <c r="BA713" s="48">
        <v>30440.871587492842</v>
      </c>
      <c r="BB713" s="48">
        <v>105.53183355454257</v>
      </c>
      <c r="BC713" s="48">
        <v>6.358445465650675E-3</v>
      </c>
      <c r="BD713" s="48">
        <v>16597.112316940071</v>
      </c>
      <c r="BF713" s="8">
        <f t="shared" si="89"/>
        <v>317962.26120860159</v>
      </c>
      <c r="BG713" s="8">
        <f t="shared" si="90"/>
        <v>317788.68872694753</v>
      </c>
      <c r="BH713" s="8">
        <f t="shared" si="91"/>
        <v>317884.9318636838</v>
      </c>
      <c r="BI713" s="8">
        <f t="shared" si="92"/>
        <v>317799.7103332688</v>
      </c>
      <c r="BJ713" s="19">
        <f t="shared" si="93"/>
        <v>1</v>
      </c>
      <c r="BK713" s="19">
        <f t="shared" si="94"/>
        <v>0</v>
      </c>
      <c r="BL713" s="19">
        <f t="shared" si="95"/>
        <v>0</v>
      </c>
      <c r="BM713" s="19">
        <f t="shared" si="96"/>
        <v>0</v>
      </c>
    </row>
    <row r="714" spans="2:65" x14ac:dyDescent="0.25">
      <c r="B714" s="6">
        <v>689</v>
      </c>
      <c r="C714" s="48">
        <v>2040.9004104707658</v>
      </c>
      <c r="D714" s="48">
        <v>1616.1582931335929</v>
      </c>
      <c r="E714" s="48">
        <v>14.893786499863563</v>
      </c>
      <c r="F714" s="48">
        <v>10.544555244135484</v>
      </c>
      <c r="G714" s="48">
        <v>3207.0689009404759</v>
      </c>
      <c r="H714" s="48">
        <v>2934.2104074337335</v>
      </c>
      <c r="I714" s="48">
        <v>14.964325601954782</v>
      </c>
      <c r="J714" s="48">
        <v>10.586214937759411</v>
      </c>
      <c r="K714" s="48">
        <v>2579.0267359965578</v>
      </c>
      <c r="L714" s="48">
        <v>2253.2712345610389</v>
      </c>
      <c r="M714" s="48">
        <v>14.939911243787604</v>
      </c>
      <c r="N714" s="48">
        <v>10.571810931338451</v>
      </c>
      <c r="O714" s="48">
        <v>2455.7903335957249</v>
      </c>
      <c r="P714" s="48">
        <v>2120.9309379364718</v>
      </c>
      <c r="Q714" s="48">
        <v>14.93569319643259</v>
      </c>
      <c r="R714" s="48">
        <v>10.569320779250965</v>
      </c>
      <c r="U714" s="48">
        <v>1318.0521143001406</v>
      </c>
      <c r="V714" s="48">
        <v>4.1659693623927296E-2</v>
      </c>
      <c r="W714" s="48">
        <v>31638.545549531256</v>
      </c>
      <c r="X714" s="48">
        <v>637.112941427446</v>
      </c>
      <c r="Y714" s="48">
        <v>2.7255687202966783E-2</v>
      </c>
      <c r="Z714" s="48">
        <v>23375.412870092528</v>
      </c>
      <c r="AA714" s="48">
        <v>504.77264480287886</v>
      </c>
      <c r="AB714" s="48">
        <v>2.4765535115481185E-2</v>
      </c>
      <c r="AC714" s="48">
        <v>20382.060894268358</v>
      </c>
      <c r="AD714" s="48">
        <v>-1318.0521143001406</v>
      </c>
      <c r="AE714" s="48">
        <v>-4.1659693623927296E-2</v>
      </c>
      <c r="AF714" s="48">
        <v>31638.545549531256</v>
      </c>
      <c r="AG714" s="48">
        <v>-680.9391728726946</v>
      </c>
      <c r="AH714" s="48">
        <v>-1.4404006420960513E-2</v>
      </c>
      <c r="AI714" s="48">
        <v>47274.289733848025</v>
      </c>
      <c r="AJ714" s="48">
        <v>-813.27946949726174</v>
      </c>
      <c r="AK714" s="48">
        <v>-1.6894158508446111E-2</v>
      </c>
      <c r="AL714" s="48">
        <v>48139.685033182839</v>
      </c>
      <c r="AM714" s="48">
        <v>-637.112941427446</v>
      </c>
      <c r="AN714" s="48">
        <v>-2.7255687202966783E-2</v>
      </c>
      <c r="AO714" s="48">
        <v>23375.412870092528</v>
      </c>
      <c r="AP714" s="48">
        <v>680.9391728726946</v>
      </c>
      <c r="AQ714" s="48">
        <v>1.4404006420960513E-2</v>
      </c>
      <c r="AR714" s="48">
        <v>47274.289733848025</v>
      </c>
      <c r="AS714" s="48">
        <v>-132.34029662456715</v>
      </c>
      <c r="AT714" s="48">
        <v>-2.4901520874855976E-3</v>
      </c>
      <c r="AU714" s="48">
        <v>53145.467415283958</v>
      </c>
      <c r="AV714" s="48">
        <v>-504.77264480287886</v>
      </c>
      <c r="AW714" s="48">
        <v>-2.4765535115481185E-2</v>
      </c>
      <c r="AX714" s="48">
        <v>20382.060894268358</v>
      </c>
      <c r="AY714" s="48">
        <v>813.27946949726174</v>
      </c>
      <c r="AZ714" s="48">
        <v>1.6894158508446111E-2</v>
      </c>
      <c r="BA714" s="48">
        <v>48139.685033182839</v>
      </c>
      <c r="BB714" s="48">
        <v>132.34029662456715</v>
      </c>
      <c r="BC714" s="48">
        <v>2.4901520874855976E-3</v>
      </c>
      <c r="BD714" s="48">
        <v>53145.467415283958</v>
      </c>
      <c r="BF714" s="8">
        <f t="shared" si="89"/>
        <v>314720.49903093092</v>
      </c>
      <c r="BG714" s="8">
        <f t="shared" si="90"/>
        <v>314652.23772534862</v>
      </c>
      <c r="BH714" s="8">
        <f t="shared" si="91"/>
        <v>314901.05670559249</v>
      </c>
      <c r="BI714" s="8">
        <f t="shared" si="92"/>
        <v>314958.6924395925</v>
      </c>
      <c r="BJ714" s="19">
        <f t="shared" si="93"/>
        <v>0</v>
      </c>
      <c r="BK714" s="19">
        <f t="shared" si="94"/>
        <v>0</v>
      </c>
      <c r="BL714" s="19">
        <f t="shared" si="95"/>
        <v>0</v>
      </c>
      <c r="BM714" s="19">
        <f t="shared" si="96"/>
        <v>1</v>
      </c>
    </row>
    <row r="715" spans="2:65" x14ac:dyDescent="0.25">
      <c r="B715" s="6">
        <v>690</v>
      </c>
      <c r="C715" s="48">
        <v>1971.7208696312543</v>
      </c>
      <c r="D715" s="48">
        <v>1567.9682412465584</v>
      </c>
      <c r="E715" s="48">
        <v>14.978107266683859</v>
      </c>
      <c r="F715" s="48">
        <v>10.603604782178101</v>
      </c>
      <c r="G715" s="48">
        <v>3206.8251185283557</v>
      </c>
      <c r="H715" s="48">
        <v>2933.0231203400126</v>
      </c>
      <c r="I715" s="48">
        <v>15.039000587989564</v>
      </c>
      <c r="J715" s="48">
        <v>10.639431221923914</v>
      </c>
      <c r="K715" s="48">
        <v>2560.7217484374819</v>
      </c>
      <c r="L715" s="48">
        <v>2239.7586526706564</v>
      </c>
      <c r="M715" s="48">
        <v>15.01701358544484</v>
      </c>
      <c r="N715" s="48">
        <v>10.626505953488476</v>
      </c>
      <c r="O715" s="48">
        <v>2477.3520531050376</v>
      </c>
      <c r="P715" s="48">
        <v>2134.1224398149711</v>
      </c>
      <c r="Q715" s="48">
        <v>15.006588753241386</v>
      </c>
      <c r="R715" s="48">
        <v>10.620373395946702</v>
      </c>
      <c r="U715" s="48">
        <v>1365.0548790934542</v>
      </c>
      <c r="V715" s="48">
        <v>3.5826439745813232E-2</v>
      </c>
      <c r="W715" s="48">
        <v>38101.884774999948</v>
      </c>
      <c r="X715" s="48">
        <v>671.79041142409801</v>
      </c>
      <c r="Y715" s="48">
        <v>2.2901171310374835E-2</v>
      </c>
      <c r="Z715" s="48">
        <v>29334.325407179465</v>
      </c>
      <c r="AA715" s="48">
        <v>566.15419856841277</v>
      </c>
      <c r="AB715" s="48">
        <v>1.676861376860117E-2</v>
      </c>
      <c r="AC715" s="48">
        <v>33762.731158405179</v>
      </c>
      <c r="AD715" s="48">
        <v>-1365.0548790934542</v>
      </c>
      <c r="AE715" s="48">
        <v>-3.5826439745813232E-2</v>
      </c>
      <c r="AF715" s="48">
        <v>38101.884774999948</v>
      </c>
      <c r="AG715" s="48">
        <v>-693.26446766935624</v>
      </c>
      <c r="AH715" s="48">
        <v>-1.2925268435438397E-2</v>
      </c>
      <c r="AI715" s="48">
        <v>53636.369034206618</v>
      </c>
      <c r="AJ715" s="48">
        <v>-798.90068052504148</v>
      </c>
      <c r="AK715" s="48">
        <v>-1.9057825977212062E-2</v>
      </c>
      <c r="AL715" s="48">
        <v>41919.822412079309</v>
      </c>
      <c r="AM715" s="48">
        <v>-671.79041142409801</v>
      </c>
      <c r="AN715" s="48">
        <v>-2.2901171310374835E-2</v>
      </c>
      <c r="AO715" s="48">
        <v>29334.325407179465</v>
      </c>
      <c r="AP715" s="48">
        <v>693.26446766935624</v>
      </c>
      <c r="AQ715" s="48">
        <v>1.2925268435438397E-2</v>
      </c>
      <c r="AR715" s="48">
        <v>53636.369034206618</v>
      </c>
      <c r="AS715" s="48">
        <v>-105.63621285568524</v>
      </c>
      <c r="AT715" s="48">
        <v>-6.1325575417736644E-3</v>
      </c>
      <c r="AU715" s="48">
        <v>17225.474385868223</v>
      </c>
      <c r="AV715" s="48">
        <v>-566.15419856841277</v>
      </c>
      <c r="AW715" s="48">
        <v>-1.676861376860117E-2</v>
      </c>
      <c r="AX715" s="48">
        <v>33762.731158405179</v>
      </c>
      <c r="AY715" s="48">
        <v>798.90068052504148</v>
      </c>
      <c r="AZ715" s="48">
        <v>1.9057825977212062E-2</v>
      </c>
      <c r="BA715" s="48">
        <v>41919.822412079309</v>
      </c>
      <c r="BB715" s="48">
        <v>105.63621285568524</v>
      </c>
      <c r="BC715" s="48">
        <v>6.1325575417736644E-3</v>
      </c>
      <c r="BD715" s="48">
        <v>17225.474385868223</v>
      </c>
      <c r="BF715" s="8">
        <f t="shared" si="89"/>
        <v>316540.17522409651</v>
      </c>
      <c r="BG715" s="8">
        <f t="shared" si="90"/>
        <v>316249.91353737738</v>
      </c>
      <c r="BH715" s="8">
        <f t="shared" si="91"/>
        <v>316555.41995198361</v>
      </c>
      <c r="BI715" s="8">
        <f t="shared" si="92"/>
        <v>316477.07943858608</v>
      </c>
      <c r="BJ715" s="19">
        <f t="shared" si="93"/>
        <v>0</v>
      </c>
      <c r="BK715" s="19">
        <f t="shared" si="94"/>
        <v>0</v>
      </c>
      <c r="BL715" s="19">
        <f t="shared" si="95"/>
        <v>1</v>
      </c>
      <c r="BM715" s="19">
        <f t="shared" si="96"/>
        <v>0</v>
      </c>
    </row>
    <row r="716" spans="2:65" x14ac:dyDescent="0.25">
      <c r="B716" s="6">
        <v>691</v>
      </c>
      <c r="C716" s="48">
        <v>1931.4537007231586</v>
      </c>
      <c r="D716" s="48">
        <v>1543.910772809154</v>
      </c>
      <c r="E716" s="48">
        <v>14.945739005772218</v>
      </c>
      <c r="F716" s="48">
        <v>10.57989486920102</v>
      </c>
      <c r="G716" s="48">
        <v>3180.5160459194913</v>
      </c>
      <c r="H716" s="48">
        <v>2917.3949408843337</v>
      </c>
      <c r="I716" s="48">
        <v>15.004824467339507</v>
      </c>
      <c r="J716" s="48">
        <v>10.614733687092571</v>
      </c>
      <c r="K716" s="48">
        <v>2569.6047660926379</v>
      </c>
      <c r="L716" s="48">
        <v>2248.171839175855</v>
      </c>
      <c r="M716" s="48">
        <v>14.977252187081527</v>
      </c>
      <c r="N716" s="48">
        <v>10.598487419021351</v>
      </c>
      <c r="O716" s="48">
        <v>2427.1234455297836</v>
      </c>
      <c r="P716" s="48">
        <v>2102.9075526194824</v>
      </c>
      <c r="Q716" s="48">
        <v>14.975931100375474</v>
      </c>
      <c r="R716" s="48">
        <v>10.597708508224908</v>
      </c>
      <c r="U716" s="48">
        <v>1373.4841680751797</v>
      </c>
      <c r="V716" s="48">
        <v>3.4838817891550633E-2</v>
      </c>
      <c r="W716" s="48">
        <v>39423.960145567602</v>
      </c>
      <c r="X716" s="48">
        <v>704.26106636670102</v>
      </c>
      <c r="Y716" s="48">
        <v>1.8592549820331428E-2</v>
      </c>
      <c r="Z716" s="48">
        <v>37878.670390683779</v>
      </c>
      <c r="AA716" s="48">
        <v>558.99677981032846</v>
      </c>
      <c r="AB716" s="48">
        <v>1.7813639023888328E-2</v>
      </c>
      <c r="AC716" s="48">
        <v>31380.268740188701</v>
      </c>
      <c r="AD716" s="48">
        <v>-1373.4841680751797</v>
      </c>
      <c r="AE716" s="48">
        <v>-3.4838817891550633E-2</v>
      </c>
      <c r="AF716" s="48">
        <v>39423.960145567602</v>
      </c>
      <c r="AG716" s="48">
        <v>-669.22310170847868</v>
      </c>
      <c r="AH716" s="48">
        <v>-1.6246268071219205E-2</v>
      </c>
      <c r="AI716" s="48">
        <v>41192.420239207386</v>
      </c>
      <c r="AJ716" s="48">
        <v>-814.48738826485123</v>
      </c>
      <c r="AK716" s="48">
        <v>-1.7025178867662305E-2</v>
      </c>
      <c r="AL716" s="48">
        <v>47840.166296983341</v>
      </c>
      <c r="AM716" s="48">
        <v>-704.26106636670102</v>
      </c>
      <c r="AN716" s="48">
        <v>-1.8592549820331428E-2</v>
      </c>
      <c r="AO716" s="48">
        <v>37878.670390683779</v>
      </c>
      <c r="AP716" s="48">
        <v>669.22310170847868</v>
      </c>
      <c r="AQ716" s="48">
        <v>1.6246268071219205E-2</v>
      </c>
      <c r="AR716" s="48">
        <v>41192.420239207386</v>
      </c>
      <c r="AS716" s="48">
        <v>-145.26428655637255</v>
      </c>
      <c r="AT716" s="48">
        <v>-7.7891079644309968E-4</v>
      </c>
      <c r="AU716" s="48">
        <v>186496.69155919098</v>
      </c>
      <c r="AV716" s="48">
        <v>-558.99677981032846</v>
      </c>
      <c r="AW716" s="48">
        <v>-1.7813639023888328E-2</v>
      </c>
      <c r="AX716" s="48">
        <v>31380.268740188701</v>
      </c>
      <c r="AY716" s="48">
        <v>814.48738826485123</v>
      </c>
      <c r="AZ716" s="48">
        <v>1.7025178867662305E-2</v>
      </c>
      <c r="BA716" s="48">
        <v>47840.166296983341</v>
      </c>
      <c r="BB716" s="48">
        <v>145.26428655637255</v>
      </c>
      <c r="BC716" s="48">
        <v>7.7891079644309968E-4</v>
      </c>
      <c r="BD716" s="48">
        <v>186496.69155919098</v>
      </c>
      <c r="BF716" s="8">
        <f t="shared" si="89"/>
        <v>315852.9353032214</v>
      </c>
      <c r="BG716" s="8">
        <f t="shared" si="90"/>
        <v>315524.61567189283</v>
      </c>
      <c r="BH716" s="8">
        <f t="shared" si="91"/>
        <v>315706.45073146466</v>
      </c>
      <c r="BI716" s="8">
        <f t="shared" si="92"/>
        <v>315828.34769412776</v>
      </c>
      <c r="BJ716" s="19">
        <f t="shared" si="93"/>
        <v>1</v>
      </c>
      <c r="BK716" s="19">
        <f t="shared" si="94"/>
        <v>0</v>
      </c>
      <c r="BL716" s="19">
        <f t="shared" si="95"/>
        <v>0</v>
      </c>
      <c r="BM716" s="19">
        <f t="shared" si="96"/>
        <v>0</v>
      </c>
    </row>
    <row r="717" spans="2:65" x14ac:dyDescent="0.25">
      <c r="B717" s="6">
        <v>692</v>
      </c>
      <c r="C717" s="48">
        <v>2041.871074708092</v>
      </c>
      <c r="D717" s="48">
        <v>1613.0627429739993</v>
      </c>
      <c r="E717" s="48">
        <v>14.928696698833578</v>
      </c>
      <c r="F717" s="48">
        <v>10.569150163166876</v>
      </c>
      <c r="G717" s="48">
        <v>3207.8796674544633</v>
      </c>
      <c r="H717" s="48">
        <v>2932.4329291730432</v>
      </c>
      <c r="I717" s="48">
        <v>15.000121109927436</v>
      </c>
      <c r="J717" s="48">
        <v>10.611469005778803</v>
      </c>
      <c r="K717" s="48">
        <v>2618.6845030228269</v>
      </c>
      <c r="L717" s="48">
        <v>2277.0012744748747</v>
      </c>
      <c r="M717" s="48">
        <v>14.969428148449216</v>
      </c>
      <c r="N717" s="48">
        <v>10.593299686265835</v>
      </c>
      <c r="O717" s="48">
        <v>2540.30273184424</v>
      </c>
      <c r="P717" s="48">
        <v>2174.6189976459732</v>
      </c>
      <c r="Q717" s="48">
        <v>14.958249086624486</v>
      </c>
      <c r="R717" s="48">
        <v>10.586675973080789</v>
      </c>
      <c r="U717" s="48">
        <v>1319.3701861990439</v>
      </c>
      <c r="V717" s="48">
        <v>4.2318842611926755E-2</v>
      </c>
      <c r="W717" s="48">
        <v>31176.896738362233</v>
      </c>
      <c r="X717" s="48">
        <v>663.93853150087534</v>
      </c>
      <c r="Y717" s="48">
        <v>2.4149523098959236E-2</v>
      </c>
      <c r="Z717" s="48">
        <v>27492.821650357513</v>
      </c>
      <c r="AA717" s="48">
        <v>561.55625467197387</v>
      </c>
      <c r="AB717" s="48">
        <v>1.7525809913912838E-2</v>
      </c>
      <c r="AC717" s="48">
        <v>32041.672107043869</v>
      </c>
      <c r="AD717" s="48">
        <v>-1319.3701861990439</v>
      </c>
      <c r="AE717" s="48">
        <v>-4.2318842611926755E-2</v>
      </c>
      <c r="AF717" s="48">
        <v>31176.896738362233</v>
      </c>
      <c r="AG717" s="48">
        <v>-655.43165469816859</v>
      </c>
      <c r="AH717" s="48">
        <v>-1.8169319512967519E-2</v>
      </c>
      <c r="AI717" s="48">
        <v>36073.538925350746</v>
      </c>
      <c r="AJ717" s="48">
        <v>-757.81393152707005</v>
      </c>
      <c r="AK717" s="48">
        <v>-2.4793032698013917E-2</v>
      </c>
      <c r="AL717" s="48">
        <v>30565.60045547699</v>
      </c>
      <c r="AM717" s="48">
        <v>-663.93853150087534</v>
      </c>
      <c r="AN717" s="48">
        <v>-2.4149523098959236E-2</v>
      </c>
      <c r="AO717" s="48">
        <v>27492.821650357513</v>
      </c>
      <c r="AP717" s="48">
        <v>655.43165469816859</v>
      </c>
      <c r="AQ717" s="48">
        <v>1.8169319512967519E-2</v>
      </c>
      <c r="AR717" s="48">
        <v>36073.538925350746</v>
      </c>
      <c r="AS717" s="48">
        <v>-102.38227682890147</v>
      </c>
      <c r="AT717" s="48">
        <v>-6.6237131850463982E-3</v>
      </c>
      <c r="AU717" s="48">
        <v>15456.930873764019</v>
      </c>
      <c r="AV717" s="48">
        <v>-561.55625467197387</v>
      </c>
      <c r="AW717" s="48">
        <v>-1.7525809913912838E-2</v>
      </c>
      <c r="AX717" s="48">
        <v>32041.672107043869</v>
      </c>
      <c r="AY717" s="48">
        <v>757.81393152707005</v>
      </c>
      <c r="AZ717" s="48">
        <v>2.4793032698013917E-2</v>
      </c>
      <c r="BA717" s="48">
        <v>30565.60045547699</v>
      </c>
      <c r="BB717" s="48">
        <v>102.38227682890147</v>
      </c>
      <c r="BC717" s="48">
        <v>6.6237131850463982E-3</v>
      </c>
      <c r="BD717" s="48">
        <v>15456.930873764019</v>
      </c>
      <c r="BF717" s="8">
        <f t="shared" si="89"/>
        <v>315461.44215203228</v>
      </c>
      <c r="BG717" s="8">
        <f t="shared" si="90"/>
        <v>315411.63724419102</v>
      </c>
      <c r="BH717" s="8">
        <f t="shared" si="91"/>
        <v>315521.98931350018</v>
      </c>
      <c r="BI717" s="8">
        <f t="shared" si="92"/>
        <v>315425.66019477771</v>
      </c>
      <c r="BJ717" s="19">
        <f t="shared" si="93"/>
        <v>0</v>
      </c>
      <c r="BK717" s="19">
        <f t="shared" si="94"/>
        <v>0</v>
      </c>
      <c r="BL717" s="19">
        <f t="shared" si="95"/>
        <v>1</v>
      </c>
      <c r="BM717" s="19">
        <f t="shared" si="96"/>
        <v>0</v>
      </c>
    </row>
    <row r="718" spans="2:65" x14ac:dyDescent="0.25">
      <c r="B718" s="6">
        <v>693</v>
      </c>
      <c r="C718" s="48">
        <v>1952.5118063303009</v>
      </c>
      <c r="D718" s="48">
        <v>1556.0645851273182</v>
      </c>
      <c r="E718" s="48">
        <v>15.053958012941614</v>
      </c>
      <c r="F718" s="48">
        <v>10.65630057784217</v>
      </c>
      <c r="G718" s="48">
        <v>3148.011434858965</v>
      </c>
      <c r="H718" s="48">
        <v>2894.2932260836433</v>
      </c>
      <c r="I718" s="48">
        <v>15.120785274488069</v>
      </c>
      <c r="J718" s="48">
        <v>10.695794888112099</v>
      </c>
      <c r="K718" s="48">
        <v>2599.5829568876502</v>
      </c>
      <c r="L718" s="48">
        <v>2266.6594239678002</v>
      </c>
      <c r="M718" s="48">
        <v>15.083845263094105</v>
      </c>
      <c r="N718" s="48">
        <v>10.673978058999641</v>
      </c>
      <c r="O718" s="48">
        <v>2436.4691664283846</v>
      </c>
      <c r="P718" s="48">
        <v>2107.5233514174329</v>
      </c>
      <c r="Q718" s="48">
        <v>15.085708914868784</v>
      </c>
      <c r="R718" s="48">
        <v>10.675079582272417</v>
      </c>
      <c r="U718" s="48">
        <v>1338.2286409563251</v>
      </c>
      <c r="V718" s="48">
        <v>3.9494310269928334E-2</v>
      </c>
      <c r="W718" s="48">
        <v>33884.086892771389</v>
      </c>
      <c r="X718" s="48">
        <v>710.594838840482</v>
      </c>
      <c r="Y718" s="48">
        <v>1.7677481157470254E-2</v>
      </c>
      <c r="Z718" s="48">
        <v>40197.742682372744</v>
      </c>
      <c r="AA718" s="48">
        <v>551.45876629011468</v>
      </c>
      <c r="AB718" s="48">
        <v>1.8779004430246715E-2</v>
      </c>
      <c r="AC718" s="48">
        <v>29365.708301442141</v>
      </c>
      <c r="AD718" s="48">
        <v>-1338.2286409563251</v>
      </c>
      <c r="AE718" s="48">
        <v>-3.9494310269928334E-2</v>
      </c>
      <c r="AF718" s="48">
        <v>33884.086892771389</v>
      </c>
      <c r="AG718" s="48">
        <v>-627.63380211584308</v>
      </c>
      <c r="AH718" s="48">
        <v>-2.181682911245808E-2</v>
      </c>
      <c r="AI718" s="48">
        <v>28768.332871867475</v>
      </c>
      <c r="AJ718" s="48">
        <v>-786.7698746662104</v>
      </c>
      <c r="AK718" s="48">
        <v>-2.0715305839681619E-2</v>
      </c>
      <c r="AL718" s="48">
        <v>37980.12352581817</v>
      </c>
      <c r="AM718" s="48">
        <v>-710.594838840482</v>
      </c>
      <c r="AN718" s="48">
        <v>-1.7677481157470254E-2</v>
      </c>
      <c r="AO718" s="48">
        <v>40197.742682372744</v>
      </c>
      <c r="AP718" s="48">
        <v>627.63380211584308</v>
      </c>
      <c r="AQ718" s="48">
        <v>2.181682911245808E-2</v>
      </c>
      <c r="AR718" s="48">
        <v>28768.332871867475</v>
      </c>
      <c r="AS718" s="48">
        <v>-159.13607255036732</v>
      </c>
      <c r="AT718" s="48">
        <v>1.1015232727764612E-3</v>
      </c>
      <c r="AU718" s="48">
        <v>-144469.09700714218</v>
      </c>
      <c r="AV718" s="48">
        <v>-551.45876629011468</v>
      </c>
      <c r="AW718" s="48">
        <v>-1.8779004430246715E-2</v>
      </c>
      <c r="AX718" s="48">
        <v>29365.708301442141</v>
      </c>
      <c r="AY718" s="48">
        <v>786.7698746662104</v>
      </c>
      <c r="AZ718" s="48">
        <v>2.0715305839681619E-2</v>
      </c>
      <c r="BA718" s="48">
        <v>37980.12352581817</v>
      </c>
      <c r="BB718" s="48">
        <v>159.13607255036732</v>
      </c>
      <c r="BC718" s="48">
        <v>-1.1015232727764612E-3</v>
      </c>
      <c r="BD718" s="48">
        <v>-144469.09700714218</v>
      </c>
      <c r="BF718" s="8">
        <f t="shared" si="89"/>
        <v>318132.95275013777</v>
      </c>
      <c r="BG718" s="8">
        <f t="shared" si="90"/>
        <v>317979.55341727933</v>
      </c>
      <c r="BH718" s="8">
        <f t="shared" si="91"/>
        <v>317952.68234602141</v>
      </c>
      <c r="BI718" s="8">
        <f t="shared" si="92"/>
        <v>318144.86411675508</v>
      </c>
      <c r="BJ718" s="19">
        <f t="shared" si="93"/>
        <v>0</v>
      </c>
      <c r="BK718" s="19">
        <f t="shared" si="94"/>
        <v>0</v>
      </c>
      <c r="BL718" s="19">
        <f t="shared" si="95"/>
        <v>0</v>
      </c>
      <c r="BM718" s="19">
        <f t="shared" si="96"/>
        <v>1</v>
      </c>
    </row>
    <row r="719" spans="2:65" x14ac:dyDescent="0.25">
      <c r="B719" s="6">
        <v>694</v>
      </c>
      <c r="C719" s="48">
        <v>1958.0752078272783</v>
      </c>
      <c r="D719" s="48">
        <v>1560.6749990502453</v>
      </c>
      <c r="E719" s="48">
        <v>15.01457210214144</v>
      </c>
      <c r="F719" s="48">
        <v>10.629709509871795</v>
      </c>
      <c r="G719" s="48">
        <v>3146.7483147960961</v>
      </c>
      <c r="H719" s="48">
        <v>2893.9664429771215</v>
      </c>
      <c r="I719" s="48">
        <v>15.085898152239938</v>
      </c>
      <c r="J719" s="48">
        <v>10.671846949030998</v>
      </c>
      <c r="K719" s="48">
        <v>2550.0804696558876</v>
      </c>
      <c r="L719" s="48">
        <v>2234.0845688414556</v>
      </c>
      <c r="M719" s="48">
        <v>15.054881114801606</v>
      </c>
      <c r="N719" s="48">
        <v>10.653538682351838</v>
      </c>
      <c r="O719" s="48">
        <v>2498.6695724704468</v>
      </c>
      <c r="P719" s="48">
        <v>2150.0556022914398</v>
      </c>
      <c r="Q719" s="48">
        <v>15.038779988827635</v>
      </c>
      <c r="R719" s="48">
        <v>10.644025241484853</v>
      </c>
      <c r="U719" s="48">
        <v>1333.2914439268761</v>
      </c>
      <c r="V719" s="48">
        <v>4.2137439159203538E-2</v>
      </c>
      <c r="W719" s="48">
        <v>31641.491996925553</v>
      </c>
      <c r="X719" s="48">
        <v>673.40956979121029</v>
      </c>
      <c r="Y719" s="48">
        <v>2.3829172480043681E-2</v>
      </c>
      <c r="Z719" s="48">
        <v>28259.880629727006</v>
      </c>
      <c r="AA719" s="48">
        <v>589.38060324119442</v>
      </c>
      <c r="AB719" s="48">
        <v>1.4315731613057991E-2</v>
      </c>
      <c r="AC719" s="48">
        <v>41170.135007532212</v>
      </c>
      <c r="AD719" s="48">
        <v>-1333.2914439268761</v>
      </c>
      <c r="AE719" s="48">
        <v>-4.2137439159203538E-2</v>
      </c>
      <c r="AF719" s="48">
        <v>31641.491996925553</v>
      </c>
      <c r="AG719" s="48">
        <v>-659.88187413566584</v>
      </c>
      <c r="AH719" s="48">
        <v>-1.8308266679159857E-2</v>
      </c>
      <c r="AI719" s="48">
        <v>36042.837134702859</v>
      </c>
      <c r="AJ719" s="48">
        <v>-743.91084068568171</v>
      </c>
      <c r="AK719" s="48">
        <v>-2.7821707546145547E-2</v>
      </c>
      <c r="AL719" s="48">
        <v>26738.504078220893</v>
      </c>
      <c r="AM719" s="48">
        <v>-673.40956979121029</v>
      </c>
      <c r="AN719" s="48">
        <v>-2.3829172480043681E-2</v>
      </c>
      <c r="AO719" s="48">
        <v>28259.880629727006</v>
      </c>
      <c r="AP719" s="48">
        <v>659.88187413566584</v>
      </c>
      <c r="AQ719" s="48">
        <v>1.8308266679159857E-2</v>
      </c>
      <c r="AR719" s="48">
        <v>36042.837134702859</v>
      </c>
      <c r="AS719" s="48">
        <v>-84.028966550015866</v>
      </c>
      <c r="AT719" s="48">
        <v>-9.5134408669856896E-3</v>
      </c>
      <c r="AU719" s="48">
        <v>8832.6576813674183</v>
      </c>
      <c r="AV719" s="48">
        <v>-589.38060324119442</v>
      </c>
      <c r="AW719" s="48">
        <v>-1.4315731613057991E-2</v>
      </c>
      <c r="AX719" s="48">
        <v>41170.135007532212</v>
      </c>
      <c r="AY719" s="48">
        <v>743.91084068568171</v>
      </c>
      <c r="AZ719" s="48">
        <v>2.7821707546145547E-2</v>
      </c>
      <c r="BA719" s="48">
        <v>26738.504078220893</v>
      </c>
      <c r="BB719" s="48">
        <v>84.028966550015866</v>
      </c>
      <c r="BC719" s="48">
        <v>9.5134408669856896E-3</v>
      </c>
      <c r="BD719" s="48">
        <v>8832.6576813674183</v>
      </c>
      <c r="BF719" s="8">
        <f t="shared" si="89"/>
        <v>317330.61029710359</v>
      </c>
      <c r="BG719" s="8">
        <f t="shared" si="90"/>
        <v>317261.44202795281</v>
      </c>
      <c r="BH719" s="8">
        <f t="shared" si="91"/>
        <v>317372.07590171369</v>
      </c>
      <c r="BI719" s="8">
        <f t="shared" si="92"/>
        <v>317170.70164225413</v>
      </c>
      <c r="BJ719" s="19">
        <f t="shared" si="93"/>
        <v>0</v>
      </c>
      <c r="BK719" s="19">
        <f t="shared" si="94"/>
        <v>0</v>
      </c>
      <c r="BL719" s="19">
        <f t="shared" si="95"/>
        <v>1</v>
      </c>
      <c r="BM719" s="19">
        <f t="shared" si="96"/>
        <v>0</v>
      </c>
    </row>
    <row r="720" spans="2:65" x14ac:dyDescent="0.25">
      <c r="B720" s="6">
        <v>695</v>
      </c>
      <c r="C720" s="48">
        <v>2011.5716762985669</v>
      </c>
      <c r="D720" s="48">
        <v>1595.0875576894589</v>
      </c>
      <c r="E720" s="48">
        <v>15.02440083363088</v>
      </c>
      <c r="F720" s="48">
        <v>10.635983764990137</v>
      </c>
      <c r="G720" s="48">
        <v>3167.2359600983132</v>
      </c>
      <c r="H720" s="48">
        <v>2906.7148073055605</v>
      </c>
      <c r="I720" s="48">
        <v>15.095852124331454</v>
      </c>
      <c r="J720" s="48">
        <v>10.678223938794639</v>
      </c>
      <c r="K720" s="48">
        <v>2552.3000429319081</v>
      </c>
      <c r="L720" s="48">
        <v>2234.3456214352295</v>
      </c>
      <c r="M720" s="48">
        <v>15.069697892805012</v>
      </c>
      <c r="N720" s="48">
        <v>10.662778007609138</v>
      </c>
      <c r="O720" s="48">
        <v>2426.6527506483849</v>
      </c>
      <c r="P720" s="48">
        <v>2100.3523006114592</v>
      </c>
      <c r="Q720" s="48">
        <v>15.065882174376258</v>
      </c>
      <c r="R720" s="48">
        <v>10.660523041531137</v>
      </c>
      <c r="U720" s="48">
        <v>1311.6272496161016</v>
      </c>
      <c r="V720" s="48">
        <v>4.2240173804502845E-2</v>
      </c>
      <c r="W720" s="48">
        <v>31051.653709726943</v>
      </c>
      <c r="X720" s="48">
        <v>639.25806374577064</v>
      </c>
      <c r="Y720" s="48">
        <v>2.6794242619001096E-2</v>
      </c>
      <c r="Z720" s="48">
        <v>23858.038192594471</v>
      </c>
      <c r="AA720" s="48">
        <v>505.26474292200032</v>
      </c>
      <c r="AB720" s="48">
        <v>2.4539276541000632E-2</v>
      </c>
      <c r="AC720" s="48">
        <v>20590.042337955463</v>
      </c>
      <c r="AD720" s="48">
        <v>-1311.6272496161016</v>
      </c>
      <c r="AE720" s="48">
        <v>-4.2240173804502845E-2</v>
      </c>
      <c r="AF720" s="48">
        <v>31051.653709726943</v>
      </c>
      <c r="AG720" s="48">
        <v>-672.36918587033097</v>
      </c>
      <c r="AH720" s="48">
        <v>-1.5445931185501749E-2</v>
      </c>
      <c r="AI720" s="48">
        <v>43530.505075760477</v>
      </c>
      <c r="AJ720" s="48">
        <v>-806.36250669410128</v>
      </c>
      <c r="AK720" s="48">
        <v>-1.7700897263502213E-2</v>
      </c>
      <c r="AL720" s="48">
        <v>45554.894460449417</v>
      </c>
      <c r="AM720" s="48">
        <v>-639.25806374577064</v>
      </c>
      <c r="AN720" s="48">
        <v>-2.6794242619001096E-2</v>
      </c>
      <c r="AO720" s="48">
        <v>23858.038192594471</v>
      </c>
      <c r="AP720" s="48">
        <v>672.36918587033097</v>
      </c>
      <c r="AQ720" s="48">
        <v>1.5445931185501749E-2</v>
      </c>
      <c r="AR720" s="48">
        <v>43530.505075760477</v>
      </c>
      <c r="AS720" s="48">
        <v>-133.99332082377032</v>
      </c>
      <c r="AT720" s="48">
        <v>-2.2549660780004643E-3</v>
      </c>
      <c r="AU720" s="48">
        <v>59421.435262824707</v>
      </c>
      <c r="AV720" s="48">
        <v>-505.26474292200032</v>
      </c>
      <c r="AW720" s="48">
        <v>-2.4539276541000632E-2</v>
      </c>
      <c r="AX720" s="48">
        <v>20590.042337955463</v>
      </c>
      <c r="AY720" s="48">
        <v>806.36250669410128</v>
      </c>
      <c r="AZ720" s="48">
        <v>1.7700897263502213E-2</v>
      </c>
      <c r="BA720" s="48">
        <v>45554.894460449417</v>
      </c>
      <c r="BB720" s="48">
        <v>133.99332082377032</v>
      </c>
      <c r="BC720" s="48">
        <v>2.2549660780004643E-3</v>
      </c>
      <c r="BD720" s="48">
        <v>59421.435262824707</v>
      </c>
      <c r="BF720" s="8">
        <f t="shared" si="89"/>
        <v>317484.42539201461</v>
      </c>
      <c r="BG720" s="8">
        <f t="shared" si="90"/>
        <v>317440.00335653365</v>
      </c>
      <c r="BH720" s="8">
        <f t="shared" si="91"/>
        <v>317648.99460683891</v>
      </c>
      <c r="BI720" s="8">
        <f t="shared" si="92"/>
        <v>317715.33894532267</v>
      </c>
      <c r="BJ720" s="19">
        <f t="shared" si="93"/>
        <v>0</v>
      </c>
      <c r="BK720" s="19">
        <f t="shared" si="94"/>
        <v>0</v>
      </c>
      <c r="BL720" s="19">
        <f t="shared" si="95"/>
        <v>0</v>
      </c>
      <c r="BM720" s="19">
        <f t="shared" si="96"/>
        <v>1</v>
      </c>
    </row>
    <row r="721" spans="2:65" x14ac:dyDescent="0.25">
      <c r="B721" s="6">
        <v>696</v>
      </c>
      <c r="C721" s="48">
        <v>1981.1262919288122</v>
      </c>
      <c r="D721" s="48">
        <v>1573.1743417774542</v>
      </c>
      <c r="E721" s="48">
        <v>15.178117963570591</v>
      </c>
      <c r="F721" s="48">
        <v>10.746042113171969</v>
      </c>
      <c r="G721" s="48">
        <v>3201.8697803800542</v>
      </c>
      <c r="H721" s="48">
        <v>2928.9859833399737</v>
      </c>
      <c r="I721" s="48">
        <v>15.245183038754808</v>
      </c>
      <c r="J721" s="48">
        <v>10.785651812058394</v>
      </c>
      <c r="K721" s="48">
        <v>2561.823267796904</v>
      </c>
      <c r="L721" s="48">
        <v>2239.6351486157105</v>
      </c>
      <c r="M721" s="48">
        <v>15.220825733486445</v>
      </c>
      <c r="N721" s="48">
        <v>10.771278432623596</v>
      </c>
      <c r="O721" s="48">
        <v>2503.214522067145</v>
      </c>
      <c r="P721" s="48">
        <v>2150.5272483260874</v>
      </c>
      <c r="Q721" s="48">
        <v>15.205688017629981</v>
      </c>
      <c r="R721" s="48">
        <v>10.762338466282571</v>
      </c>
      <c r="U721" s="48">
        <v>1355.8116415625195</v>
      </c>
      <c r="V721" s="48">
        <v>3.9609698886424738E-2</v>
      </c>
      <c r="W721" s="48">
        <v>34229.28423288749</v>
      </c>
      <c r="X721" s="48">
        <v>666.4608068382563</v>
      </c>
      <c r="Y721" s="48">
        <v>2.5236319451627409E-2</v>
      </c>
      <c r="Z721" s="48">
        <v>26408.795787980027</v>
      </c>
      <c r="AA721" s="48">
        <v>577.3529065486332</v>
      </c>
      <c r="AB721" s="48">
        <v>1.6296353110602624E-2</v>
      </c>
      <c r="AC721" s="48">
        <v>35428.350295932149</v>
      </c>
      <c r="AD721" s="48">
        <v>-1355.8116415625195</v>
      </c>
      <c r="AE721" s="48">
        <v>-3.9609698886424738E-2</v>
      </c>
      <c r="AF721" s="48">
        <v>34229.28423288749</v>
      </c>
      <c r="AG721" s="48">
        <v>-689.35083472426322</v>
      </c>
      <c r="AH721" s="48">
        <v>-1.4373379434797329E-2</v>
      </c>
      <c r="AI721" s="48">
        <v>47960.247473560376</v>
      </c>
      <c r="AJ721" s="48">
        <v>-778.45873501388633</v>
      </c>
      <c r="AK721" s="48">
        <v>-2.3313345775822114E-2</v>
      </c>
      <c r="AL721" s="48">
        <v>33391.120369398588</v>
      </c>
      <c r="AM721" s="48">
        <v>-666.4608068382563</v>
      </c>
      <c r="AN721" s="48">
        <v>-2.5236319451627409E-2</v>
      </c>
      <c r="AO721" s="48">
        <v>26408.795787980027</v>
      </c>
      <c r="AP721" s="48">
        <v>689.35083472426322</v>
      </c>
      <c r="AQ721" s="48">
        <v>1.4373379434797329E-2</v>
      </c>
      <c r="AR721" s="48">
        <v>47960.247473560376</v>
      </c>
      <c r="AS721" s="48">
        <v>-89.107900289623103</v>
      </c>
      <c r="AT721" s="48">
        <v>-8.9399663410247854E-3</v>
      </c>
      <c r="AU721" s="48">
        <v>9967.3641813072754</v>
      </c>
      <c r="AV721" s="48">
        <v>-577.3529065486332</v>
      </c>
      <c r="AW721" s="48">
        <v>-1.6296353110602624E-2</v>
      </c>
      <c r="AX721" s="48">
        <v>35428.350295932149</v>
      </c>
      <c r="AY721" s="48">
        <v>778.45873501388633</v>
      </c>
      <c r="AZ721" s="48">
        <v>2.3313345775822114E-2</v>
      </c>
      <c r="BA721" s="48">
        <v>33391.120369398588</v>
      </c>
      <c r="BB721" s="48">
        <v>89.107900289623103</v>
      </c>
      <c r="BC721" s="48">
        <v>8.9399663410247854E-3</v>
      </c>
      <c r="BD721" s="48">
        <v>9967.3641813072754</v>
      </c>
      <c r="BF721" s="8">
        <f t="shared" si="89"/>
        <v>320808.08905338158</v>
      </c>
      <c r="BG721" s="8">
        <f t="shared" si="90"/>
        <v>320640.56837841187</v>
      </c>
      <c r="BH721" s="8">
        <f t="shared" si="91"/>
        <v>320898.71783009218</v>
      </c>
      <c r="BI721" s="8">
        <f t="shared" si="92"/>
        <v>320719.62674015103</v>
      </c>
      <c r="BJ721" s="19">
        <f t="shared" si="93"/>
        <v>0</v>
      </c>
      <c r="BK721" s="19">
        <f t="shared" si="94"/>
        <v>0</v>
      </c>
      <c r="BL721" s="19">
        <f t="shared" si="95"/>
        <v>1</v>
      </c>
      <c r="BM721" s="19">
        <f t="shared" si="96"/>
        <v>0</v>
      </c>
    </row>
    <row r="722" spans="2:65" x14ac:dyDescent="0.25">
      <c r="B722" s="6">
        <v>697</v>
      </c>
      <c r="C722" s="48">
        <v>2046.3829874706441</v>
      </c>
      <c r="D722" s="48">
        <v>1613.0544705550446</v>
      </c>
      <c r="E722" s="48">
        <v>14.982597055363444</v>
      </c>
      <c r="F722" s="48">
        <v>10.606102499130666</v>
      </c>
      <c r="G722" s="48">
        <v>3238.0759723803058</v>
      </c>
      <c r="H722" s="48">
        <v>2950.6634916574617</v>
      </c>
      <c r="I722" s="48">
        <v>15.046082557097666</v>
      </c>
      <c r="J722" s="48">
        <v>10.643669422932184</v>
      </c>
      <c r="K722" s="48">
        <v>2647.9378279937036</v>
      </c>
      <c r="L722" s="48">
        <v>2294.1550091856002</v>
      </c>
      <c r="M722" s="48">
        <v>15.017330361766737</v>
      </c>
      <c r="N722" s="48">
        <v>10.62666878938497</v>
      </c>
      <c r="O722" s="48">
        <v>2574.0549307218134</v>
      </c>
      <c r="P722" s="48">
        <v>2194.6087301855541</v>
      </c>
      <c r="Q722" s="48">
        <v>15.006157583377323</v>
      </c>
      <c r="R722" s="48">
        <v>10.62005666236678</v>
      </c>
      <c r="U722" s="48">
        <v>1337.609021102417</v>
      </c>
      <c r="V722" s="48">
        <v>3.7566923801518826E-2</v>
      </c>
      <c r="W722" s="48">
        <v>35606.030138894093</v>
      </c>
      <c r="X722" s="48">
        <v>681.10053863055555</v>
      </c>
      <c r="Y722" s="48">
        <v>2.0566290254304675E-2</v>
      </c>
      <c r="Z722" s="48">
        <v>33117.325983863142</v>
      </c>
      <c r="AA722" s="48">
        <v>581.55425963050948</v>
      </c>
      <c r="AB722" s="48">
        <v>1.3954163236114425E-2</v>
      </c>
      <c r="AC722" s="48">
        <v>41676.039601242679</v>
      </c>
      <c r="AD722" s="48">
        <v>-1337.609021102417</v>
      </c>
      <c r="AE722" s="48">
        <v>-3.7566923801518826E-2</v>
      </c>
      <c r="AF722" s="48">
        <v>35606.030138894093</v>
      </c>
      <c r="AG722" s="48">
        <v>-656.5084824718615</v>
      </c>
      <c r="AH722" s="48">
        <v>-1.700063354721415E-2</v>
      </c>
      <c r="AI722" s="48">
        <v>38616.706880282225</v>
      </c>
      <c r="AJ722" s="48">
        <v>-756.05476147190757</v>
      </c>
      <c r="AK722" s="48">
        <v>-2.36127605654044E-2</v>
      </c>
      <c r="AL722" s="48">
        <v>32018.906022348816</v>
      </c>
      <c r="AM722" s="48">
        <v>-681.10053863055555</v>
      </c>
      <c r="AN722" s="48">
        <v>-2.0566290254304675E-2</v>
      </c>
      <c r="AO722" s="48">
        <v>33117.325983863142</v>
      </c>
      <c r="AP722" s="48">
        <v>656.5084824718615</v>
      </c>
      <c r="AQ722" s="48">
        <v>1.700063354721415E-2</v>
      </c>
      <c r="AR722" s="48">
        <v>38616.706880282225</v>
      </c>
      <c r="AS722" s="48">
        <v>-99.54627900004607</v>
      </c>
      <c r="AT722" s="48">
        <v>-6.6121270181902503E-3</v>
      </c>
      <c r="AU722" s="48">
        <v>15055.106885604271</v>
      </c>
      <c r="AV722" s="48">
        <v>-581.55425963050948</v>
      </c>
      <c r="AW722" s="48">
        <v>-1.3954163236114425E-2</v>
      </c>
      <c r="AX722" s="48">
        <v>41676.039601242679</v>
      </c>
      <c r="AY722" s="48">
        <v>756.05476147190757</v>
      </c>
      <c r="AZ722" s="48">
        <v>2.36127605654044E-2</v>
      </c>
      <c r="BA722" s="48">
        <v>32018.906022348816</v>
      </c>
      <c r="BB722" s="48">
        <v>99.54627900004607</v>
      </c>
      <c r="BC722" s="48">
        <v>6.6121270181902503E-3</v>
      </c>
      <c r="BD722" s="48">
        <v>15055.106885604271</v>
      </c>
      <c r="BF722" s="8">
        <f t="shared" si="89"/>
        <v>316570.02050336491</v>
      </c>
      <c r="BG722" s="8">
        <f t="shared" si="90"/>
        <v>316359.41919630807</v>
      </c>
      <c r="BH722" s="8">
        <f t="shared" si="91"/>
        <v>316505.9086723635</v>
      </c>
      <c r="BI722" s="8">
        <f t="shared" si="92"/>
        <v>316407.09114081785</v>
      </c>
      <c r="BJ722" s="19">
        <f t="shared" si="93"/>
        <v>1</v>
      </c>
      <c r="BK722" s="19">
        <f t="shared" si="94"/>
        <v>0</v>
      </c>
      <c r="BL722" s="19">
        <f t="shared" si="95"/>
        <v>0</v>
      </c>
      <c r="BM722" s="19">
        <f t="shared" si="96"/>
        <v>0</v>
      </c>
    </row>
    <row r="723" spans="2:65" x14ac:dyDescent="0.25">
      <c r="B723" s="6">
        <v>698</v>
      </c>
      <c r="C723" s="48">
        <v>1957.1104380649322</v>
      </c>
      <c r="D723" s="48">
        <v>1559.0681731057512</v>
      </c>
      <c r="E723" s="48">
        <v>15.080058556760026</v>
      </c>
      <c r="F723" s="48">
        <v>10.676365323296592</v>
      </c>
      <c r="G723" s="48">
        <v>3202.2934624431182</v>
      </c>
      <c r="H723" s="48">
        <v>2930.5985457314409</v>
      </c>
      <c r="I723" s="48">
        <v>15.142665178044735</v>
      </c>
      <c r="J723" s="48">
        <v>10.713268329301901</v>
      </c>
      <c r="K723" s="48">
        <v>2530.5257840374179</v>
      </c>
      <c r="L723" s="48">
        <v>2220.2184785006639</v>
      </c>
      <c r="M723" s="48">
        <v>15.123636528422978</v>
      </c>
      <c r="N723" s="48">
        <v>10.702062108974571</v>
      </c>
      <c r="O723" s="48">
        <v>2511.2805174291075</v>
      </c>
      <c r="P723" s="48">
        <v>2157.703989316517</v>
      </c>
      <c r="Q723" s="48">
        <v>15.102204731940597</v>
      </c>
      <c r="R723" s="48">
        <v>10.689430142006758</v>
      </c>
      <c r="U723" s="48">
        <v>1371.5303726256898</v>
      </c>
      <c r="V723" s="48">
        <v>3.6903006005308825E-2</v>
      </c>
      <c r="W723" s="48">
        <v>37165.81712688617</v>
      </c>
      <c r="X723" s="48">
        <v>661.15030539491272</v>
      </c>
      <c r="Y723" s="48">
        <v>2.5696785677979506E-2</v>
      </c>
      <c r="Z723" s="48">
        <v>25728.910754837172</v>
      </c>
      <c r="AA723" s="48">
        <v>598.63581621076582</v>
      </c>
      <c r="AB723" s="48">
        <v>1.3064818710166293E-2</v>
      </c>
      <c r="AC723" s="48">
        <v>45820.445693972142</v>
      </c>
      <c r="AD723" s="48">
        <v>-1371.5303726256898</v>
      </c>
      <c r="AE723" s="48">
        <v>-3.6903006005308825E-2</v>
      </c>
      <c r="AF723" s="48">
        <v>37165.81712688617</v>
      </c>
      <c r="AG723" s="48">
        <v>-710.38006723077706</v>
      </c>
      <c r="AH723" s="48">
        <v>-1.1206220327329319E-2</v>
      </c>
      <c r="AI723" s="48">
        <v>63391.584894893436</v>
      </c>
      <c r="AJ723" s="48">
        <v>-772.89455641492395</v>
      </c>
      <c r="AK723" s="48">
        <v>-2.3838187295142532E-2</v>
      </c>
      <c r="AL723" s="48">
        <v>32422.538964295134</v>
      </c>
      <c r="AM723" s="48">
        <v>-661.15030539491272</v>
      </c>
      <c r="AN723" s="48">
        <v>-2.5696785677979506E-2</v>
      </c>
      <c r="AO723" s="48">
        <v>25728.910754837172</v>
      </c>
      <c r="AP723" s="48">
        <v>710.38006723077706</v>
      </c>
      <c r="AQ723" s="48">
        <v>1.1206220327329319E-2</v>
      </c>
      <c r="AR723" s="48">
        <v>63391.584894893436</v>
      </c>
      <c r="AS723" s="48">
        <v>-62.514489184146896</v>
      </c>
      <c r="AT723" s="48">
        <v>-1.2631966967813213E-2</v>
      </c>
      <c r="AU723" s="48">
        <v>4948.9117049970491</v>
      </c>
      <c r="AV723" s="48">
        <v>-598.63581621076582</v>
      </c>
      <c r="AW723" s="48">
        <v>-1.3064818710166293E-2</v>
      </c>
      <c r="AX723" s="48">
        <v>45820.445693972142</v>
      </c>
      <c r="AY723" s="48">
        <v>772.89455641492395</v>
      </c>
      <c r="AZ723" s="48">
        <v>2.3838187295142532E-2</v>
      </c>
      <c r="BA723" s="48">
        <v>32422.538964295134</v>
      </c>
      <c r="BB723" s="48">
        <v>62.514489184146896</v>
      </c>
      <c r="BC723" s="48">
        <v>1.2631966967813213E-2</v>
      </c>
      <c r="BD723" s="48">
        <v>4948.9117049970491</v>
      </c>
      <c r="BF723" s="8">
        <f t="shared" si="89"/>
        <v>318731.89152579196</v>
      </c>
      <c r="BG723" s="8">
        <f t="shared" si="90"/>
        <v>318467.45133332559</v>
      </c>
      <c r="BH723" s="8">
        <f t="shared" si="91"/>
        <v>318841.64479073649</v>
      </c>
      <c r="BI723" s="8">
        <f t="shared" si="92"/>
        <v>318525.20027088618</v>
      </c>
      <c r="BJ723" s="19">
        <f t="shared" si="93"/>
        <v>0</v>
      </c>
      <c r="BK723" s="19">
        <f t="shared" si="94"/>
        <v>0</v>
      </c>
      <c r="BL723" s="19">
        <f t="shared" si="95"/>
        <v>1</v>
      </c>
      <c r="BM723" s="19">
        <f t="shared" si="96"/>
        <v>0</v>
      </c>
    </row>
    <row r="724" spans="2:65" x14ac:dyDescent="0.25">
      <c r="B724" s="6">
        <v>699</v>
      </c>
      <c r="C724" s="48">
        <v>1946.8728874130616</v>
      </c>
      <c r="D724" s="48">
        <v>1550.2981429184445</v>
      </c>
      <c r="E724" s="48">
        <v>15.041558629400878</v>
      </c>
      <c r="F724" s="48">
        <v>10.64842723171679</v>
      </c>
      <c r="G724" s="48">
        <v>3167.3371412793617</v>
      </c>
      <c r="H724" s="48">
        <v>2905.9874593257496</v>
      </c>
      <c r="I724" s="48">
        <v>15.10681402502918</v>
      </c>
      <c r="J724" s="48">
        <v>10.686915426833213</v>
      </c>
      <c r="K724" s="48">
        <v>2575.6823254997544</v>
      </c>
      <c r="L724" s="48">
        <v>2249.0151123397422</v>
      </c>
      <c r="M724" s="48">
        <v>15.075423810315479</v>
      </c>
      <c r="N724" s="48">
        <v>10.668414117426675</v>
      </c>
      <c r="O724" s="48">
        <v>2517.4980353601363</v>
      </c>
      <c r="P724" s="48">
        <v>2160.2104566968078</v>
      </c>
      <c r="Q724" s="48">
        <v>15.060625223710531</v>
      </c>
      <c r="R724" s="48">
        <v>10.659683591513614</v>
      </c>
      <c r="U724" s="48">
        <v>1355.6893164073051</v>
      </c>
      <c r="V724" s="48">
        <v>3.848819511642354E-2</v>
      </c>
      <c r="W724" s="48">
        <v>35223.509762057154</v>
      </c>
      <c r="X724" s="48">
        <v>698.71696942129779</v>
      </c>
      <c r="Y724" s="48">
        <v>1.9986885709885271E-2</v>
      </c>
      <c r="Z724" s="48">
        <v>34958.771444603837</v>
      </c>
      <c r="AA724" s="48">
        <v>609.91231377836334</v>
      </c>
      <c r="AB724" s="48">
        <v>1.1256359796824711E-2</v>
      </c>
      <c r="AC724" s="48">
        <v>54183.796963420857</v>
      </c>
      <c r="AD724" s="48">
        <v>-1355.6893164073051</v>
      </c>
      <c r="AE724" s="48">
        <v>-3.848819511642354E-2</v>
      </c>
      <c r="AF724" s="48">
        <v>35223.509762057154</v>
      </c>
      <c r="AG724" s="48">
        <v>-656.97234698600732</v>
      </c>
      <c r="AH724" s="48">
        <v>-1.8501309406538269E-2</v>
      </c>
      <c r="AI724" s="48">
        <v>35509.505438238695</v>
      </c>
      <c r="AJ724" s="48">
        <v>-745.77700262894177</v>
      </c>
      <c r="AK724" s="48">
        <v>-2.7231835319598829E-2</v>
      </c>
      <c r="AL724" s="48">
        <v>27386.218882287525</v>
      </c>
      <c r="AM724" s="48">
        <v>-698.71696942129779</v>
      </c>
      <c r="AN724" s="48">
        <v>-1.9986885709885271E-2</v>
      </c>
      <c r="AO724" s="48">
        <v>34958.771444603837</v>
      </c>
      <c r="AP724" s="48">
        <v>656.97234698600732</v>
      </c>
      <c r="AQ724" s="48">
        <v>1.8501309406538269E-2</v>
      </c>
      <c r="AR724" s="48">
        <v>35509.505438238695</v>
      </c>
      <c r="AS724" s="48">
        <v>-88.804655642934449</v>
      </c>
      <c r="AT724" s="48">
        <v>-8.7305259130605606E-3</v>
      </c>
      <c r="AU724" s="48">
        <v>10171.741831736139</v>
      </c>
      <c r="AV724" s="48">
        <v>-609.91231377836334</v>
      </c>
      <c r="AW724" s="48">
        <v>-1.1256359796824711E-2</v>
      </c>
      <c r="AX724" s="48">
        <v>54183.796963420857</v>
      </c>
      <c r="AY724" s="48">
        <v>745.77700262894177</v>
      </c>
      <c r="AZ724" s="48">
        <v>2.7231835319598829E-2</v>
      </c>
      <c r="BA724" s="48">
        <v>27386.218882287525</v>
      </c>
      <c r="BB724" s="48">
        <v>88.804655642934449</v>
      </c>
      <c r="BC724" s="48">
        <v>8.7305259130605606E-3</v>
      </c>
      <c r="BD724" s="48">
        <v>10171.741831736139</v>
      </c>
      <c r="BF724" s="8">
        <f t="shared" si="89"/>
        <v>317902.51880858524</v>
      </c>
      <c r="BG724" s="8">
        <f t="shared" si="90"/>
        <v>317701.47534567065</v>
      </c>
      <c r="BH724" s="8">
        <f t="shared" si="91"/>
        <v>317803.40841046051</v>
      </c>
      <c r="BI724" s="8">
        <f t="shared" si="92"/>
        <v>317630.29728871165</v>
      </c>
      <c r="BJ724" s="19">
        <f t="shared" si="93"/>
        <v>1</v>
      </c>
      <c r="BK724" s="19">
        <f t="shared" si="94"/>
        <v>0</v>
      </c>
      <c r="BL724" s="19">
        <f t="shared" si="95"/>
        <v>0</v>
      </c>
      <c r="BM724" s="19">
        <f t="shared" si="96"/>
        <v>0</v>
      </c>
    </row>
    <row r="725" spans="2:65" x14ac:dyDescent="0.25">
      <c r="B725" s="6">
        <v>700</v>
      </c>
      <c r="C725" s="48">
        <v>1978.426503959975</v>
      </c>
      <c r="D725" s="48">
        <v>1573.8002139877244</v>
      </c>
      <c r="E725" s="48">
        <v>14.904780941561301</v>
      </c>
      <c r="F725" s="48">
        <v>10.552443638565002</v>
      </c>
      <c r="G725" s="48">
        <v>3179.9714178522654</v>
      </c>
      <c r="H725" s="48">
        <v>2915.8815669976952</v>
      </c>
      <c r="I725" s="48">
        <v>14.973964243950135</v>
      </c>
      <c r="J725" s="48">
        <v>10.593341003954446</v>
      </c>
      <c r="K725" s="48">
        <v>2563.383965277586</v>
      </c>
      <c r="L725" s="48">
        <v>2242.5696552156937</v>
      </c>
      <c r="M725" s="48">
        <v>14.946185206121312</v>
      </c>
      <c r="N725" s="48">
        <v>10.576933960854618</v>
      </c>
      <c r="O725" s="48">
        <v>2477.4903787624667</v>
      </c>
      <c r="P725" s="48">
        <v>2135.315602894404</v>
      </c>
      <c r="Q725" s="48">
        <v>14.935674155149313</v>
      </c>
      <c r="R725" s="48">
        <v>10.57072083807191</v>
      </c>
      <c r="U725" s="48">
        <v>1342.0813530099708</v>
      </c>
      <c r="V725" s="48">
        <v>4.0897365389444218E-2</v>
      </c>
      <c r="W725" s="48">
        <v>32815.838874461282</v>
      </c>
      <c r="X725" s="48">
        <v>668.76944122796931</v>
      </c>
      <c r="Y725" s="48">
        <v>2.4490322289615563E-2</v>
      </c>
      <c r="Z725" s="48">
        <v>27307.498583289052</v>
      </c>
      <c r="AA725" s="48">
        <v>561.51538890667962</v>
      </c>
      <c r="AB725" s="48">
        <v>1.8277199506908204E-2</v>
      </c>
      <c r="AC725" s="48">
        <v>30722.178673731967</v>
      </c>
      <c r="AD725" s="48">
        <v>-1342.0813530099708</v>
      </c>
      <c r="AE725" s="48">
        <v>-4.0897365389444218E-2</v>
      </c>
      <c r="AF725" s="48">
        <v>32815.838874461282</v>
      </c>
      <c r="AG725" s="48">
        <v>-673.31191178200152</v>
      </c>
      <c r="AH725" s="48">
        <v>-1.6407043099828655E-2</v>
      </c>
      <c r="AI725" s="48">
        <v>41037.980316455265</v>
      </c>
      <c r="AJ725" s="48">
        <v>-780.56596410329121</v>
      </c>
      <c r="AK725" s="48">
        <v>-2.2620165882536014E-2</v>
      </c>
      <c r="AL725" s="48">
        <v>34507.526079016519</v>
      </c>
      <c r="AM725" s="48">
        <v>-668.76944122796931</v>
      </c>
      <c r="AN725" s="48">
        <v>-2.4490322289615563E-2</v>
      </c>
      <c r="AO725" s="48">
        <v>27307.498583289052</v>
      </c>
      <c r="AP725" s="48">
        <v>673.31191178200152</v>
      </c>
      <c r="AQ725" s="48">
        <v>1.6407043099828655E-2</v>
      </c>
      <c r="AR725" s="48">
        <v>41037.980316455265</v>
      </c>
      <c r="AS725" s="48">
        <v>-107.25405232128969</v>
      </c>
      <c r="AT725" s="48">
        <v>-6.2131227827073587E-3</v>
      </c>
      <c r="AU725" s="48">
        <v>17262.503264832296</v>
      </c>
      <c r="AV725" s="48">
        <v>-561.51538890667962</v>
      </c>
      <c r="AW725" s="48">
        <v>-1.8277199506908204E-2</v>
      </c>
      <c r="AX725" s="48">
        <v>30722.178673731967</v>
      </c>
      <c r="AY725" s="48">
        <v>780.56596410329121</v>
      </c>
      <c r="AZ725" s="48">
        <v>2.2620165882536014E-2</v>
      </c>
      <c r="BA725" s="48">
        <v>34507.526079016519</v>
      </c>
      <c r="BB725" s="48">
        <v>107.25405232128969</v>
      </c>
      <c r="BC725" s="48">
        <v>6.2131227827073587E-3</v>
      </c>
      <c r="BD725" s="48">
        <v>17262.503264832296</v>
      </c>
      <c r="BF725" s="8">
        <f t="shared" si="89"/>
        <v>314999.50894296233</v>
      </c>
      <c r="BG725" s="8">
        <f t="shared" si="90"/>
        <v>314884.34855163569</v>
      </c>
      <c r="BH725" s="8">
        <f t="shared" si="91"/>
        <v>315065.4491704228</v>
      </c>
      <c r="BI725" s="8">
        <f t="shared" si="92"/>
        <v>314986.3095392629</v>
      </c>
      <c r="BJ725" s="19">
        <f t="shared" si="93"/>
        <v>0</v>
      </c>
      <c r="BK725" s="19">
        <f t="shared" si="94"/>
        <v>0</v>
      </c>
      <c r="BL725" s="19">
        <f t="shared" si="95"/>
        <v>1</v>
      </c>
      <c r="BM725" s="19">
        <f t="shared" si="96"/>
        <v>0</v>
      </c>
    </row>
    <row r="726" spans="2:65" x14ac:dyDescent="0.25">
      <c r="B726" s="6">
        <v>701</v>
      </c>
      <c r="C726" s="48">
        <v>2034.3624544112811</v>
      </c>
      <c r="D726" s="48">
        <v>1609.2874101179812</v>
      </c>
      <c r="E726" s="48">
        <v>15.018310040882108</v>
      </c>
      <c r="F726" s="48">
        <v>10.634895784058406</v>
      </c>
      <c r="G726" s="48">
        <v>3211.4782016734976</v>
      </c>
      <c r="H726" s="48">
        <v>2935.6308355448782</v>
      </c>
      <c r="I726" s="48">
        <v>15.094975034799011</v>
      </c>
      <c r="J726" s="48">
        <v>10.680202875245978</v>
      </c>
      <c r="K726" s="48">
        <v>2587.8717746170646</v>
      </c>
      <c r="L726" s="48">
        <v>2257.3474556179467</v>
      </c>
      <c r="M726" s="48">
        <v>15.067042869483423</v>
      </c>
      <c r="N726" s="48">
        <v>10.663711534463324</v>
      </c>
      <c r="O726" s="48">
        <v>2516.4353456181525</v>
      </c>
      <c r="P726" s="48">
        <v>2159.681192372168</v>
      </c>
      <c r="Q726" s="48">
        <v>15.053579075758186</v>
      </c>
      <c r="R726" s="48">
        <v>10.655755952827645</v>
      </c>
      <c r="U726" s="48">
        <v>1326.3434254268971</v>
      </c>
      <c r="V726" s="48">
        <v>4.5307091187572368E-2</v>
      </c>
      <c r="W726" s="48">
        <v>29274.521728526019</v>
      </c>
      <c r="X726" s="48">
        <v>648.06004549996555</v>
      </c>
      <c r="Y726" s="48">
        <v>2.8815750404918461E-2</v>
      </c>
      <c r="Z726" s="48">
        <v>22489.785495551434</v>
      </c>
      <c r="AA726" s="48">
        <v>550.39378225418682</v>
      </c>
      <c r="AB726" s="48">
        <v>2.0860168769239351E-2</v>
      </c>
      <c r="AC726" s="48">
        <v>26384.915114675579</v>
      </c>
      <c r="AD726" s="48">
        <v>-1326.3434254268971</v>
      </c>
      <c r="AE726" s="48">
        <v>-4.5307091187572368E-2</v>
      </c>
      <c r="AF726" s="48">
        <v>29274.521728526019</v>
      </c>
      <c r="AG726" s="48">
        <v>-678.2833799269315</v>
      </c>
      <c r="AH726" s="48">
        <v>-1.6491340782653907E-2</v>
      </c>
      <c r="AI726" s="48">
        <v>41129.66852521601</v>
      </c>
      <c r="AJ726" s="48">
        <v>-775.94964317271024</v>
      </c>
      <c r="AK726" s="48">
        <v>-2.4446922418333017E-2</v>
      </c>
      <c r="AL726" s="48">
        <v>31740.176939033317</v>
      </c>
      <c r="AM726" s="48">
        <v>-648.06004549996555</v>
      </c>
      <c r="AN726" s="48">
        <v>-2.8815750404918461E-2</v>
      </c>
      <c r="AO726" s="48">
        <v>22489.785495551434</v>
      </c>
      <c r="AP726" s="48">
        <v>678.2833799269315</v>
      </c>
      <c r="AQ726" s="48">
        <v>1.6491340782653907E-2</v>
      </c>
      <c r="AR726" s="48">
        <v>41129.66852521601</v>
      </c>
      <c r="AS726" s="48">
        <v>-97.666263245778737</v>
      </c>
      <c r="AT726" s="48">
        <v>-7.9555816356791098E-3</v>
      </c>
      <c r="AU726" s="48">
        <v>12276.445358534955</v>
      </c>
      <c r="AV726" s="48">
        <v>-550.39378225418682</v>
      </c>
      <c r="AW726" s="48">
        <v>-2.0860168769239351E-2</v>
      </c>
      <c r="AX726" s="48">
        <v>26384.915114675579</v>
      </c>
      <c r="AY726" s="48">
        <v>775.94964317271024</v>
      </c>
      <c r="AZ726" s="48">
        <v>2.4446922418333017E-2</v>
      </c>
      <c r="BA726" s="48">
        <v>31740.176939033317</v>
      </c>
      <c r="BB726" s="48">
        <v>97.666263245778737</v>
      </c>
      <c r="BC726" s="48">
        <v>7.9555816356791098E-3</v>
      </c>
      <c r="BD726" s="48">
        <v>12276.445358534955</v>
      </c>
      <c r="BF726" s="8">
        <f t="shared" si="89"/>
        <v>317437.58611163421</v>
      </c>
      <c r="BG726" s="8">
        <f t="shared" si="90"/>
        <v>317470.45542183443</v>
      </c>
      <c r="BH726" s="8">
        <f t="shared" si="91"/>
        <v>317653.99857828178</v>
      </c>
      <c r="BI726" s="8">
        <f t="shared" si="92"/>
        <v>317512.99739245721</v>
      </c>
      <c r="BJ726" s="19">
        <f t="shared" si="93"/>
        <v>0</v>
      </c>
      <c r="BK726" s="19">
        <f t="shared" si="94"/>
        <v>0</v>
      </c>
      <c r="BL726" s="19">
        <f t="shared" si="95"/>
        <v>1</v>
      </c>
      <c r="BM726" s="19">
        <f t="shared" si="96"/>
        <v>0</v>
      </c>
    </row>
    <row r="727" spans="2:65" x14ac:dyDescent="0.25">
      <c r="B727" s="6">
        <v>702</v>
      </c>
      <c r="C727" s="48">
        <v>1971.2553354276024</v>
      </c>
      <c r="D727" s="48">
        <v>1570.2598001245963</v>
      </c>
      <c r="E727" s="48">
        <v>15.005999564194076</v>
      </c>
      <c r="F727" s="48">
        <v>10.62166901265252</v>
      </c>
      <c r="G727" s="48">
        <v>3176.1749718960273</v>
      </c>
      <c r="H727" s="48">
        <v>2914.1440677477422</v>
      </c>
      <c r="I727" s="48">
        <v>15.067049623102985</v>
      </c>
      <c r="J727" s="48">
        <v>10.657623536369519</v>
      </c>
      <c r="K727" s="48">
        <v>2561.0551345496151</v>
      </c>
      <c r="L727" s="48">
        <v>2242.0060605014619</v>
      </c>
      <c r="M727" s="48">
        <v>15.042133551090316</v>
      </c>
      <c r="N727" s="48">
        <v>10.64296215163057</v>
      </c>
      <c r="O727" s="48">
        <v>2438.1274599377271</v>
      </c>
      <c r="P727" s="48">
        <v>2109.8954648751983</v>
      </c>
      <c r="Q727" s="48">
        <v>15.038103645792125</v>
      </c>
      <c r="R727" s="48">
        <v>10.640589211847203</v>
      </c>
      <c r="U727" s="48">
        <v>1343.8842676231459</v>
      </c>
      <c r="V727" s="48">
        <v>3.5954523716998921E-2</v>
      </c>
      <c r="W727" s="48">
        <v>37377.334718740036</v>
      </c>
      <c r="X727" s="48">
        <v>671.74626037686562</v>
      </c>
      <c r="Y727" s="48">
        <v>2.1293138978050408E-2</v>
      </c>
      <c r="Z727" s="48">
        <v>31547.545012941559</v>
      </c>
      <c r="AA727" s="48">
        <v>539.63566475060202</v>
      </c>
      <c r="AB727" s="48">
        <v>1.8920199194683462E-2</v>
      </c>
      <c r="AC727" s="48">
        <v>28521.669312141203</v>
      </c>
      <c r="AD727" s="48">
        <v>-1343.8842676231459</v>
      </c>
      <c r="AE727" s="48">
        <v>-3.5954523716998921E-2</v>
      </c>
      <c r="AF727" s="48">
        <v>37377.334718740036</v>
      </c>
      <c r="AG727" s="48">
        <v>-672.13800724628027</v>
      </c>
      <c r="AH727" s="48">
        <v>-1.4661384738948513E-2</v>
      </c>
      <c r="AI727" s="48">
        <v>45844.101305159849</v>
      </c>
      <c r="AJ727" s="48">
        <v>-804.24860287254387</v>
      </c>
      <c r="AK727" s="48">
        <v>-1.7034324522315458E-2</v>
      </c>
      <c r="AL727" s="48">
        <v>47213.413236254535</v>
      </c>
      <c r="AM727" s="48">
        <v>-671.74626037686562</v>
      </c>
      <c r="AN727" s="48">
        <v>-2.1293138978050408E-2</v>
      </c>
      <c r="AO727" s="48">
        <v>31547.545012941559</v>
      </c>
      <c r="AP727" s="48">
        <v>672.13800724628027</v>
      </c>
      <c r="AQ727" s="48">
        <v>1.4661384738948513E-2</v>
      </c>
      <c r="AR727" s="48">
        <v>45844.101305159849</v>
      </c>
      <c r="AS727" s="48">
        <v>-132.1105956262636</v>
      </c>
      <c r="AT727" s="48">
        <v>-2.3729397833669452E-3</v>
      </c>
      <c r="AU727" s="48">
        <v>55673.80872969854</v>
      </c>
      <c r="AV727" s="48">
        <v>-539.63566475060202</v>
      </c>
      <c r="AW727" s="48">
        <v>-1.8920199194683462E-2</v>
      </c>
      <c r="AX727" s="48">
        <v>28521.669312141203</v>
      </c>
      <c r="AY727" s="48">
        <v>804.24860287254387</v>
      </c>
      <c r="AZ727" s="48">
        <v>1.7034324522315458E-2</v>
      </c>
      <c r="BA727" s="48">
        <v>47213.413236254535</v>
      </c>
      <c r="BB727" s="48">
        <v>132.1105956262636</v>
      </c>
      <c r="BC727" s="48">
        <v>2.3729397833669452E-3</v>
      </c>
      <c r="BD727" s="48">
        <v>55673.80872969854</v>
      </c>
      <c r="BF727" s="8">
        <f t="shared" si="89"/>
        <v>317079.81057945098</v>
      </c>
      <c r="BG727" s="8">
        <f t="shared" si="90"/>
        <v>316814.56202333781</v>
      </c>
      <c r="BH727" s="8">
        <f t="shared" si="91"/>
        <v>317046.85848841566</v>
      </c>
      <c r="BI727" s="8">
        <f t="shared" si="92"/>
        <v>317107.78089054086</v>
      </c>
      <c r="BJ727" s="19">
        <f t="shared" si="93"/>
        <v>0</v>
      </c>
      <c r="BK727" s="19">
        <f t="shared" si="94"/>
        <v>0</v>
      </c>
      <c r="BL727" s="19">
        <f t="shared" si="95"/>
        <v>0</v>
      </c>
      <c r="BM727" s="19">
        <f t="shared" si="96"/>
        <v>1</v>
      </c>
    </row>
    <row r="728" spans="2:65" x14ac:dyDescent="0.25">
      <c r="B728" s="6">
        <v>703</v>
      </c>
      <c r="C728" s="48">
        <v>1990.9445927423797</v>
      </c>
      <c r="D728" s="48">
        <v>1579.6969039062265</v>
      </c>
      <c r="E728" s="48">
        <v>15.146496451714899</v>
      </c>
      <c r="F728" s="48">
        <v>10.723051210147318</v>
      </c>
      <c r="G728" s="48">
        <v>3228.2057004125863</v>
      </c>
      <c r="H728" s="48">
        <v>2946.5530864534676</v>
      </c>
      <c r="I728" s="48">
        <v>15.209175500968644</v>
      </c>
      <c r="J728" s="48">
        <v>10.760145297241783</v>
      </c>
      <c r="K728" s="48">
        <v>2596.863580305921</v>
      </c>
      <c r="L728" s="48">
        <v>2263.0497350747655</v>
      </c>
      <c r="M728" s="48">
        <v>15.184061287357828</v>
      </c>
      <c r="N728" s="48">
        <v>10.745294104657621</v>
      </c>
      <c r="O728" s="48">
        <v>2546.1841217757856</v>
      </c>
      <c r="P728" s="48">
        <v>2179.2748491891539</v>
      </c>
      <c r="Q728" s="48">
        <v>15.168047867162107</v>
      </c>
      <c r="R728" s="48">
        <v>10.735816523736068</v>
      </c>
      <c r="U728" s="48">
        <v>1366.8561825472411</v>
      </c>
      <c r="V728" s="48">
        <v>3.7094087094464712E-2</v>
      </c>
      <c r="W728" s="48">
        <v>36848.357504158863</v>
      </c>
      <c r="X728" s="48">
        <v>683.35283116853907</v>
      </c>
      <c r="Y728" s="48">
        <v>2.2242894510302591E-2</v>
      </c>
      <c r="Z728" s="48">
        <v>30722.297893919327</v>
      </c>
      <c r="AA728" s="48">
        <v>599.57794528292743</v>
      </c>
      <c r="AB728" s="48">
        <v>1.2765313588749549E-2</v>
      </c>
      <c r="AC728" s="48">
        <v>46969.30796994704</v>
      </c>
      <c r="AD728" s="48">
        <v>-1366.8561825472411</v>
      </c>
      <c r="AE728" s="48">
        <v>-3.7094087094464712E-2</v>
      </c>
      <c r="AF728" s="48">
        <v>36848.357504158863</v>
      </c>
      <c r="AG728" s="48">
        <v>-683.50335137870206</v>
      </c>
      <c r="AH728" s="48">
        <v>-1.4851192584162121E-2</v>
      </c>
      <c r="AI728" s="48">
        <v>46023.465624411612</v>
      </c>
      <c r="AJ728" s="48">
        <v>-767.2782372643137</v>
      </c>
      <c r="AK728" s="48">
        <v>-2.4328773505715162E-2</v>
      </c>
      <c r="AL728" s="48">
        <v>31537.892244509141</v>
      </c>
      <c r="AM728" s="48">
        <v>-683.35283116853907</v>
      </c>
      <c r="AN728" s="48">
        <v>-2.2242894510302591E-2</v>
      </c>
      <c r="AO728" s="48">
        <v>30722.297893919327</v>
      </c>
      <c r="AP728" s="48">
        <v>683.50335137870206</v>
      </c>
      <c r="AQ728" s="48">
        <v>1.4851192584162121E-2</v>
      </c>
      <c r="AR728" s="48">
        <v>46023.465624411612</v>
      </c>
      <c r="AS728" s="48">
        <v>-83.774885885611639</v>
      </c>
      <c r="AT728" s="48">
        <v>-9.4775809215530415E-3</v>
      </c>
      <c r="AU728" s="48">
        <v>8839.2688576362889</v>
      </c>
      <c r="AV728" s="48">
        <v>-599.57794528292743</v>
      </c>
      <c r="AW728" s="48">
        <v>-1.2765313588749549E-2</v>
      </c>
      <c r="AX728" s="48">
        <v>46969.30796994704</v>
      </c>
      <c r="AY728" s="48">
        <v>767.2782372643137</v>
      </c>
      <c r="AZ728" s="48">
        <v>2.4328773505715162E-2</v>
      </c>
      <c r="BA728" s="48">
        <v>31537.892244509141</v>
      </c>
      <c r="BB728" s="48">
        <v>83.774885885611639</v>
      </c>
      <c r="BC728" s="48">
        <v>9.4775809215530415E-3</v>
      </c>
      <c r="BD728" s="48">
        <v>8839.2688576362889</v>
      </c>
      <c r="BF728" s="8">
        <f t="shared" si="89"/>
        <v>320111.83940051333</v>
      </c>
      <c r="BG728" s="8">
        <f t="shared" si="90"/>
        <v>319857.80583080003</v>
      </c>
      <c r="BH728" s="8">
        <f t="shared" si="91"/>
        <v>320095.77340465388</v>
      </c>
      <c r="BI728" s="8">
        <f t="shared" si="92"/>
        <v>319895.22086289286</v>
      </c>
      <c r="BJ728" s="19">
        <f t="shared" si="93"/>
        <v>1</v>
      </c>
      <c r="BK728" s="19">
        <f t="shared" si="94"/>
        <v>0</v>
      </c>
      <c r="BL728" s="19">
        <f t="shared" si="95"/>
        <v>0</v>
      </c>
      <c r="BM728" s="19">
        <f t="shared" si="96"/>
        <v>0</v>
      </c>
    </row>
    <row r="729" spans="2:65" x14ac:dyDescent="0.25">
      <c r="B729" s="6">
        <v>704</v>
      </c>
      <c r="C729" s="48">
        <v>1912.4026005243172</v>
      </c>
      <c r="D729" s="48">
        <v>1528.8875633170958</v>
      </c>
      <c r="E729" s="48">
        <v>15.178571373065157</v>
      </c>
      <c r="F729" s="48">
        <v>10.745155990298667</v>
      </c>
      <c r="G729" s="48">
        <v>3197.5369771434421</v>
      </c>
      <c r="H729" s="48">
        <v>2927.3552801881328</v>
      </c>
      <c r="I729" s="48">
        <v>15.235027537210648</v>
      </c>
      <c r="J729" s="48">
        <v>10.778459500470623</v>
      </c>
      <c r="K729" s="48">
        <v>2615.7608193145043</v>
      </c>
      <c r="L729" s="48">
        <v>2277.3695709618319</v>
      </c>
      <c r="M729" s="48">
        <v>15.201143692170398</v>
      </c>
      <c r="N729" s="48">
        <v>10.758480614053903</v>
      </c>
      <c r="O729" s="48">
        <v>2469.4056590903997</v>
      </c>
      <c r="P729" s="48">
        <v>2129.4892818741587</v>
      </c>
      <c r="Q729" s="48">
        <v>15.200382835205085</v>
      </c>
      <c r="R729" s="48">
        <v>10.758031674714571</v>
      </c>
      <c r="U729" s="48">
        <v>1398.4677168710371</v>
      </c>
      <c r="V729" s="48">
        <v>3.3303510171956319E-2</v>
      </c>
      <c r="W729" s="48">
        <v>41991.601175080825</v>
      </c>
      <c r="X729" s="48">
        <v>748.48200764473609</v>
      </c>
      <c r="Y729" s="48">
        <v>1.3324623755236686E-2</v>
      </c>
      <c r="Z729" s="48">
        <v>56172.843706042848</v>
      </c>
      <c r="AA729" s="48">
        <v>600.6017185570629</v>
      </c>
      <c r="AB729" s="48">
        <v>1.2875684415904587E-2</v>
      </c>
      <c r="AC729" s="48">
        <v>46646.197526802876</v>
      </c>
      <c r="AD729" s="48">
        <v>-1398.4677168710371</v>
      </c>
      <c r="AE729" s="48">
        <v>-3.3303510171956319E-2</v>
      </c>
      <c r="AF729" s="48">
        <v>41991.601175080825</v>
      </c>
      <c r="AG729" s="48">
        <v>-649.98570922630097</v>
      </c>
      <c r="AH729" s="48">
        <v>-1.9978886416719632E-2</v>
      </c>
      <c r="AI729" s="48">
        <v>32533.630537203047</v>
      </c>
      <c r="AJ729" s="48">
        <v>-797.86599831397416</v>
      </c>
      <c r="AK729" s="48">
        <v>-2.0427825756051732E-2</v>
      </c>
      <c r="AL729" s="48">
        <v>39057.803206374367</v>
      </c>
      <c r="AM729" s="48">
        <v>-748.48200764473609</v>
      </c>
      <c r="AN729" s="48">
        <v>-1.3324623755236686E-2</v>
      </c>
      <c r="AO729" s="48">
        <v>56172.843706042848</v>
      </c>
      <c r="AP729" s="48">
        <v>649.98570922630097</v>
      </c>
      <c r="AQ729" s="48">
        <v>1.9978886416719632E-2</v>
      </c>
      <c r="AR729" s="48">
        <v>32533.630537203047</v>
      </c>
      <c r="AS729" s="48">
        <v>-147.88028908767319</v>
      </c>
      <c r="AT729" s="48">
        <v>-4.4893933933209951E-4</v>
      </c>
      <c r="AU729" s="48">
        <v>329399.26651934563</v>
      </c>
      <c r="AV729" s="48">
        <v>-600.6017185570629</v>
      </c>
      <c r="AW729" s="48">
        <v>-1.2875684415904587E-2</v>
      </c>
      <c r="AX729" s="48">
        <v>46646.197526802876</v>
      </c>
      <c r="AY729" s="48">
        <v>797.86599831397416</v>
      </c>
      <c r="AZ729" s="48">
        <v>2.0427825756051732E-2</v>
      </c>
      <c r="BA729" s="48">
        <v>39057.803206374367</v>
      </c>
      <c r="BB729" s="48">
        <v>147.88028908767319</v>
      </c>
      <c r="BC729" s="48">
        <v>4.4893933933209951E-4</v>
      </c>
      <c r="BD729" s="48">
        <v>329399.26651934563</v>
      </c>
      <c r="BF729" s="8">
        <f t="shared" si="89"/>
        <v>320825.79214564292</v>
      </c>
      <c r="BG729" s="8">
        <f t="shared" si="90"/>
        <v>320426.42973393056</v>
      </c>
      <c r="BH729" s="8">
        <f t="shared" si="91"/>
        <v>320477.04885065532</v>
      </c>
      <c r="BI729" s="8">
        <f t="shared" si="92"/>
        <v>320611.46095956297</v>
      </c>
      <c r="BJ729" s="19">
        <f t="shared" si="93"/>
        <v>1</v>
      </c>
      <c r="BK729" s="19">
        <f t="shared" si="94"/>
        <v>0</v>
      </c>
      <c r="BL729" s="19">
        <f t="shared" si="95"/>
        <v>0</v>
      </c>
      <c r="BM729" s="19">
        <f t="shared" si="96"/>
        <v>0</v>
      </c>
    </row>
    <row r="730" spans="2:65" x14ac:dyDescent="0.25">
      <c r="B730" s="6">
        <v>705</v>
      </c>
      <c r="C730" s="48">
        <v>2033.2982028237179</v>
      </c>
      <c r="D730" s="48">
        <v>1610.0270535975194</v>
      </c>
      <c r="E730" s="48">
        <v>15.024964745674877</v>
      </c>
      <c r="F730" s="48">
        <v>10.638854610954224</v>
      </c>
      <c r="G730" s="48">
        <v>3173.6337878273371</v>
      </c>
      <c r="H730" s="48">
        <v>2911.1901570332102</v>
      </c>
      <c r="I730" s="48">
        <v>15.105479132761364</v>
      </c>
      <c r="J730" s="48">
        <v>10.686433742368244</v>
      </c>
      <c r="K730" s="48">
        <v>2557.36376767724</v>
      </c>
      <c r="L730" s="48">
        <v>2237.9774804029803</v>
      </c>
      <c r="M730" s="48">
        <v>15.077153257387838</v>
      </c>
      <c r="N730" s="48">
        <v>10.669712829143146</v>
      </c>
      <c r="O730" s="48">
        <v>2497.1293119590437</v>
      </c>
      <c r="P730" s="48">
        <v>2147.9122559839325</v>
      </c>
      <c r="Q730" s="48">
        <v>15.062235823724404</v>
      </c>
      <c r="R730" s="48">
        <v>10.66089919208947</v>
      </c>
      <c r="U730" s="48">
        <v>1301.1631034356908</v>
      </c>
      <c r="V730" s="48">
        <v>4.7579131414019926E-2</v>
      </c>
      <c r="W730" s="48">
        <v>27347.348822183059</v>
      </c>
      <c r="X730" s="48">
        <v>627.95042680546089</v>
      </c>
      <c r="Y730" s="48">
        <v>3.0858218188921427E-2</v>
      </c>
      <c r="Z730" s="48">
        <v>20349.536157953044</v>
      </c>
      <c r="AA730" s="48">
        <v>537.88520238641308</v>
      </c>
      <c r="AB730" s="48">
        <v>2.2044581135245878E-2</v>
      </c>
      <c r="AC730" s="48">
        <v>24399.883086298145</v>
      </c>
      <c r="AD730" s="48">
        <v>-1301.1631034356908</v>
      </c>
      <c r="AE730" s="48">
        <v>-4.7579131414019926E-2</v>
      </c>
      <c r="AF730" s="48">
        <v>27347.348822183059</v>
      </c>
      <c r="AG730" s="48">
        <v>-673.21267663022991</v>
      </c>
      <c r="AH730" s="48">
        <v>-1.6720913225098499E-2</v>
      </c>
      <c r="AI730" s="48">
        <v>40261.717022711491</v>
      </c>
      <c r="AJ730" s="48">
        <v>-763.27790104927772</v>
      </c>
      <c r="AK730" s="48">
        <v>-2.5534550278774049E-2</v>
      </c>
      <c r="AL730" s="48">
        <v>29891.965698090367</v>
      </c>
      <c r="AM730" s="48">
        <v>-627.95042680546089</v>
      </c>
      <c r="AN730" s="48">
        <v>-3.0858218188921427E-2</v>
      </c>
      <c r="AO730" s="48">
        <v>20349.536157953044</v>
      </c>
      <c r="AP730" s="48">
        <v>673.21267663022991</v>
      </c>
      <c r="AQ730" s="48">
        <v>1.6720913225098499E-2</v>
      </c>
      <c r="AR730" s="48">
        <v>40261.717022711491</v>
      </c>
      <c r="AS730" s="48">
        <v>-90.065224419047809</v>
      </c>
      <c r="AT730" s="48">
        <v>-8.8136370536755493E-3</v>
      </c>
      <c r="AU730" s="48">
        <v>10218.848798804112</v>
      </c>
      <c r="AV730" s="48">
        <v>-537.88520238641308</v>
      </c>
      <c r="AW730" s="48">
        <v>-2.2044581135245878E-2</v>
      </c>
      <c r="AX730" s="48">
        <v>24399.883086298145</v>
      </c>
      <c r="AY730" s="48">
        <v>763.27790104927772</v>
      </c>
      <c r="AZ730" s="48">
        <v>2.5534550278774049E-2</v>
      </c>
      <c r="BA730" s="48">
        <v>29891.965698090367</v>
      </c>
      <c r="BB730" s="48">
        <v>90.065224419047809</v>
      </c>
      <c r="BC730" s="48">
        <v>8.8136370536755493E-3</v>
      </c>
      <c r="BD730" s="48">
        <v>10218.848798804112</v>
      </c>
      <c r="BF730" s="8">
        <f t="shared" ref="BF730:BF793" si="97">IF($B730&lt;&gt;"",$F730*rngWTPthreshold-$D730,"")</f>
        <v>317555.61127502925</v>
      </c>
      <c r="BG730" s="8">
        <f t="shared" ref="BG730:BG793" si="98">IF($B730&lt;&gt;"",$J730*rngWTPthreshold-$H730,"")</f>
        <v>317681.82211401412</v>
      </c>
      <c r="BH730" s="8">
        <f t="shared" ref="BH730:BH793" si="99">IF($B730&lt;&gt;"",$N730*rngWTPthreshold-$L730,"")</f>
        <v>317853.40739389142</v>
      </c>
      <c r="BI730" s="8">
        <f t="shared" ref="BI730:BI793" si="100">IF($B730&lt;&gt;"",$R730*rngWTPthreshold-$P730,"")</f>
        <v>317679.06350670021</v>
      </c>
      <c r="BJ730" s="19">
        <f t="shared" si="93"/>
        <v>0</v>
      </c>
      <c r="BK730" s="19">
        <f t="shared" si="94"/>
        <v>0</v>
      </c>
      <c r="BL730" s="19">
        <f t="shared" si="95"/>
        <v>1</v>
      </c>
      <c r="BM730" s="19">
        <f t="shared" si="96"/>
        <v>0</v>
      </c>
    </row>
    <row r="731" spans="2:65" x14ac:dyDescent="0.25">
      <c r="B731" s="6">
        <v>706</v>
      </c>
      <c r="C731" s="48">
        <v>1981.5473494114253</v>
      </c>
      <c r="D731" s="48">
        <v>1574.769482016836</v>
      </c>
      <c r="E731" s="48">
        <v>14.967393053591822</v>
      </c>
      <c r="F731" s="48">
        <v>10.595926003130113</v>
      </c>
      <c r="G731" s="48">
        <v>3167.0746582322549</v>
      </c>
      <c r="H731" s="48">
        <v>2906.5393077584417</v>
      </c>
      <c r="I731" s="48">
        <v>15.036736639137235</v>
      </c>
      <c r="J731" s="48">
        <v>10.636929290165886</v>
      </c>
      <c r="K731" s="48">
        <v>2542.7895845150033</v>
      </c>
      <c r="L731" s="48">
        <v>2227.8831576038897</v>
      </c>
      <c r="M731" s="48">
        <v>15.01109853121508</v>
      </c>
      <c r="N731" s="48">
        <v>10.621783689399066</v>
      </c>
      <c r="O731" s="48">
        <v>2530.7151097988926</v>
      </c>
      <c r="P731" s="48">
        <v>2170.1106550724371</v>
      </c>
      <c r="Q731" s="48">
        <v>14.989420262584487</v>
      </c>
      <c r="R731" s="48">
        <v>10.608964236476465</v>
      </c>
      <c r="U731" s="48">
        <v>1331.7698257416057</v>
      </c>
      <c r="V731" s="48">
        <v>4.1003287035772829E-2</v>
      </c>
      <c r="W731" s="48">
        <v>32479.586931157959</v>
      </c>
      <c r="X731" s="48">
        <v>653.11367558705365</v>
      </c>
      <c r="Y731" s="48">
        <v>2.5857686268953017E-2</v>
      </c>
      <c r="Z731" s="48">
        <v>25258.009119371156</v>
      </c>
      <c r="AA731" s="48">
        <v>595.34117305560108</v>
      </c>
      <c r="AB731" s="48">
        <v>1.3038233346351902E-2</v>
      </c>
      <c r="AC731" s="48">
        <v>45661.184091491778</v>
      </c>
      <c r="AD731" s="48">
        <v>-1331.7698257416057</v>
      </c>
      <c r="AE731" s="48">
        <v>-4.1003287035772829E-2</v>
      </c>
      <c r="AF731" s="48">
        <v>32479.586931157959</v>
      </c>
      <c r="AG731" s="48">
        <v>-678.65615015455205</v>
      </c>
      <c r="AH731" s="48">
        <v>-1.5145600766819811E-2</v>
      </c>
      <c r="AI731" s="48">
        <v>44808.796996769939</v>
      </c>
      <c r="AJ731" s="48">
        <v>-736.42865268600463</v>
      </c>
      <c r="AK731" s="48">
        <v>-2.7965053689420927E-2</v>
      </c>
      <c r="AL731" s="48">
        <v>26333.89017824746</v>
      </c>
      <c r="AM731" s="48">
        <v>-653.11367558705365</v>
      </c>
      <c r="AN731" s="48">
        <v>-2.5857686268953017E-2</v>
      </c>
      <c r="AO731" s="48">
        <v>25258.009119371156</v>
      </c>
      <c r="AP731" s="48">
        <v>678.65615015455205</v>
      </c>
      <c r="AQ731" s="48">
        <v>1.5145600766819811E-2</v>
      </c>
      <c r="AR731" s="48">
        <v>44808.796996769939</v>
      </c>
      <c r="AS731" s="48">
        <v>-57.772502531452574</v>
      </c>
      <c r="AT731" s="48">
        <v>-1.2819452922601116E-2</v>
      </c>
      <c r="AU731" s="48">
        <v>4506.6277695515191</v>
      </c>
      <c r="AV731" s="48">
        <v>-595.34117305560108</v>
      </c>
      <c r="AW731" s="48">
        <v>-1.3038233346351902E-2</v>
      </c>
      <c r="AX731" s="48">
        <v>45661.184091491778</v>
      </c>
      <c r="AY731" s="48">
        <v>736.42865268600463</v>
      </c>
      <c r="AZ731" s="48">
        <v>2.7965053689420927E-2</v>
      </c>
      <c r="BA731" s="48">
        <v>26333.89017824746</v>
      </c>
      <c r="BB731" s="48">
        <v>57.772502531452574</v>
      </c>
      <c r="BC731" s="48">
        <v>1.2819452922601116E-2</v>
      </c>
      <c r="BD731" s="48">
        <v>4506.6277695515191</v>
      </c>
      <c r="BF731" s="8">
        <f t="shared" si="97"/>
        <v>316303.01061188657</v>
      </c>
      <c r="BG731" s="8">
        <f t="shared" si="98"/>
        <v>316201.33939721814</v>
      </c>
      <c r="BH731" s="8">
        <f t="shared" si="99"/>
        <v>316425.62752436806</v>
      </c>
      <c r="BI731" s="8">
        <f t="shared" si="100"/>
        <v>316098.8164392215</v>
      </c>
      <c r="BJ731" s="19">
        <f t="shared" ref="BJ731:BJ794" si="101">IF($B731&lt;&gt;"",IF(BF731=MAX($BF731:$BI731),1,0),"")</f>
        <v>0</v>
      </c>
      <c r="BK731" s="19">
        <f t="shared" ref="BK731:BK794" si="102">IF($B731&lt;&gt;"",IF(BG731=MAX($BF731:$BI731),1,0),"")</f>
        <v>0</v>
      </c>
      <c r="BL731" s="19">
        <f t="shared" ref="BL731:BL794" si="103">IF($B731&lt;&gt;"",IF(BH731=MAX($BF731:$BI731),1,0),"")</f>
        <v>1</v>
      </c>
      <c r="BM731" s="19">
        <f t="shared" ref="BM731:BM794" si="104">IF($B731&lt;&gt;"",IF(BI731=MAX($BF731:$BI731),1,0),"")</f>
        <v>0</v>
      </c>
    </row>
    <row r="732" spans="2:65" x14ac:dyDescent="0.25">
      <c r="B732" s="6">
        <v>707</v>
      </c>
      <c r="C732" s="48">
        <v>1917.4036299061654</v>
      </c>
      <c r="D732" s="48">
        <v>1535.2117695514739</v>
      </c>
      <c r="E732" s="48">
        <v>14.945609930202657</v>
      </c>
      <c r="F732" s="48">
        <v>10.580614795080026</v>
      </c>
      <c r="G732" s="48">
        <v>3153.9818345938925</v>
      </c>
      <c r="H732" s="48">
        <v>2900.0657982651601</v>
      </c>
      <c r="I732" s="48">
        <v>15.009754989281422</v>
      </c>
      <c r="J732" s="48">
        <v>10.618441421311417</v>
      </c>
      <c r="K732" s="48">
        <v>2547.7038759281386</v>
      </c>
      <c r="L732" s="48">
        <v>2234.054360269261</v>
      </c>
      <c r="M732" s="48">
        <v>14.980020624251731</v>
      </c>
      <c r="N732" s="48">
        <v>10.600919773118434</v>
      </c>
      <c r="O732" s="48">
        <v>2465.1589429256737</v>
      </c>
      <c r="P732" s="48">
        <v>2129.2004685402499</v>
      </c>
      <c r="Q732" s="48">
        <v>14.968855425095089</v>
      </c>
      <c r="R732" s="48">
        <v>10.594334716386456</v>
      </c>
      <c r="U732" s="48">
        <v>1364.8540287136861</v>
      </c>
      <c r="V732" s="48">
        <v>3.7826626231391103E-2</v>
      </c>
      <c r="W732" s="48">
        <v>36081.833477949389</v>
      </c>
      <c r="X732" s="48">
        <v>698.84259071778706</v>
      </c>
      <c r="Y732" s="48">
        <v>2.0304978038408805E-2</v>
      </c>
      <c r="Z732" s="48">
        <v>34417.303451196036</v>
      </c>
      <c r="AA732" s="48">
        <v>593.98869898877592</v>
      </c>
      <c r="AB732" s="48">
        <v>1.3719921306430294E-2</v>
      </c>
      <c r="AC732" s="48">
        <v>43293.885272533123</v>
      </c>
      <c r="AD732" s="48">
        <v>-1364.8540287136861</v>
      </c>
      <c r="AE732" s="48">
        <v>-3.7826626231391103E-2</v>
      </c>
      <c r="AF732" s="48">
        <v>36081.833477949389</v>
      </c>
      <c r="AG732" s="48">
        <v>-666.01143799589909</v>
      </c>
      <c r="AH732" s="48">
        <v>-1.7521648192982298E-2</v>
      </c>
      <c r="AI732" s="48">
        <v>38010.775622275498</v>
      </c>
      <c r="AJ732" s="48">
        <v>-770.86532972491023</v>
      </c>
      <c r="AK732" s="48">
        <v>-2.4106704924960809E-2</v>
      </c>
      <c r="AL732" s="48">
        <v>31977.21680024104</v>
      </c>
      <c r="AM732" s="48">
        <v>-698.84259071778706</v>
      </c>
      <c r="AN732" s="48">
        <v>-2.0304978038408805E-2</v>
      </c>
      <c r="AO732" s="48">
        <v>34417.303451196036</v>
      </c>
      <c r="AP732" s="48">
        <v>666.01143799589909</v>
      </c>
      <c r="AQ732" s="48">
        <v>1.7521648192982298E-2</v>
      </c>
      <c r="AR732" s="48">
        <v>38010.775622275498</v>
      </c>
      <c r="AS732" s="48">
        <v>-104.85389172901114</v>
      </c>
      <c r="AT732" s="48">
        <v>-6.5850567319785114E-3</v>
      </c>
      <c r="AU732" s="48">
        <v>15923.005069920984</v>
      </c>
      <c r="AV732" s="48">
        <v>-593.98869898877592</v>
      </c>
      <c r="AW732" s="48">
        <v>-1.3719921306430294E-2</v>
      </c>
      <c r="AX732" s="48">
        <v>43293.885272533123</v>
      </c>
      <c r="AY732" s="48">
        <v>770.86532972491023</v>
      </c>
      <c r="AZ732" s="48">
        <v>2.4106704924960809E-2</v>
      </c>
      <c r="BA732" s="48">
        <v>31977.21680024104</v>
      </c>
      <c r="BB732" s="48">
        <v>104.85389172901114</v>
      </c>
      <c r="BC732" s="48">
        <v>6.5850567319785114E-3</v>
      </c>
      <c r="BD732" s="48">
        <v>15923.005069920984</v>
      </c>
      <c r="BF732" s="8">
        <f t="shared" si="97"/>
        <v>315883.23208284931</v>
      </c>
      <c r="BG732" s="8">
        <f t="shared" si="98"/>
        <v>315653.17684107734</v>
      </c>
      <c r="BH732" s="8">
        <f t="shared" si="99"/>
        <v>315793.53883328376</v>
      </c>
      <c r="BI732" s="8">
        <f t="shared" si="100"/>
        <v>315700.84102305345</v>
      </c>
      <c r="BJ732" s="19">
        <f t="shared" si="101"/>
        <v>1</v>
      </c>
      <c r="BK732" s="19">
        <f t="shared" si="102"/>
        <v>0</v>
      </c>
      <c r="BL732" s="19">
        <f t="shared" si="103"/>
        <v>0</v>
      </c>
      <c r="BM732" s="19">
        <f t="shared" si="104"/>
        <v>0</v>
      </c>
    </row>
    <row r="733" spans="2:65" x14ac:dyDescent="0.25">
      <c r="B733" s="6">
        <v>708</v>
      </c>
      <c r="C733" s="48">
        <v>2023.7186674234754</v>
      </c>
      <c r="D733" s="48">
        <v>1601.748903422631</v>
      </c>
      <c r="E733" s="48">
        <v>15.030199946694244</v>
      </c>
      <c r="F733" s="48">
        <v>10.641864670121356</v>
      </c>
      <c r="G733" s="48">
        <v>3214.6246567922244</v>
      </c>
      <c r="H733" s="48">
        <v>2937.4851533082783</v>
      </c>
      <c r="I733" s="48">
        <v>15.100973743780903</v>
      </c>
      <c r="J733" s="48">
        <v>10.683700614951686</v>
      </c>
      <c r="K733" s="48">
        <v>2621.0533038810231</v>
      </c>
      <c r="L733" s="48">
        <v>2279.2746317557981</v>
      </c>
      <c r="M733" s="48">
        <v>15.069536983488854</v>
      </c>
      <c r="N733" s="48">
        <v>10.665132880823613</v>
      </c>
      <c r="O733" s="48">
        <v>2499.2747343580263</v>
      </c>
      <c r="P733" s="48">
        <v>2147.8554358887645</v>
      </c>
      <c r="Q733" s="48">
        <v>15.064827818258649</v>
      </c>
      <c r="R733" s="48">
        <v>10.662349385461233</v>
      </c>
      <c r="U733" s="48">
        <v>1335.7362498856473</v>
      </c>
      <c r="V733" s="48">
        <v>4.1835944830330263E-2</v>
      </c>
      <c r="W733" s="48">
        <v>31927.957054701536</v>
      </c>
      <c r="X733" s="48">
        <v>677.52572833316708</v>
      </c>
      <c r="Y733" s="48">
        <v>2.3268210702257264E-2</v>
      </c>
      <c r="Z733" s="48">
        <v>29118.084626397158</v>
      </c>
      <c r="AA733" s="48">
        <v>546.10653246613356</v>
      </c>
      <c r="AB733" s="48">
        <v>2.0484715339877724E-2</v>
      </c>
      <c r="AC733" s="48">
        <v>26659.219979641337</v>
      </c>
      <c r="AD733" s="48">
        <v>-1335.7362498856473</v>
      </c>
      <c r="AE733" s="48">
        <v>-4.1835944830330263E-2</v>
      </c>
      <c r="AF733" s="48">
        <v>31927.957054701536</v>
      </c>
      <c r="AG733" s="48">
        <v>-658.21052155248026</v>
      </c>
      <c r="AH733" s="48">
        <v>-1.8567734128072999E-2</v>
      </c>
      <c r="AI733" s="48">
        <v>35449.156962955225</v>
      </c>
      <c r="AJ733" s="48">
        <v>-789.62971741951378</v>
      </c>
      <c r="AK733" s="48">
        <v>-2.1351229490452539E-2</v>
      </c>
      <c r="AL733" s="48">
        <v>36982.868727658344</v>
      </c>
      <c r="AM733" s="48">
        <v>-677.52572833316708</v>
      </c>
      <c r="AN733" s="48">
        <v>-2.3268210702257264E-2</v>
      </c>
      <c r="AO733" s="48">
        <v>29118.084626397158</v>
      </c>
      <c r="AP733" s="48">
        <v>658.21052155248026</v>
      </c>
      <c r="AQ733" s="48">
        <v>1.8567734128072999E-2</v>
      </c>
      <c r="AR733" s="48">
        <v>35449.156962955225</v>
      </c>
      <c r="AS733" s="48">
        <v>-131.41919586703352</v>
      </c>
      <c r="AT733" s="48">
        <v>-2.78349536237954E-3</v>
      </c>
      <c r="AU733" s="48">
        <v>47213.729055645548</v>
      </c>
      <c r="AV733" s="48">
        <v>-546.10653246613356</v>
      </c>
      <c r="AW733" s="48">
        <v>-2.0484715339877724E-2</v>
      </c>
      <c r="AX733" s="48">
        <v>26659.219979641337</v>
      </c>
      <c r="AY733" s="48">
        <v>789.62971741951378</v>
      </c>
      <c r="AZ733" s="48">
        <v>2.1351229490452539E-2</v>
      </c>
      <c r="BA733" s="48">
        <v>36982.868727658344</v>
      </c>
      <c r="BB733" s="48">
        <v>131.41919586703352</v>
      </c>
      <c r="BC733" s="48">
        <v>2.78349536237954E-3</v>
      </c>
      <c r="BD733" s="48">
        <v>47213.729055645548</v>
      </c>
      <c r="BF733" s="8">
        <f t="shared" si="97"/>
        <v>317654.19120021805</v>
      </c>
      <c r="BG733" s="8">
        <f t="shared" si="98"/>
        <v>317573.53329524235</v>
      </c>
      <c r="BH733" s="8">
        <f t="shared" si="99"/>
        <v>317674.71179295261</v>
      </c>
      <c r="BI733" s="8">
        <f t="shared" si="100"/>
        <v>317722.62612794823</v>
      </c>
      <c r="BJ733" s="19">
        <f t="shared" si="101"/>
        <v>0</v>
      </c>
      <c r="BK733" s="19">
        <f t="shared" si="102"/>
        <v>0</v>
      </c>
      <c r="BL733" s="19">
        <f t="shared" si="103"/>
        <v>0</v>
      </c>
      <c r="BM733" s="19">
        <f t="shared" si="104"/>
        <v>1</v>
      </c>
    </row>
    <row r="734" spans="2:65" x14ac:dyDescent="0.25">
      <c r="B734" s="6">
        <v>709</v>
      </c>
      <c r="C734" s="48">
        <v>2045.1566284460844</v>
      </c>
      <c r="D734" s="48">
        <v>1618.6744598061957</v>
      </c>
      <c r="E734" s="48">
        <v>15.004177073739351</v>
      </c>
      <c r="F734" s="48">
        <v>10.624824527158198</v>
      </c>
      <c r="G734" s="48">
        <v>3192.468791558596</v>
      </c>
      <c r="H734" s="48">
        <v>2924.2067809341579</v>
      </c>
      <c r="I734" s="48">
        <v>15.085671123140184</v>
      </c>
      <c r="J734" s="48">
        <v>10.673073685686319</v>
      </c>
      <c r="K734" s="48">
        <v>2528.4424825079782</v>
      </c>
      <c r="L734" s="48">
        <v>2219.0420910178987</v>
      </c>
      <c r="M734" s="48">
        <v>15.064634555311274</v>
      </c>
      <c r="N734" s="48">
        <v>10.660634115746179</v>
      </c>
      <c r="O734" s="48">
        <v>2496.6431200333509</v>
      </c>
      <c r="P734" s="48">
        <v>2148.1166175264457</v>
      </c>
      <c r="Q734" s="48">
        <v>15.044528890115382</v>
      </c>
      <c r="R734" s="48">
        <v>10.648735131539262</v>
      </c>
      <c r="U734" s="48">
        <v>1305.5323211279622</v>
      </c>
      <c r="V734" s="48">
        <v>4.8249158528120617E-2</v>
      </c>
      <c r="W734" s="48">
        <v>27058.13657593781</v>
      </c>
      <c r="X734" s="48">
        <v>600.36763121170293</v>
      </c>
      <c r="Y734" s="48">
        <v>3.5809588587980556E-2</v>
      </c>
      <c r="Z734" s="48">
        <v>16765.555117637279</v>
      </c>
      <c r="AA734" s="48">
        <v>529.44215772024995</v>
      </c>
      <c r="AB734" s="48">
        <v>2.3910604381063294E-2</v>
      </c>
      <c r="AC734" s="48">
        <v>22142.566924805851</v>
      </c>
      <c r="AD734" s="48">
        <v>-1305.5323211279622</v>
      </c>
      <c r="AE734" s="48">
        <v>-4.8249158528120617E-2</v>
      </c>
      <c r="AF734" s="48">
        <v>27058.13657593781</v>
      </c>
      <c r="AG734" s="48">
        <v>-705.16468991625925</v>
      </c>
      <c r="AH734" s="48">
        <v>-1.2439569940140061E-2</v>
      </c>
      <c r="AI734" s="48">
        <v>56687.224181346544</v>
      </c>
      <c r="AJ734" s="48">
        <v>-776.09016340771223</v>
      </c>
      <c r="AK734" s="48">
        <v>-2.4338554147057323E-2</v>
      </c>
      <c r="AL734" s="48">
        <v>31887.274762438843</v>
      </c>
      <c r="AM734" s="48">
        <v>-600.36763121170293</v>
      </c>
      <c r="AN734" s="48">
        <v>-3.5809588587980556E-2</v>
      </c>
      <c r="AO734" s="48">
        <v>16765.555117637279</v>
      </c>
      <c r="AP734" s="48">
        <v>705.16468991625925</v>
      </c>
      <c r="AQ734" s="48">
        <v>1.2439569940140061E-2</v>
      </c>
      <c r="AR734" s="48">
        <v>56687.224181346544</v>
      </c>
      <c r="AS734" s="48">
        <v>-70.925473491452976</v>
      </c>
      <c r="AT734" s="48">
        <v>-1.1898984206917262E-2</v>
      </c>
      <c r="AU734" s="48">
        <v>5960.6326269616957</v>
      </c>
      <c r="AV734" s="48">
        <v>-529.44215772024995</v>
      </c>
      <c r="AW734" s="48">
        <v>-2.3910604381063294E-2</v>
      </c>
      <c r="AX734" s="48">
        <v>22142.566924805851</v>
      </c>
      <c r="AY734" s="48">
        <v>776.09016340771223</v>
      </c>
      <c r="AZ734" s="48">
        <v>2.4338554147057323E-2</v>
      </c>
      <c r="BA734" s="48">
        <v>31887.274762438843</v>
      </c>
      <c r="BB734" s="48">
        <v>70.925473491452976</v>
      </c>
      <c r="BC734" s="48">
        <v>1.1898984206917262E-2</v>
      </c>
      <c r="BD734" s="48">
        <v>5960.6326269616957</v>
      </c>
      <c r="BF734" s="8">
        <f t="shared" si="97"/>
        <v>317126.06135493977</v>
      </c>
      <c r="BG734" s="8">
        <f t="shared" si="98"/>
        <v>317268.0037896554</v>
      </c>
      <c r="BH734" s="8">
        <f t="shared" si="99"/>
        <v>317599.98138136748</v>
      </c>
      <c r="BI734" s="8">
        <f t="shared" si="100"/>
        <v>317313.93732865137</v>
      </c>
      <c r="BJ734" s="19">
        <f t="shared" si="101"/>
        <v>0</v>
      </c>
      <c r="BK734" s="19">
        <f t="shared" si="102"/>
        <v>0</v>
      </c>
      <c r="BL734" s="19">
        <f t="shared" si="103"/>
        <v>1</v>
      </c>
      <c r="BM734" s="19">
        <f t="shared" si="104"/>
        <v>0</v>
      </c>
    </row>
    <row r="735" spans="2:65" x14ac:dyDescent="0.25">
      <c r="B735" s="6">
        <v>710</v>
      </c>
      <c r="C735" s="48">
        <v>1998.1425274755507</v>
      </c>
      <c r="D735" s="48">
        <v>1584.152142236853</v>
      </c>
      <c r="E735" s="48">
        <v>15.063401775089062</v>
      </c>
      <c r="F735" s="48">
        <v>10.663532547461738</v>
      </c>
      <c r="G735" s="48">
        <v>3204.7028021976489</v>
      </c>
      <c r="H735" s="48">
        <v>2930.5982712428545</v>
      </c>
      <c r="I735" s="48">
        <v>15.127722086822637</v>
      </c>
      <c r="J735" s="48">
        <v>10.701541808827924</v>
      </c>
      <c r="K735" s="48">
        <v>2576.1558156640467</v>
      </c>
      <c r="L735" s="48">
        <v>2248.8888917588924</v>
      </c>
      <c r="M735" s="48">
        <v>15.103400661985839</v>
      </c>
      <c r="N735" s="48">
        <v>10.687181842030666</v>
      </c>
      <c r="O735" s="48">
        <v>2525.8127393234927</v>
      </c>
      <c r="P735" s="48">
        <v>2165.2919941584441</v>
      </c>
      <c r="Q735" s="48">
        <v>15.088111299722664</v>
      </c>
      <c r="R735" s="48">
        <v>10.678146895096022</v>
      </c>
      <c r="U735" s="48">
        <v>1346.4461290060015</v>
      </c>
      <c r="V735" s="48">
        <v>3.8009261366186209E-2</v>
      </c>
      <c r="W735" s="48">
        <v>35424.159286710754</v>
      </c>
      <c r="X735" s="48">
        <v>664.73674952203942</v>
      </c>
      <c r="Y735" s="48">
        <v>2.364929456892817E-2</v>
      </c>
      <c r="Z735" s="48">
        <v>28108.100543320626</v>
      </c>
      <c r="AA735" s="48">
        <v>581.13985192159112</v>
      </c>
      <c r="AB735" s="48">
        <v>1.4614347634283931E-2</v>
      </c>
      <c r="AC735" s="48">
        <v>39765.021776154405</v>
      </c>
      <c r="AD735" s="48">
        <v>-1346.4461290060015</v>
      </c>
      <c r="AE735" s="48">
        <v>-3.8009261366186209E-2</v>
      </c>
      <c r="AF735" s="48">
        <v>35424.159286710754</v>
      </c>
      <c r="AG735" s="48">
        <v>-681.70937948396204</v>
      </c>
      <c r="AH735" s="48">
        <v>-1.4359966797258039E-2</v>
      </c>
      <c r="AI735" s="48">
        <v>47472.907779573063</v>
      </c>
      <c r="AJ735" s="48">
        <v>-765.30627708441034</v>
      </c>
      <c r="AK735" s="48">
        <v>-2.3394913731902278E-2</v>
      </c>
      <c r="AL735" s="48">
        <v>32712.506908747728</v>
      </c>
      <c r="AM735" s="48">
        <v>-664.73674952203942</v>
      </c>
      <c r="AN735" s="48">
        <v>-2.364929456892817E-2</v>
      </c>
      <c r="AO735" s="48">
        <v>28108.100543320626</v>
      </c>
      <c r="AP735" s="48">
        <v>681.70937948396204</v>
      </c>
      <c r="AQ735" s="48">
        <v>1.4359966797258039E-2</v>
      </c>
      <c r="AR735" s="48">
        <v>47472.907779573063</v>
      </c>
      <c r="AS735" s="48">
        <v>-83.596897600448301</v>
      </c>
      <c r="AT735" s="48">
        <v>-9.034946934644239E-3</v>
      </c>
      <c r="AU735" s="48">
        <v>9252.6163357859296</v>
      </c>
      <c r="AV735" s="48">
        <v>-581.13985192159112</v>
      </c>
      <c r="AW735" s="48">
        <v>-1.4614347634283931E-2</v>
      </c>
      <c r="AX735" s="48">
        <v>39765.021776154405</v>
      </c>
      <c r="AY735" s="48">
        <v>765.30627708441034</v>
      </c>
      <c r="AZ735" s="48">
        <v>2.3394913731902278E-2</v>
      </c>
      <c r="BA735" s="48">
        <v>32712.506908747728</v>
      </c>
      <c r="BB735" s="48">
        <v>83.596897600448301</v>
      </c>
      <c r="BC735" s="48">
        <v>9.034946934644239E-3</v>
      </c>
      <c r="BD735" s="48">
        <v>9252.6163357859296</v>
      </c>
      <c r="BF735" s="8">
        <f t="shared" si="97"/>
        <v>318321.82428161532</v>
      </c>
      <c r="BG735" s="8">
        <f t="shared" si="98"/>
        <v>318115.65599359485</v>
      </c>
      <c r="BH735" s="8">
        <f t="shared" si="99"/>
        <v>318366.56636916107</v>
      </c>
      <c r="BI735" s="8">
        <f t="shared" si="100"/>
        <v>318179.1148587222</v>
      </c>
      <c r="BJ735" s="19">
        <f t="shared" si="101"/>
        <v>0</v>
      </c>
      <c r="BK735" s="19">
        <f t="shared" si="102"/>
        <v>0</v>
      </c>
      <c r="BL735" s="19">
        <f t="shared" si="103"/>
        <v>1</v>
      </c>
      <c r="BM735" s="19">
        <f t="shared" si="104"/>
        <v>0</v>
      </c>
    </row>
    <row r="736" spans="2:65" x14ac:dyDescent="0.25">
      <c r="B736" s="6">
        <v>711</v>
      </c>
      <c r="C736" s="48">
        <v>2042.9640336898676</v>
      </c>
      <c r="D736" s="48">
        <v>1618.1914484562358</v>
      </c>
      <c r="E736" s="48">
        <v>15.030133378200764</v>
      </c>
      <c r="F736" s="48">
        <v>10.641998858265774</v>
      </c>
      <c r="G736" s="48">
        <v>3201.8551701092802</v>
      </c>
      <c r="H736" s="48">
        <v>2931.1004751230548</v>
      </c>
      <c r="I736" s="48">
        <v>15.105173268547203</v>
      </c>
      <c r="J736" s="48">
        <v>10.686315437149524</v>
      </c>
      <c r="K736" s="48">
        <v>2585.9114856326669</v>
      </c>
      <c r="L736" s="48">
        <v>2258.3755620570037</v>
      </c>
      <c r="M736" s="48">
        <v>15.077680330432822</v>
      </c>
      <c r="N736" s="48">
        <v>10.67009548430946</v>
      </c>
      <c r="O736" s="48">
        <v>2494.5081763695616</v>
      </c>
      <c r="P736" s="48">
        <v>2147.4726226248499</v>
      </c>
      <c r="Q736" s="48">
        <v>15.068193149112522</v>
      </c>
      <c r="R736" s="48">
        <v>10.664493908005143</v>
      </c>
      <c r="U736" s="48">
        <v>1312.909026666819</v>
      </c>
      <c r="V736" s="48">
        <v>4.4316578883750068E-2</v>
      </c>
      <c r="W736" s="48">
        <v>29625.685459854718</v>
      </c>
      <c r="X736" s="48">
        <v>640.18411360076789</v>
      </c>
      <c r="Y736" s="48">
        <v>2.8096626043685902E-2</v>
      </c>
      <c r="Z736" s="48">
        <v>22785.088594103105</v>
      </c>
      <c r="AA736" s="48">
        <v>529.28117416861414</v>
      </c>
      <c r="AB736" s="48">
        <v>2.2495049739369222E-2</v>
      </c>
      <c r="AC736" s="48">
        <v>23528.784345931195</v>
      </c>
      <c r="AD736" s="48">
        <v>-1312.909026666819</v>
      </c>
      <c r="AE736" s="48">
        <v>-4.4316578883750068E-2</v>
      </c>
      <c r="AF736" s="48">
        <v>29625.685459854718</v>
      </c>
      <c r="AG736" s="48">
        <v>-672.72491306605116</v>
      </c>
      <c r="AH736" s="48">
        <v>-1.6219952840064167E-2</v>
      </c>
      <c r="AI736" s="48">
        <v>41475.146056182355</v>
      </c>
      <c r="AJ736" s="48">
        <v>-783.6278524982049</v>
      </c>
      <c r="AK736" s="48">
        <v>-2.1821529144380847E-2</v>
      </c>
      <c r="AL736" s="48">
        <v>35910.767174627312</v>
      </c>
      <c r="AM736" s="48">
        <v>-640.18411360076789</v>
      </c>
      <c r="AN736" s="48">
        <v>-2.8096626043685902E-2</v>
      </c>
      <c r="AO736" s="48">
        <v>22785.088594103105</v>
      </c>
      <c r="AP736" s="48">
        <v>672.72491306605116</v>
      </c>
      <c r="AQ736" s="48">
        <v>1.6219952840064167E-2</v>
      </c>
      <c r="AR736" s="48">
        <v>41475.146056182355</v>
      </c>
      <c r="AS736" s="48">
        <v>-110.90293943215374</v>
      </c>
      <c r="AT736" s="48">
        <v>-5.60157630431668E-3</v>
      </c>
      <c r="AU736" s="48">
        <v>19798.523381122177</v>
      </c>
      <c r="AV736" s="48">
        <v>-529.28117416861414</v>
      </c>
      <c r="AW736" s="48">
        <v>-2.2495049739369222E-2</v>
      </c>
      <c r="AX736" s="48">
        <v>23528.784345931195</v>
      </c>
      <c r="AY736" s="48">
        <v>783.6278524982049</v>
      </c>
      <c r="AZ736" s="48">
        <v>2.1821529144380847E-2</v>
      </c>
      <c r="BA736" s="48">
        <v>35910.767174627312</v>
      </c>
      <c r="BB736" s="48">
        <v>110.90293943215374</v>
      </c>
      <c r="BC736" s="48">
        <v>5.60157630431668E-3</v>
      </c>
      <c r="BD736" s="48">
        <v>19798.523381122177</v>
      </c>
      <c r="BF736" s="8">
        <f t="shared" si="97"/>
        <v>317641.77429951698</v>
      </c>
      <c r="BG736" s="8">
        <f t="shared" si="98"/>
        <v>317658.36263936269</v>
      </c>
      <c r="BH736" s="8">
        <f t="shared" si="99"/>
        <v>317844.48896722676</v>
      </c>
      <c r="BI736" s="8">
        <f t="shared" si="100"/>
        <v>317787.34461752948</v>
      </c>
      <c r="BJ736" s="19">
        <f t="shared" si="101"/>
        <v>0</v>
      </c>
      <c r="BK736" s="19">
        <f t="shared" si="102"/>
        <v>0</v>
      </c>
      <c r="BL736" s="19">
        <f t="shared" si="103"/>
        <v>1</v>
      </c>
      <c r="BM736" s="19">
        <f t="shared" si="104"/>
        <v>0</v>
      </c>
    </row>
    <row r="737" spans="2:65" x14ac:dyDescent="0.25">
      <c r="B737" s="6">
        <v>712</v>
      </c>
      <c r="C737" s="48">
        <v>2026.3401827083105</v>
      </c>
      <c r="D737" s="48">
        <v>1603.3210105394119</v>
      </c>
      <c r="E737" s="48">
        <v>15.032051846150875</v>
      </c>
      <c r="F737" s="48">
        <v>10.64203456252871</v>
      </c>
      <c r="G737" s="48">
        <v>3241.6571179667253</v>
      </c>
      <c r="H737" s="48">
        <v>2955.4395422746734</v>
      </c>
      <c r="I737" s="48">
        <v>15.095502200987536</v>
      </c>
      <c r="J737" s="48">
        <v>10.679536759104955</v>
      </c>
      <c r="K737" s="48">
        <v>2604.7546658360088</v>
      </c>
      <c r="L737" s="48">
        <v>2268.2114803781255</v>
      </c>
      <c r="M737" s="48">
        <v>15.072279539848859</v>
      </c>
      <c r="N737" s="48">
        <v>10.665823096523841</v>
      </c>
      <c r="O737" s="48">
        <v>2504.3702842148018</v>
      </c>
      <c r="P737" s="48">
        <v>2151.1176860798428</v>
      </c>
      <c r="Q737" s="48">
        <v>15.064538729611691</v>
      </c>
      <c r="R737" s="48">
        <v>10.661248846835852</v>
      </c>
      <c r="U737" s="48">
        <v>1352.1185317352615</v>
      </c>
      <c r="V737" s="48">
        <v>3.7502196576244984E-2</v>
      </c>
      <c r="W737" s="48">
        <v>36054.382280949751</v>
      </c>
      <c r="X737" s="48">
        <v>664.89046983871367</v>
      </c>
      <c r="Y737" s="48">
        <v>2.3788533995130479E-2</v>
      </c>
      <c r="Z737" s="48">
        <v>27950.039711350728</v>
      </c>
      <c r="AA737" s="48">
        <v>547.7966755404309</v>
      </c>
      <c r="AB737" s="48">
        <v>1.9214284307141227E-2</v>
      </c>
      <c r="AC737" s="48">
        <v>28509.866242420252</v>
      </c>
      <c r="AD737" s="48">
        <v>-1352.1185317352615</v>
      </c>
      <c r="AE737" s="48">
        <v>-3.7502196576244984E-2</v>
      </c>
      <c r="AF737" s="48">
        <v>36054.382280949751</v>
      </c>
      <c r="AG737" s="48">
        <v>-687.22806189654784</v>
      </c>
      <c r="AH737" s="48">
        <v>-1.3713662581114505E-2</v>
      </c>
      <c r="AI737" s="48">
        <v>50112.656471725517</v>
      </c>
      <c r="AJ737" s="48">
        <v>-804.32185619483062</v>
      </c>
      <c r="AK737" s="48">
        <v>-1.8287912269103757E-2</v>
      </c>
      <c r="AL737" s="48">
        <v>43981.064889166177</v>
      </c>
      <c r="AM737" s="48">
        <v>-664.89046983871367</v>
      </c>
      <c r="AN737" s="48">
        <v>-2.3788533995130479E-2</v>
      </c>
      <c r="AO737" s="48">
        <v>27950.039711350728</v>
      </c>
      <c r="AP737" s="48">
        <v>687.22806189654784</v>
      </c>
      <c r="AQ737" s="48">
        <v>1.3713662581114505E-2</v>
      </c>
      <c r="AR737" s="48">
        <v>50112.656471725517</v>
      </c>
      <c r="AS737" s="48">
        <v>-117.09379429828277</v>
      </c>
      <c r="AT737" s="48">
        <v>-4.5742496879892514E-3</v>
      </c>
      <c r="AU737" s="48">
        <v>25598.470194082227</v>
      </c>
      <c r="AV737" s="48">
        <v>-547.7966755404309</v>
      </c>
      <c r="AW737" s="48">
        <v>-1.9214284307141227E-2</v>
      </c>
      <c r="AX737" s="48">
        <v>28509.866242420252</v>
      </c>
      <c r="AY737" s="48">
        <v>804.32185619483062</v>
      </c>
      <c r="AZ737" s="48">
        <v>1.8287912269103757E-2</v>
      </c>
      <c r="BA737" s="48">
        <v>43981.064889166177</v>
      </c>
      <c r="BB737" s="48">
        <v>117.09379429828277</v>
      </c>
      <c r="BC737" s="48">
        <v>4.5742496879892514E-3</v>
      </c>
      <c r="BD737" s="48">
        <v>25598.470194082227</v>
      </c>
      <c r="BF737" s="8">
        <f t="shared" si="97"/>
        <v>317657.71586532186</v>
      </c>
      <c r="BG737" s="8">
        <f t="shared" si="98"/>
        <v>317430.66323087399</v>
      </c>
      <c r="BH737" s="8">
        <f t="shared" si="99"/>
        <v>317706.48141533713</v>
      </c>
      <c r="BI737" s="8">
        <f t="shared" si="100"/>
        <v>317686.34771899576</v>
      </c>
      <c r="BJ737" s="19">
        <f t="shared" si="101"/>
        <v>0</v>
      </c>
      <c r="BK737" s="19">
        <f t="shared" si="102"/>
        <v>0</v>
      </c>
      <c r="BL737" s="19">
        <f t="shared" si="103"/>
        <v>1</v>
      </c>
      <c r="BM737" s="19">
        <f t="shared" si="104"/>
        <v>0</v>
      </c>
    </row>
    <row r="738" spans="2:65" x14ac:dyDescent="0.25">
      <c r="B738" s="6">
        <v>713</v>
      </c>
      <c r="C738" s="48">
        <v>1899.4246616797404</v>
      </c>
      <c r="D738" s="48">
        <v>1523.5306625139895</v>
      </c>
      <c r="E738" s="48">
        <v>15.151435449230627</v>
      </c>
      <c r="F738" s="48">
        <v>10.725163517755341</v>
      </c>
      <c r="G738" s="48">
        <v>3129.4655643304786</v>
      </c>
      <c r="H738" s="48">
        <v>2883.8717035346863</v>
      </c>
      <c r="I738" s="48">
        <v>15.21469560576727</v>
      </c>
      <c r="J738" s="48">
        <v>10.762415681131436</v>
      </c>
      <c r="K738" s="48">
        <v>2534.321197308464</v>
      </c>
      <c r="L738" s="48">
        <v>2225.408063553823</v>
      </c>
      <c r="M738" s="48">
        <v>15.184093193235844</v>
      </c>
      <c r="N738" s="48">
        <v>10.744407683921098</v>
      </c>
      <c r="O738" s="48">
        <v>2510.440524352548</v>
      </c>
      <c r="P738" s="48">
        <v>2160.1735632042446</v>
      </c>
      <c r="Q738" s="48">
        <v>15.163965733256934</v>
      </c>
      <c r="R738" s="48">
        <v>10.732550500304235</v>
      </c>
      <c r="U738" s="48">
        <v>1360.3410410206968</v>
      </c>
      <c r="V738" s="48">
        <v>3.7252163376095382E-2</v>
      </c>
      <c r="W738" s="48">
        <v>36517.101766326523</v>
      </c>
      <c r="X738" s="48">
        <v>701.87740103983356</v>
      </c>
      <c r="Y738" s="48">
        <v>1.9244166165757193E-2</v>
      </c>
      <c r="Z738" s="48">
        <v>36472.21682635149</v>
      </c>
      <c r="AA738" s="48">
        <v>636.64290069025515</v>
      </c>
      <c r="AB738" s="48">
        <v>7.3869825488941387E-3</v>
      </c>
      <c r="AC738" s="48">
        <v>86184.432747247134</v>
      </c>
      <c r="AD738" s="48">
        <v>-1360.3410410206968</v>
      </c>
      <c r="AE738" s="48">
        <v>-3.7252163376095382E-2</v>
      </c>
      <c r="AF738" s="48">
        <v>36517.101766326523</v>
      </c>
      <c r="AG738" s="48">
        <v>-658.46363998086326</v>
      </c>
      <c r="AH738" s="48">
        <v>-1.8007997210338189E-2</v>
      </c>
      <c r="AI738" s="48">
        <v>36565.067857898524</v>
      </c>
      <c r="AJ738" s="48">
        <v>-723.69814033044167</v>
      </c>
      <c r="AK738" s="48">
        <v>-2.9865180827201243E-2</v>
      </c>
      <c r="AL738" s="48">
        <v>24232.170048382781</v>
      </c>
      <c r="AM738" s="48">
        <v>-701.87740103983356</v>
      </c>
      <c r="AN738" s="48">
        <v>-1.9244166165757193E-2</v>
      </c>
      <c r="AO738" s="48">
        <v>36472.21682635149</v>
      </c>
      <c r="AP738" s="48">
        <v>658.46363998086326</v>
      </c>
      <c r="AQ738" s="48">
        <v>1.8007997210338189E-2</v>
      </c>
      <c r="AR738" s="48">
        <v>36565.067857898524</v>
      </c>
      <c r="AS738" s="48">
        <v>-65.234500349578411</v>
      </c>
      <c r="AT738" s="48">
        <v>-1.1857183616863054E-2</v>
      </c>
      <c r="AU738" s="48">
        <v>5501.6859363469066</v>
      </c>
      <c r="AV738" s="48">
        <v>-636.64290069025515</v>
      </c>
      <c r="AW738" s="48">
        <v>-7.3869825488941387E-3</v>
      </c>
      <c r="AX738" s="48">
        <v>86184.432747247134</v>
      </c>
      <c r="AY738" s="48">
        <v>723.69814033044167</v>
      </c>
      <c r="AZ738" s="48">
        <v>2.9865180827201243E-2</v>
      </c>
      <c r="BA738" s="48">
        <v>24232.170048382781</v>
      </c>
      <c r="BB738" s="48">
        <v>65.234500349578411</v>
      </c>
      <c r="BC738" s="48">
        <v>1.1857183616863054E-2</v>
      </c>
      <c r="BD738" s="48">
        <v>5501.6859363469066</v>
      </c>
      <c r="BF738" s="8">
        <f t="shared" si="97"/>
        <v>320231.37487014628</v>
      </c>
      <c r="BG738" s="8">
        <f t="shared" si="98"/>
        <v>319988.59873040841</v>
      </c>
      <c r="BH738" s="8">
        <f t="shared" si="99"/>
        <v>320106.82245407917</v>
      </c>
      <c r="BI738" s="8">
        <f t="shared" si="100"/>
        <v>319816.34144592279</v>
      </c>
      <c r="BJ738" s="19">
        <f t="shared" si="101"/>
        <v>1</v>
      </c>
      <c r="BK738" s="19">
        <f t="shared" si="102"/>
        <v>0</v>
      </c>
      <c r="BL738" s="19">
        <f t="shared" si="103"/>
        <v>0</v>
      </c>
      <c r="BM738" s="19">
        <f t="shared" si="104"/>
        <v>0</v>
      </c>
    </row>
    <row r="739" spans="2:65" x14ac:dyDescent="0.25">
      <c r="B739" s="6">
        <v>714</v>
      </c>
      <c r="C739" s="48">
        <v>1949.7794825873775</v>
      </c>
      <c r="D739" s="48">
        <v>1555.2341610373974</v>
      </c>
      <c r="E739" s="48">
        <v>15.172578296894399</v>
      </c>
      <c r="F739" s="48">
        <v>10.74108816823564</v>
      </c>
      <c r="G739" s="48">
        <v>3178.1713554414514</v>
      </c>
      <c r="H739" s="48">
        <v>2915.1460830033288</v>
      </c>
      <c r="I739" s="48">
        <v>15.237251323265372</v>
      </c>
      <c r="J739" s="48">
        <v>10.779299692075039</v>
      </c>
      <c r="K739" s="48">
        <v>2483.1348128910572</v>
      </c>
      <c r="L739" s="48">
        <v>2189.2246913816975</v>
      </c>
      <c r="M739" s="48">
        <v>15.222160065766296</v>
      </c>
      <c r="N739" s="48">
        <v>10.770392535936166</v>
      </c>
      <c r="O739" s="48">
        <v>2489.5125543442136</v>
      </c>
      <c r="P739" s="48">
        <v>2144.0282771394941</v>
      </c>
      <c r="Q739" s="48">
        <v>15.196829283114269</v>
      </c>
      <c r="R739" s="48">
        <v>10.755429009802038</v>
      </c>
      <c r="U739" s="48">
        <v>1359.9119219659315</v>
      </c>
      <c r="V739" s="48">
        <v>3.8211523839398964E-2</v>
      </c>
      <c r="W739" s="48">
        <v>35589.052341423761</v>
      </c>
      <c r="X739" s="48">
        <v>633.99053034430017</v>
      </c>
      <c r="Y739" s="48">
        <v>2.9304367700525802E-2</v>
      </c>
      <c r="Z739" s="48">
        <v>21634.677015499114</v>
      </c>
      <c r="AA739" s="48">
        <v>588.79411610209672</v>
      </c>
      <c r="AB739" s="48">
        <v>1.43408415663977E-2</v>
      </c>
      <c r="AC739" s="48">
        <v>41057.152286077231</v>
      </c>
      <c r="AD739" s="48">
        <v>-1359.9119219659315</v>
      </c>
      <c r="AE739" s="48">
        <v>-3.8211523839398964E-2</v>
      </c>
      <c r="AF739" s="48">
        <v>35589.052341423761</v>
      </c>
      <c r="AG739" s="48">
        <v>-725.9213916216313</v>
      </c>
      <c r="AH739" s="48">
        <v>-8.9071561388731624E-3</v>
      </c>
      <c r="AI739" s="48">
        <v>81498.671439419399</v>
      </c>
      <c r="AJ739" s="48">
        <v>-771.11780586383475</v>
      </c>
      <c r="AK739" s="48">
        <v>-2.3870682273001265E-2</v>
      </c>
      <c r="AL739" s="48">
        <v>32303.970076967642</v>
      </c>
      <c r="AM739" s="48">
        <v>-633.99053034430017</v>
      </c>
      <c r="AN739" s="48">
        <v>-2.9304367700525802E-2</v>
      </c>
      <c r="AO739" s="48">
        <v>21634.677015499114</v>
      </c>
      <c r="AP739" s="48">
        <v>725.9213916216313</v>
      </c>
      <c r="AQ739" s="48">
        <v>8.9071561388731624E-3</v>
      </c>
      <c r="AR739" s="48">
        <v>81498.671439419399</v>
      </c>
      <c r="AS739" s="48">
        <v>-45.196414242203446</v>
      </c>
      <c r="AT739" s="48">
        <v>-1.4963526134128102E-2</v>
      </c>
      <c r="AU739" s="48">
        <v>3020.4387546810644</v>
      </c>
      <c r="AV739" s="48">
        <v>-588.79411610209672</v>
      </c>
      <c r="AW739" s="48">
        <v>-1.43408415663977E-2</v>
      </c>
      <c r="AX739" s="48">
        <v>41057.152286077231</v>
      </c>
      <c r="AY739" s="48">
        <v>771.11780586383475</v>
      </c>
      <c r="AZ739" s="48">
        <v>2.3870682273001265E-2</v>
      </c>
      <c r="BA739" s="48">
        <v>32303.970076967642</v>
      </c>
      <c r="BB739" s="48">
        <v>45.196414242203446</v>
      </c>
      <c r="BC739" s="48">
        <v>1.4963526134128102E-2</v>
      </c>
      <c r="BD739" s="48">
        <v>3020.4387546810644</v>
      </c>
      <c r="BF739" s="8">
        <f t="shared" si="97"/>
        <v>320677.41088603181</v>
      </c>
      <c r="BG739" s="8">
        <f t="shared" si="98"/>
        <v>320463.84467924788</v>
      </c>
      <c r="BH739" s="8">
        <f t="shared" si="99"/>
        <v>320922.55138670327</v>
      </c>
      <c r="BI739" s="8">
        <f t="shared" si="100"/>
        <v>320518.84201692167</v>
      </c>
      <c r="BJ739" s="19">
        <f t="shared" si="101"/>
        <v>0</v>
      </c>
      <c r="BK739" s="19">
        <f t="shared" si="102"/>
        <v>0</v>
      </c>
      <c r="BL739" s="19">
        <f t="shared" si="103"/>
        <v>1</v>
      </c>
      <c r="BM739" s="19">
        <f t="shared" si="104"/>
        <v>0</v>
      </c>
    </row>
    <row r="740" spans="2:65" x14ac:dyDescent="0.25">
      <c r="B740" s="6">
        <v>715</v>
      </c>
      <c r="C740" s="48">
        <v>1974.3905030223214</v>
      </c>
      <c r="D740" s="48">
        <v>1567.8714575683846</v>
      </c>
      <c r="E740" s="48">
        <v>15.099237051449117</v>
      </c>
      <c r="F740" s="48">
        <v>10.690826751993185</v>
      </c>
      <c r="G740" s="48">
        <v>3212.7806758352776</v>
      </c>
      <c r="H740" s="48">
        <v>2935.7581510475111</v>
      </c>
      <c r="I740" s="48">
        <v>15.164744063367875</v>
      </c>
      <c r="J740" s="48">
        <v>10.72946579226226</v>
      </c>
      <c r="K740" s="48">
        <v>2585.9176926442001</v>
      </c>
      <c r="L740" s="48">
        <v>2255.1420112327914</v>
      </c>
      <c r="M740" s="48">
        <v>15.137673251073339</v>
      </c>
      <c r="N740" s="48">
        <v>10.713510272438945</v>
      </c>
      <c r="O740" s="48">
        <v>2578.8812671304822</v>
      </c>
      <c r="P740" s="48">
        <v>2200.5405818666904</v>
      </c>
      <c r="Q740" s="48">
        <v>15.113576641461391</v>
      </c>
      <c r="R740" s="48">
        <v>10.699293451584049</v>
      </c>
      <c r="U740" s="48">
        <v>1367.8866934791265</v>
      </c>
      <c r="V740" s="48">
        <v>3.8639040269075053E-2</v>
      </c>
      <c r="W740" s="48">
        <v>35401.673642860158</v>
      </c>
      <c r="X740" s="48">
        <v>687.27055366440686</v>
      </c>
      <c r="Y740" s="48">
        <v>2.2683520445760053E-2</v>
      </c>
      <c r="Z740" s="48">
        <v>30298.231498403493</v>
      </c>
      <c r="AA740" s="48">
        <v>632.66912429830586</v>
      </c>
      <c r="AB740" s="48">
        <v>8.4666995908637688E-3</v>
      </c>
      <c r="AC740" s="48">
        <v>74724.409140606018</v>
      </c>
      <c r="AD740" s="48">
        <v>-1367.8866934791265</v>
      </c>
      <c r="AE740" s="48">
        <v>-3.8639040269075053E-2</v>
      </c>
      <c r="AF740" s="48">
        <v>35401.673642860158</v>
      </c>
      <c r="AG740" s="48">
        <v>-680.61613981471965</v>
      </c>
      <c r="AH740" s="48">
        <v>-1.5955519823315001E-2</v>
      </c>
      <c r="AI740" s="48">
        <v>42657.095936176862</v>
      </c>
      <c r="AJ740" s="48">
        <v>-735.21756918082065</v>
      </c>
      <c r="AK740" s="48">
        <v>-3.0172340678211285E-2</v>
      </c>
      <c r="AL740" s="48">
        <v>24367.26991193468</v>
      </c>
      <c r="AM740" s="48">
        <v>-687.27055366440686</v>
      </c>
      <c r="AN740" s="48">
        <v>-2.2683520445760053E-2</v>
      </c>
      <c r="AO740" s="48">
        <v>30298.231498403493</v>
      </c>
      <c r="AP740" s="48">
        <v>680.61613981471965</v>
      </c>
      <c r="AQ740" s="48">
        <v>1.5955519823315001E-2</v>
      </c>
      <c r="AR740" s="48">
        <v>42657.095936176862</v>
      </c>
      <c r="AS740" s="48">
        <v>-54.601429366101002</v>
      </c>
      <c r="AT740" s="48">
        <v>-1.4216820854896284E-2</v>
      </c>
      <c r="AU740" s="48">
        <v>3840.6216075583611</v>
      </c>
      <c r="AV740" s="48">
        <v>-632.66912429830586</v>
      </c>
      <c r="AW740" s="48">
        <v>-8.4666995908637688E-3</v>
      </c>
      <c r="AX740" s="48">
        <v>74724.409140606018</v>
      </c>
      <c r="AY740" s="48">
        <v>735.21756918082065</v>
      </c>
      <c r="AZ740" s="48">
        <v>3.0172340678211285E-2</v>
      </c>
      <c r="BA740" s="48">
        <v>24367.26991193468</v>
      </c>
      <c r="BB740" s="48">
        <v>54.601429366101002</v>
      </c>
      <c r="BC740" s="48">
        <v>1.4216820854896284E-2</v>
      </c>
      <c r="BD740" s="48">
        <v>3840.6216075583611</v>
      </c>
      <c r="BF740" s="8">
        <f t="shared" si="97"/>
        <v>319156.93110222719</v>
      </c>
      <c r="BG740" s="8">
        <f t="shared" si="98"/>
        <v>318948.21561682032</v>
      </c>
      <c r="BH740" s="8">
        <f t="shared" si="99"/>
        <v>319150.1661619356</v>
      </c>
      <c r="BI740" s="8">
        <f t="shared" si="100"/>
        <v>318778.26296565478</v>
      </c>
      <c r="BJ740" s="19">
        <f t="shared" si="101"/>
        <v>1</v>
      </c>
      <c r="BK740" s="19">
        <f t="shared" si="102"/>
        <v>0</v>
      </c>
      <c r="BL740" s="19">
        <f t="shared" si="103"/>
        <v>0</v>
      </c>
      <c r="BM740" s="19">
        <f t="shared" si="104"/>
        <v>0</v>
      </c>
    </row>
    <row r="741" spans="2:65" x14ac:dyDescent="0.25">
      <c r="B741" s="6">
        <v>716</v>
      </c>
      <c r="C741" s="48">
        <v>2047.4074071984987</v>
      </c>
      <c r="D741" s="48">
        <v>1617.8417478593149</v>
      </c>
      <c r="E741" s="48">
        <v>15.017251520012044</v>
      </c>
      <c r="F741" s="48">
        <v>10.63360270130754</v>
      </c>
      <c r="G741" s="48">
        <v>3183.1977844888756</v>
      </c>
      <c r="H741" s="48">
        <v>2916.5967896530819</v>
      </c>
      <c r="I741" s="48">
        <v>15.098604577838808</v>
      </c>
      <c r="J741" s="48">
        <v>10.681717692348926</v>
      </c>
      <c r="K741" s="48">
        <v>2570.6302596472942</v>
      </c>
      <c r="L741" s="48">
        <v>2245.6417325155567</v>
      </c>
      <c r="M741" s="48">
        <v>15.069636008444618</v>
      </c>
      <c r="N741" s="48">
        <v>10.664602847089284</v>
      </c>
      <c r="O741" s="48">
        <v>2516.1090356251025</v>
      </c>
      <c r="P741" s="48">
        <v>2159.2899595765866</v>
      </c>
      <c r="Q741" s="48">
        <v>15.053760372892139</v>
      </c>
      <c r="R741" s="48">
        <v>10.655214927845536</v>
      </c>
      <c r="U741" s="48">
        <v>1298.7550417937671</v>
      </c>
      <c r="V741" s="48">
        <v>4.8114991041385835E-2</v>
      </c>
      <c r="W741" s="48">
        <v>26992.731655642423</v>
      </c>
      <c r="X741" s="48">
        <v>627.7999846562418</v>
      </c>
      <c r="Y741" s="48">
        <v>3.1000145781744592E-2</v>
      </c>
      <c r="Z741" s="48">
        <v>20251.517172733475</v>
      </c>
      <c r="AA741" s="48">
        <v>541.44821171727176</v>
      </c>
      <c r="AB741" s="48">
        <v>2.1612226537996548E-2</v>
      </c>
      <c r="AC741" s="48">
        <v>25052.86582876361</v>
      </c>
      <c r="AD741" s="48">
        <v>-1298.7550417937671</v>
      </c>
      <c r="AE741" s="48">
        <v>-4.8114991041385835E-2</v>
      </c>
      <c r="AF741" s="48">
        <v>26992.731655642423</v>
      </c>
      <c r="AG741" s="48">
        <v>-670.95505713752527</v>
      </c>
      <c r="AH741" s="48">
        <v>-1.7114845259641243E-2</v>
      </c>
      <c r="AI741" s="48">
        <v>39203.103911182523</v>
      </c>
      <c r="AJ741" s="48">
        <v>-757.30683007649532</v>
      </c>
      <c r="AK741" s="48">
        <v>-2.6502764503389287E-2</v>
      </c>
      <c r="AL741" s="48">
        <v>28574.635298127021</v>
      </c>
      <c r="AM741" s="48">
        <v>-627.7999846562418</v>
      </c>
      <c r="AN741" s="48">
        <v>-3.1000145781744592E-2</v>
      </c>
      <c r="AO741" s="48">
        <v>20251.517172733475</v>
      </c>
      <c r="AP741" s="48">
        <v>670.95505713752527</v>
      </c>
      <c r="AQ741" s="48">
        <v>1.7114845259641243E-2</v>
      </c>
      <c r="AR741" s="48">
        <v>39203.103911182523</v>
      </c>
      <c r="AS741" s="48">
        <v>-86.351772938970043</v>
      </c>
      <c r="AT741" s="48">
        <v>-9.3879192437480441E-3</v>
      </c>
      <c r="AU741" s="48">
        <v>9198.180203400947</v>
      </c>
      <c r="AV741" s="48">
        <v>-541.44821171727176</v>
      </c>
      <c r="AW741" s="48">
        <v>-2.1612226537996548E-2</v>
      </c>
      <c r="AX741" s="48">
        <v>25052.86582876361</v>
      </c>
      <c r="AY741" s="48">
        <v>757.30683007649532</v>
      </c>
      <c r="AZ741" s="48">
        <v>2.6502764503389287E-2</v>
      </c>
      <c r="BA741" s="48">
        <v>28574.635298127021</v>
      </c>
      <c r="BB741" s="48">
        <v>86.351772938970043</v>
      </c>
      <c r="BC741" s="48">
        <v>9.3879192437480441E-3</v>
      </c>
      <c r="BD741" s="48">
        <v>9198.180203400947</v>
      </c>
      <c r="BF741" s="8">
        <f t="shared" si="97"/>
        <v>317390.23929136689</v>
      </c>
      <c r="BG741" s="8">
        <f t="shared" si="98"/>
        <v>317534.93398081471</v>
      </c>
      <c r="BH741" s="8">
        <f t="shared" si="99"/>
        <v>317692.44368016301</v>
      </c>
      <c r="BI741" s="8">
        <f t="shared" si="100"/>
        <v>317497.1578757895</v>
      </c>
      <c r="BJ741" s="19">
        <f t="shared" si="101"/>
        <v>0</v>
      </c>
      <c r="BK741" s="19">
        <f t="shared" si="102"/>
        <v>0</v>
      </c>
      <c r="BL741" s="19">
        <f t="shared" si="103"/>
        <v>1</v>
      </c>
      <c r="BM741" s="19">
        <f t="shared" si="104"/>
        <v>0</v>
      </c>
    </row>
    <row r="742" spans="2:65" x14ac:dyDescent="0.25">
      <c r="B742" s="6">
        <v>717</v>
      </c>
      <c r="C742" s="48">
        <v>2018.4020902083371</v>
      </c>
      <c r="D742" s="48">
        <v>1597.7476704158587</v>
      </c>
      <c r="E742" s="48">
        <v>15.139023478797622</v>
      </c>
      <c r="F742" s="48">
        <v>10.717375253644777</v>
      </c>
      <c r="G742" s="48">
        <v>3191.2610678353053</v>
      </c>
      <c r="H742" s="48">
        <v>2921.6105981689579</v>
      </c>
      <c r="I742" s="48">
        <v>15.208641896546984</v>
      </c>
      <c r="J742" s="48">
        <v>10.758513136392509</v>
      </c>
      <c r="K742" s="48">
        <v>2642.4608800926571</v>
      </c>
      <c r="L742" s="48">
        <v>2293.273426399649</v>
      </c>
      <c r="M742" s="48">
        <v>15.172125651132415</v>
      </c>
      <c r="N742" s="48">
        <v>10.736951042844813</v>
      </c>
      <c r="O742" s="48">
        <v>2492.2184239525423</v>
      </c>
      <c r="P742" s="48">
        <v>2142.7807993768993</v>
      </c>
      <c r="Q742" s="48">
        <v>15.172010263168275</v>
      </c>
      <c r="R742" s="48">
        <v>10.736882854535901</v>
      </c>
      <c r="U742" s="48">
        <v>1323.8629277530993</v>
      </c>
      <c r="V742" s="48">
        <v>4.113788274773178E-2</v>
      </c>
      <c r="W742" s="48">
        <v>32181.114810195064</v>
      </c>
      <c r="X742" s="48">
        <v>695.5257559837903</v>
      </c>
      <c r="Y742" s="48">
        <v>1.9575789200036553E-2</v>
      </c>
      <c r="Z742" s="48">
        <v>35529.896081149644</v>
      </c>
      <c r="AA742" s="48">
        <v>545.03312896104057</v>
      </c>
      <c r="AB742" s="48">
        <v>1.9507600891124355E-2</v>
      </c>
      <c r="AC742" s="48">
        <v>27939.52634170519</v>
      </c>
      <c r="AD742" s="48">
        <v>-1323.8629277530993</v>
      </c>
      <c r="AE742" s="48">
        <v>-4.113788274773178E-2</v>
      </c>
      <c r="AF742" s="48">
        <v>32181.114810195064</v>
      </c>
      <c r="AG742" s="48">
        <v>-628.33717176930895</v>
      </c>
      <c r="AH742" s="48">
        <v>-2.1562093547695227E-2</v>
      </c>
      <c r="AI742" s="48">
        <v>29140.82393620224</v>
      </c>
      <c r="AJ742" s="48">
        <v>-778.82979879205868</v>
      </c>
      <c r="AK742" s="48">
        <v>-2.1630281856607425E-2</v>
      </c>
      <c r="AL742" s="48">
        <v>36006.456316894859</v>
      </c>
      <c r="AM742" s="48">
        <v>-695.5257559837903</v>
      </c>
      <c r="AN742" s="48">
        <v>-1.9575789200036553E-2</v>
      </c>
      <c r="AO742" s="48">
        <v>35529.896081149644</v>
      </c>
      <c r="AP742" s="48">
        <v>628.33717176930895</v>
      </c>
      <c r="AQ742" s="48">
        <v>2.1562093547695227E-2</v>
      </c>
      <c r="AR742" s="48">
        <v>29140.82393620224</v>
      </c>
      <c r="AS742" s="48">
        <v>-150.49262702274973</v>
      </c>
      <c r="AT742" s="48">
        <v>-6.8188308912198181E-5</v>
      </c>
      <c r="AU742" s="48">
        <v>2207015.0942814797</v>
      </c>
      <c r="AV742" s="48">
        <v>-545.03312896104057</v>
      </c>
      <c r="AW742" s="48">
        <v>-1.9507600891124355E-2</v>
      </c>
      <c r="AX742" s="48">
        <v>27939.52634170519</v>
      </c>
      <c r="AY742" s="48">
        <v>778.82979879205868</v>
      </c>
      <c r="AZ742" s="48">
        <v>2.1630281856607425E-2</v>
      </c>
      <c r="BA742" s="48">
        <v>36006.456316894859</v>
      </c>
      <c r="BB742" s="48">
        <v>150.49262702274973</v>
      </c>
      <c r="BC742" s="48">
        <v>6.8188308912198181E-5</v>
      </c>
      <c r="BD742" s="48">
        <v>2207015.0942814797</v>
      </c>
      <c r="BF742" s="8">
        <f t="shared" si="97"/>
        <v>319923.50993892748</v>
      </c>
      <c r="BG742" s="8">
        <f t="shared" si="98"/>
        <v>319833.78349360626</v>
      </c>
      <c r="BH742" s="8">
        <f t="shared" si="99"/>
        <v>319815.25785894477</v>
      </c>
      <c r="BI742" s="8">
        <f t="shared" si="100"/>
        <v>319963.70483670017</v>
      </c>
      <c r="BJ742" s="19">
        <f t="shared" si="101"/>
        <v>0</v>
      </c>
      <c r="BK742" s="19">
        <f t="shared" si="102"/>
        <v>0</v>
      </c>
      <c r="BL742" s="19">
        <f t="shared" si="103"/>
        <v>0</v>
      </c>
      <c r="BM742" s="19">
        <f t="shared" si="104"/>
        <v>1</v>
      </c>
    </row>
    <row r="743" spans="2:65" x14ac:dyDescent="0.25">
      <c r="B743" s="6">
        <v>718</v>
      </c>
      <c r="C743" s="48">
        <v>2002.042239054658</v>
      </c>
      <c r="D743" s="48">
        <v>1588.1425702133536</v>
      </c>
      <c r="E743" s="48">
        <v>15.047113433381632</v>
      </c>
      <c r="F743" s="48">
        <v>10.651963178395661</v>
      </c>
      <c r="G743" s="48">
        <v>3154.4346350671021</v>
      </c>
      <c r="H743" s="48">
        <v>2897.8406294126557</v>
      </c>
      <c r="I743" s="48">
        <v>15.118923122951472</v>
      </c>
      <c r="J743" s="48">
        <v>10.694357847523282</v>
      </c>
      <c r="K743" s="48">
        <v>2524.4127298325793</v>
      </c>
      <c r="L743" s="48">
        <v>2215.2666702179563</v>
      </c>
      <c r="M743" s="48">
        <v>15.095083255434274</v>
      </c>
      <c r="N743" s="48">
        <v>10.680298265800712</v>
      </c>
      <c r="O743" s="48">
        <v>2515.7194410067877</v>
      </c>
      <c r="P743" s="48">
        <v>2159.6927736119469</v>
      </c>
      <c r="Q743" s="48">
        <v>15.073690375820464</v>
      </c>
      <c r="R743" s="48">
        <v>10.667669251548336</v>
      </c>
      <c r="U743" s="48">
        <v>1309.6980591993022</v>
      </c>
      <c r="V743" s="48">
        <v>4.2394669127620688E-2</v>
      </c>
      <c r="W743" s="48">
        <v>30892.989287325669</v>
      </c>
      <c r="X743" s="48">
        <v>627.12410000460272</v>
      </c>
      <c r="Y743" s="48">
        <v>2.833508740505053E-2</v>
      </c>
      <c r="Z743" s="48">
        <v>22132.421581760227</v>
      </c>
      <c r="AA743" s="48">
        <v>571.55020339859334</v>
      </c>
      <c r="AB743" s="48">
        <v>1.5706073152674804E-2</v>
      </c>
      <c r="AC743" s="48">
        <v>36390.394839161701</v>
      </c>
      <c r="AD743" s="48">
        <v>-1309.6980591993022</v>
      </c>
      <c r="AE743" s="48">
        <v>-4.2394669127620688E-2</v>
      </c>
      <c r="AF743" s="48">
        <v>30892.989287325669</v>
      </c>
      <c r="AG743" s="48">
        <v>-682.57395919469946</v>
      </c>
      <c r="AH743" s="48">
        <v>-1.4059581722570158E-2</v>
      </c>
      <c r="AI743" s="48">
        <v>48548.667568036421</v>
      </c>
      <c r="AJ743" s="48">
        <v>-738.14785580070884</v>
      </c>
      <c r="AK743" s="48">
        <v>-2.6688595974945883E-2</v>
      </c>
      <c r="AL743" s="48">
        <v>27657.800226495638</v>
      </c>
      <c r="AM743" s="48">
        <v>-627.12410000460272</v>
      </c>
      <c r="AN743" s="48">
        <v>-2.833508740505053E-2</v>
      </c>
      <c r="AO743" s="48">
        <v>22132.421581760227</v>
      </c>
      <c r="AP743" s="48">
        <v>682.57395919469946</v>
      </c>
      <c r="AQ743" s="48">
        <v>1.4059581722570158E-2</v>
      </c>
      <c r="AR743" s="48">
        <v>48548.667568036421</v>
      </c>
      <c r="AS743" s="48">
        <v>-55.573896606009384</v>
      </c>
      <c r="AT743" s="48">
        <v>-1.2629014252375725E-2</v>
      </c>
      <c r="AU743" s="48">
        <v>4400.4936169547054</v>
      </c>
      <c r="AV743" s="48">
        <v>-571.55020339859334</v>
      </c>
      <c r="AW743" s="48">
        <v>-1.5706073152674804E-2</v>
      </c>
      <c r="AX743" s="48">
        <v>36390.394839161701</v>
      </c>
      <c r="AY743" s="48">
        <v>738.14785580070884</v>
      </c>
      <c r="AZ743" s="48">
        <v>2.6688595974945883E-2</v>
      </c>
      <c r="BA743" s="48">
        <v>27657.800226495638</v>
      </c>
      <c r="BB743" s="48">
        <v>55.573896606009384</v>
      </c>
      <c r="BC743" s="48">
        <v>1.2629014252375725E-2</v>
      </c>
      <c r="BD743" s="48">
        <v>4400.4936169547054</v>
      </c>
      <c r="BF743" s="8">
        <f t="shared" si="97"/>
        <v>317970.75278165645</v>
      </c>
      <c r="BG743" s="8">
        <f t="shared" si="98"/>
        <v>317932.89479628578</v>
      </c>
      <c r="BH743" s="8">
        <f t="shared" si="99"/>
        <v>318193.6813038034</v>
      </c>
      <c r="BI743" s="8">
        <f t="shared" si="100"/>
        <v>317870.38477283815</v>
      </c>
      <c r="BJ743" s="19">
        <f t="shared" si="101"/>
        <v>0</v>
      </c>
      <c r="BK743" s="19">
        <f t="shared" si="102"/>
        <v>0</v>
      </c>
      <c r="BL743" s="19">
        <f t="shared" si="103"/>
        <v>1</v>
      </c>
      <c r="BM743" s="19">
        <f t="shared" si="104"/>
        <v>0</v>
      </c>
    </row>
    <row r="744" spans="2:65" x14ac:dyDescent="0.25">
      <c r="B744" s="6">
        <v>719</v>
      </c>
      <c r="C744" s="48">
        <v>1993.2525621624395</v>
      </c>
      <c r="D744" s="48">
        <v>1581.7906955982296</v>
      </c>
      <c r="E744" s="48">
        <v>14.913525280986603</v>
      </c>
      <c r="F744" s="48">
        <v>10.555963833527027</v>
      </c>
      <c r="G744" s="48">
        <v>3195.5496538444854</v>
      </c>
      <c r="H744" s="48">
        <v>2925.065135926945</v>
      </c>
      <c r="I744" s="48">
        <v>14.972941749590346</v>
      </c>
      <c r="J744" s="48">
        <v>10.590979503282114</v>
      </c>
      <c r="K744" s="48">
        <v>2610.8839055991607</v>
      </c>
      <c r="L744" s="48">
        <v>2272.8762218455386</v>
      </c>
      <c r="M744" s="48">
        <v>14.944608606700118</v>
      </c>
      <c r="N744" s="48">
        <v>10.574294303506049</v>
      </c>
      <c r="O744" s="48">
        <v>2501.4986805028652</v>
      </c>
      <c r="P744" s="48">
        <v>2149.7774411850505</v>
      </c>
      <c r="Q744" s="48">
        <v>14.938826457940245</v>
      </c>
      <c r="R744" s="48">
        <v>10.570886500419137</v>
      </c>
      <c r="U744" s="48">
        <v>1343.2744403287154</v>
      </c>
      <c r="V744" s="48">
        <v>3.501566975508652E-2</v>
      </c>
      <c r="W744" s="48">
        <v>38362.094734274957</v>
      </c>
      <c r="X744" s="48">
        <v>691.08552624730896</v>
      </c>
      <c r="Y744" s="48">
        <v>1.8330469979021657E-2</v>
      </c>
      <c r="Z744" s="48">
        <v>37701.462485043929</v>
      </c>
      <c r="AA744" s="48">
        <v>567.98674558682092</v>
      </c>
      <c r="AB744" s="48">
        <v>1.4922666892109859E-2</v>
      </c>
      <c r="AC744" s="48">
        <v>38062.013291145406</v>
      </c>
      <c r="AD744" s="48">
        <v>-1343.2744403287154</v>
      </c>
      <c r="AE744" s="48">
        <v>-3.501566975508652E-2</v>
      </c>
      <c r="AF744" s="48">
        <v>38362.094734274957</v>
      </c>
      <c r="AG744" s="48">
        <v>-652.18891408140644</v>
      </c>
      <c r="AH744" s="48">
        <v>-1.6685199776064863E-2</v>
      </c>
      <c r="AI744" s="48">
        <v>39087.869659012409</v>
      </c>
      <c r="AJ744" s="48">
        <v>-775.28769474189448</v>
      </c>
      <c r="AK744" s="48">
        <v>-2.0093002862976661E-2</v>
      </c>
      <c r="AL744" s="48">
        <v>38584.959153638432</v>
      </c>
      <c r="AM744" s="48">
        <v>-691.08552624730896</v>
      </c>
      <c r="AN744" s="48">
        <v>-1.8330469979021657E-2</v>
      </c>
      <c r="AO744" s="48">
        <v>37701.462485043929</v>
      </c>
      <c r="AP744" s="48">
        <v>652.18891408140644</v>
      </c>
      <c r="AQ744" s="48">
        <v>1.6685199776064863E-2</v>
      </c>
      <c r="AR744" s="48">
        <v>39087.869659012409</v>
      </c>
      <c r="AS744" s="48">
        <v>-123.09878066048805</v>
      </c>
      <c r="AT744" s="48">
        <v>-3.4078030869117981E-3</v>
      </c>
      <c r="AU744" s="48">
        <v>36122.621384219121</v>
      </c>
      <c r="AV744" s="48">
        <v>-567.98674558682092</v>
      </c>
      <c r="AW744" s="48">
        <v>-1.4922666892109859E-2</v>
      </c>
      <c r="AX744" s="48">
        <v>38062.013291145406</v>
      </c>
      <c r="AY744" s="48">
        <v>775.28769474189448</v>
      </c>
      <c r="AZ744" s="48">
        <v>2.0093002862976661E-2</v>
      </c>
      <c r="BA744" s="48">
        <v>38584.959153638432</v>
      </c>
      <c r="BB744" s="48">
        <v>123.09878066048805</v>
      </c>
      <c r="BC744" s="48">
        <v>3.4078030869117981E-3</v>
      </c>
      <c r="BD744" s="48">
        <v>36122.621384219121</v>
      </c>
      <c r="BF744" s="8">
        <f t="shared" si="97"/>
        <v>315097.12431021256</v>
      </c>
      <c r="BG744" s="8">
        <f t="shared" si="98"/>
        <v>314804.31996253645</v>
      </c>
      <c r="BH744" s="8">
        <f t="shared" si="99"/>
        <v>314955.95288333588</v>
      </c>
      <c r="BI744" s="8">
        <f t="shared" si="100"/>
        <v>314976.81757138908</v>
      </c>
      <c r="BJ744" s="19">
        <f t="shared" si="101"/>
        <v>1</v>
      </c>
      <c r="BK744" s="19">
        <f t="shared" si="102"/>
        <v>0</v>
      </c>
      <c r="BL744" s="19">
        <f t="shared" si="103"/>
        <v>0</v>
      </c>
      <c r="BM744" s="19">
        <f t="shared" si="104"/>
        <v>0</v>
      </c>
    </row>
    <row r="745" spans="2:65" x14ac:dyDescent="0.25">
      <c r="B745" s="6">
        <v>720</v>
      </c>
      <c r="C745" s="48">
        <v>1986.5645346480928</v>
      </c>
      <c r="D745" s="48">
        <v>1580.8108916582175</v>
      </c>
      <c r="E745" s="48">
        <v>14.926957525920839</v>
      </c>
      <c r="F745" s="48">
        <v>10.566717434742927</v>
      </c>
      <c r="G745" s="48">
        <v>3243.8054000935608</v>
      </c>
      <c r="H745" s="48">
        <v>2959.7296446207633</v>
      </c>
      <c r="I745" s="48">
        <v>14.983051938969867</v>
      </c>
      <c r="J745" s="48">
        <v>10.599872806705489</v>
      </c>
      <c r="K745" s="48">
        <v>2548.2958360776261</v>
      </c>
      <c r="L745" s="48">
        <v>2233.5986634894894</v>
      </c>
      <c r="M745" s="48">
        <v>14.969017469578857</v>
      </c>
      <c r="N745" s="48">
        <v>10.59158552026309</v>
      </c>
      <c r="O745" s="48">
        <v>2483.025158133808</v>
      </c>
      <c r="P745" s="48">
        <v>2140.309291166895</v>
      </c>
      <c r="Q745" s="48">
        <v>14.95612796449668</v>
      </c>
      <c r="R745" s="48">
        <v>10.583969660582964</v>
      </c>
      <c r="U745" s="48">
        <v>1378.9187529625458</v>
      </c>
      <c r="V745" s="48">
        <v>3.3155371962562796E-2</v>
      </c>
      <c r="W745" s="48">
        <v>41589.602870978022</v>
      </c>
      <c r="X745" s="48">
        <v>652.78777183127181</v>
      </c>
      <c r="Y745" s="48">
        <v>2.4868085520163064E-2</v>
      </c>
      <c r="Z745" s="48">
        <v>26250.021188884482</v>
      </c>
      <c r="AA745" s="48">
        <v>559.49839950867749</v>
      </c>
      <c r="AB745" s="48">
        <v>1.7252225840037383E-2</v>
      </c>
      <c r="AC745" s="48">
        <v>32430.505182133944</v>
      </c>
      <c r="AD745" s="48">
        <v>-1378.9187529625458</v>
      </c>
      <c r="AE745" s="48">
        <v>-3.3155371962562796E-2</v>
      </c>
      <c r="AF745" s="48">
        <v>41589.602870978022</v>
      </c>
      <c r="AG745" s="48">
        <v>-726.13098113127398</v>
      </c>
      <c r="AH745" s="48">
        <v>-8.2872864423997328E-3</v>
      </c>
      <c r="AI745" s="48">
        <v>87619.872461052481</v>
      </c>
      <c r="AJ745" s="48">
        <v>-819.4203534538683</v>
      </c>
      <c r="AK745" s="48">
        <v>-1.5903146122525413E-2</v>
      </c>
      <c r="AL745" s="48">
        <v>51525.675934853614</v>
      </c>
      <c r="AM745" s="48">
        <v>-652.78777183127181</v>
      </c>
      <c r="AN745" s="48">
        <v>-2.4868085520163064E-2</v>
      </c>
      <c r="AO745" s="48">
        <v>26250.021188884482</v>
      </c>
      <c r="AP745" s="48">
        <v>726.13098113127398</v>
      </c>
      <c r="AQ745" s="48">
        <v>8.2872864423997328E-3</v>
      </c>
      <c r="AR745" s="48">
        <v>87619.872461052481</v>
      </c>
      <c r="AS745" s="48">
        <v>-93.289372322594318</v>
      </c>
      <c r="AT745" s="48">
        <v>-7.6158596801256806E-3</v>
      </c>
      <c r="AU745" s="48">
        <v>12249.355455700152</v>
      </c>
      <c r="AV745" s="48">
        <v>-559.49839950867749</v>
      </c>
      <c r="AW745" s="48">
        <v>-1.7252225840037383E-2</v>
      </c>
      <c r="AX745" s="48">
        <v>32430.505182133944</v>
      </c>
      <c r="AY745" s="48">
        <v>819.4203534538683</v>
      </c>
      <c r="AZ745" s="48">
        <v>1.5903146122525413E-2</v>
      </c>
      <c r="BA745" s="48">
        <v>51525.675934853614</v>
      </c>
      <c r="BB745" s="48">
        <v>93.289372322594318</v>
      </c>
      <c r="BC745" s="48">
        <v>7.6158596801256806E-3</v>
      </c>
      <c r="BD745" s="48">
        <v>12249.355455700152</v>
      </c>
      <c r="BF745" s="8">
        <f t="shared" si="97"/>
        <v>315420.71215062955</v>
      </c>
      <c r="BG745" s="8">
        <f t="shared" si="98"/>
        <v>315036.4545565439</v>
      </c>
      <c r="BH745" s="8">
        <f t="shared" si="99"/>
        <v>315513.96694440319</v>
      </c>
      <c r="BI745" s="8">
        <f t="shared" si="100"/>
        <v>315378.78052632202</v>
      </c>
      <c r="BJ745" s="19">
        <f t="shared" si="101"/>
        <v>0</v>
      </c>
      <c r="BK745" s="19">
        <f t="shared" si="102"/>
        <v>0</v>
      </c>
      <c r="BL745" s="19">
        <f t="shared" si="103"/>
        <v>1</v>
      </c>
      <c r="BM745" s="19">
        <f t="shared" si="104"/>
        <v>0</v>
      </c>
    </row>
    <row r="746" spans="2:65" x14ac:dyDescent="0.25">
      <c r="B746" s="6">
        <v>721</v>
      </c>
      <c r="C746" s="48">
        <v>1926.1888306291758</v>
      </c>
      <c r="D746" s="48">
        <v>1538.71766579889</v>
      </c>
      <c r="E746" s="48">
        <v>15.12087658341652</v>
      </c>
      <c r="F746" s="48">
        <v>10.704321887883983</v>
      </c>
      <c r="G746" s="48">
        <v>3170.4173476219753</v>
      </c>
      <c r="H746" s="48">
        <v>2909.5396294624238</v>
      </c>
      <c r="I746" s="48">
        <v>15.183159076167172</v>
      </c>
      <c r="J746" s="48">
        <v>10.741071554864536</v>
      </c>
      <c r="K746" s="48">
        <v>2530.2526907830152</v>
      </c>
      <c r="L746" s="48">
        <v>2220.3963953385196</v>
      </c>
      <c r="M746" s="48">
        <v>15.159178881817335</v>
      </c>
      <c r="N746" s="48">
        <v>10.726933457345265</v>
      </c>
      <c r="O746" s="48">
        <v>2494.5835130391115</v>
      </c>
      <c r="P746" s="48">
        <v>2146.8923916712306</v>
      </c>
      <c r="Q746" s="48">
        <v>15.140554595908466</v>
      </c>
      <c r="R746" s="48">
        <v>10.715943269239759</v>
      </c>
      <c r="U746" s="48">
        <v>1370.8219636635338</v>
      </c>
      <c r="V746" s="48">
        <v>3.6749666980552931E-2</v>
      </c>
      <c r="W746" s="48">
        <v>37301.615940872085</v>
      </c>
      <c r="X746" s="48">
        <v>681.67872953962956</v>
      </c>
      <c r="Y746" s="48">
        <v>2.2611569461281178E-2</v>
      </c>
      <c r="Z746" s="48">
        <v>30147.342523344039</v>
      </c>
      <c r="AA746" s="48">
        <v>608.17472587234056</v>
      </c>
      <c r="AB746" s="48">
        <v>1.1621381355775284E-2</v>
      </c>
      <c r="AC746" s="48">
        <v>52332.395543504485</v>
      </c>
      <c r="AD746" s="48">
        <v>-1370.8219636635338</v>
      </c>
      <c r="AE746" s="48">
        <v>-3.6749666980552931E-2</v>
      </c>
      <c r="AF746" s="48">
        <v>37301.615940872085</v>
      </c>
      <c r="AG746" s="48">
        <v>-689.14323412390422</v>
      </c>
      <c r="AH746" s="48">
        <v>-1.4138097519271753E-2</v>
      </c>
      <c r="AI746" s="48">
        <v>48743.703541762079</v>
      </c>
      <c r="AJ746" s="48">
        <v>-762.64723779119322</v>
      </c>
      <c r="AK746" s="48">
        <v>-2.5128285624777646E-2</v>
      </c>
      <c r="AL746" s="48">
        <v>30350.149993487335</v>
      </c>
      <c r="AM746" s="48">
        <v>-681.67872953962956</v>
      </c>
      <c r="AN746" s="48">
        <v>-2.2611569461281178E-2</v>
      </c>
      <c r="AO746" s="48">
        <v>30147.342523344039</v>
      </c>
      <c r="AP746" s="48">
        <v>689.14323412390422</v>
      </c>
      <c r="AQ746" s="48">
        <v>1.4138097519271753E-2</v>
      </c>
      <c r="AR746" s="48">
        <v>48743.703541762079</v>
      </c>
      <c r="AS746" s="48">
        <v>-73.504003667288998</v>
      </c>
      <c r="AT746" s="48">
        <v>-1.0990188105505894E-2</v>
      </c>
      <c r="AU746" s="48">
        <v>6688.147915363229</v>
      </c>
      <c r="AV746" s="48">
        <v>-608.17472587234056</v>
      </c>
      <c r="AW746" s="48">
        <v>-1.1621381355775284E-2</v>
      </c>
      <c r="AX746" s="48">
        <v>52332.395543504485</v>
      </c>
      <c r="AY746" s="48">
        <v>762.64723779119322</v>
      </c>
      <c r="AZ746" s="48">
        <v>2.5128285624777646E-2</v>
      </c>
      <c r="BA746" s="48">
        <v>30350.149993487335</v>
      </c>
      <c r="BB746" s="48">
        <v>73.504003667288998</v>
      </c>
      <c r="BC746" s="48">
        <v>1.0990188105505894E-2</v>
      </c>
      <c r="BD746" s="48">
        <v>6688.147915363229</v>
      </c>
      <c r="BF746" s="8">
        <f t="shared" si="97"/>
        <v>319590.93897072057</v>
      </c>
      <c r="BG746" s="8">
        <f t="shared" si="98"/>
        <v>319322.60701647366</v>
      </c>
      <c r="BH746" s="8">
        <f t="shared" si="99"/>
        <v>319587.60732501943</v>
      </c>
      <c r="BI746" s="8">
        <f t="shared" si="100"/>
        <v>319331.40568552149</v>
      </c>
      <c r="BJ746" s="19">
        <f t="shared" si="101"/>
        <v>1</v>
      </c>
      <c r="BK746" s="19">
        <f t="shared" si="102"/>
        <v>0</v>
      </c>
      <c r="BL746" s="19">
        <f t="shared" si="103"/>
        <v>0</v>
      </c>
      <c r="BM746" s="19">
        <f t="shared" si="104"/>
        <v>0</v>
      </c>
    </row>
    <row r="747" spans="2:65" x14ac:dyDescent="0.25">
      <c r="B747" s="6">
        <v>722</v>
      </c>
      <c r="C747" s="48">
        <v>1935.5242478947091</v>
      </c>
      <c r="D747" s="48">
        <v>1546.7992916104613</v>
      </c>
      <c r="E747" s="48">
        <v>15.084009650516705</v>
      </c>
      <c r="F747" s="48">
        <v>10.677785702988466</v>
      </c>
      <c r="G747" s="48">
        <v>3149.9761552132509</v>
      </c>
      <c r="H747" s="48">
        <v>2896.9666956673518</v>
      </c>
      <c r="I747" s="48">
        <v>15.148761600875634</v>
      </c>
      <c r="J747" s="48">
        <v>10.7159510225645</v>
      </c>
      <c r="K747" s="48">
        <v>2545.1629984794408</v>
      </c>
      <c r="L747" s="48">
        <v>2231.8284078972074</v>
      </c>
      <c r="M747" s="48">
        <v>15.120120903808559</v>
      </c>
      <c r="N747" s="48">
        <v>10.699083345357636</v>
      </c>
      <c r="O747" s="48">
        <v>2472.0051172080648</v>
      </c>
      <c r="P747" s="48">
        <v>2133.2568990703103</v>
      </c>
      <c r="Q747" s="48">
        <v>15.107988097772555</v>
      </c>
      <c r="R747" s="48">
        <v>10.691931463940609</v>
      </c>
      <c r="U747" s="48">
        <v>1350.1674040568905</v>
      </c>
      <c r="V747" s="48">
        <v>3.8165319576034307E-2</v>
      </c>
      <c r="W747" s="48">
        <v>35376.813794708018</v>
      </c>
      <c r="X747" s="48">
        <v>685.0291162867461</v>
      </c>
      <c r="Y747" s="48">
        <v>2.1297642369169978E-2</v>
      </c>
      <c r="Z747" s="48">
        <v>32164.55156925632</v>
      </c>
      <c r="AA747" s="48">
        <v>586.45760745984899</v>
      </c>
      <c r="AB747" s="48">
        <v>1.4145760952143149E-2</v>
      </c>
      <c r="AC747" s="48">
        <v>41458.187328621432</v>
      </c>
      <c r="AD747" s="48">
        <v>-1350.1674040568905</v>
      </c>
      <c r="AE747" s="48">
        <v>-3.8165319576034307E-2</v>
      </c>
      <c r="AF747" s="48">
        <v>35376.813794708018</v>
      </c>
      <c r="AG747" s="48">
        <v>-665.13828777014442</v>
      </c>
      <c r="AH747" s="48">
        <v>-1.6867677206864329E-2</v>
      </c>
      <c r="AI747" s="48">
        <v>39432.713800064026</v>
      </c>
      <c r="AJ747" s="48">
        <v>-763.70979659704153</v>
      </c>
      <c r="AK747" s="48">
        <v>-2.4019558623891157E-2</v>
      </c>
      <c r="AL747" s="48">
        <v>31795.330153877778</v>
      </c>
      <c r="AM747" s="48">
        <v>-685.0291162867461</v>
      </c>
      <c r="AN747" s="48">
        <v>-2.1297642369169978E-2</v>
      </c>
      <c r="AO747" s="48">
        <v>32164.55156925632</v>
      </c>
      <c r="AP747" s="48">
        <v>665.13828777014442</v>
      </c>
      <c r="AQ747" s="48">
        <v>1.6867677206864329E-2</v>
      </c>
      <c r="AR747" s="48">
        <v>39432.713800064026</v>
      </c>
      <c r="AS747" s="48">
        <v>-98.571508826897116</v>
      </c>
      <c r="AT747" s="48">
        <v>-7.1518814170268286E-3</v>
      </c>
      <c r="AU747" s="48">
        <v>13782.598323319955</v>
      </c>
      <c r="AV747" s="48">
        <v>-586.45760745984899</v>
      </c>
      <c r="AW747" s="48">
        <v>-1.4145760952143149E-2</v>
      </c>
      <c r="AX747" s="48">
        <v>41458.187328621432</v>
      </c>
      <c r="AY747" s="48">
        <v>763.70979659704153</v>
      </c>
      <c r="AZ747" s="48">
        <v>2.4019558623891157E-2</v>
      </c>
      <c r="BA747" s="48">
        <v>31795.330153877778</v>
      </c>
      <c r="BB747" s="48">
        <v>98.571508826897116</v>
      </c>
      <c r="BC747" s="48">
        <v>7.1518814170268286E-3</v>
      </c>
      <c r="BD747" s="48">
        <v>13782.598323319955</v>
      </c>
      <c r="BF747" s="8">
        <f t="shared" si="97"/>
        <v>318786.77179804351</v>
      </c>
      <c r="BG747" s="8">
        <f t="shared" si="98"/>
        <v>318581.56398126762</v>
      </c>
      <c r="BH747" s="8">
        <f t="shared" si="99"/>
        <v>318740.67195283185</v>
      </c>
      <c r="BI747" s="8">
        <f t="shared" si="100"/>
        <v>318624.68701914797</v>
      </c>
      <c r="BJ747" s="19">
        <f t="shared" si="101"/>
        <v>1</v>
      </c>
      <c r="BK747" s="19">
        <f t="shared" si="102"/>
        <v>0</v>
      </c>
      <c r="BL747" s="19">
        <f t="shared" si="103"/>
        <v>0</v>
      </c>
      <c r="BM747" s="19">
        <f t="shared" si="104"/>
        <v>0</v>
      </c>
    </row>
    <row r="748" spans="2:65" x14ac:dyDescent="0.25">
      <c r="B748" s="6">
        <v>723</v>
      </c>
      <c r="C748" s="48">
        <v>1957.2893382481539</v>
      </c>
      <c r="D748" s="48">
        <v>1560.2025151436542</v>
      </c>
      <c r="E748" s="48">
        <v>15.006839416747532</v>
      </c>
      <c r="F748" s="48">
        <v>10.623208801695341</v>
      </c>
      <c r="G748" s="48">
        <v>3180.9723999937746</v>
      </c>
      <c r="H748" s="48">
        <v>2916.9608460977006</v>
      </c>
      <c r="I748" s="48">
        <v>15.06965306480696</v>
      </c>
      <c r="J748" s="48">
        <v>10.660333538885444</v>
      </c>
      <c r="K748" s="48">
        <v>2602.1873187867418</v>
      </c>
      <c r="L748" s="48">
        <v>2269.1643611703962</v>
      </c>
      <c r="M748" s="48">
        <v>15.03721055561757</v>
      </c>
      <c r="N748" s="48">
        <v>10.641172036426505</v>
      </c>
      <c r="O748" s="48">
        <v>2460.5861063135435</v>
      </c>
      <c r="P748" s="48">
        <v>2124.4857166131733</v>
      </c>
      <c r="Q748" s="48">
        <v>15.035757291419658</v>
      </c>
      <c r="R748" s="48">
        <v>10.640313049404078</v>
      </c>
      <c r="U748" s="48">
        <v>1356.7583309540464</v>
      </c>
      <c r="V748" s="48">
        <v>3.7124737190103119E-2</v>
      </c>
      <c r="W748" s="48">
        <v>36545.937658940173</v>
      </c>
      <c r="X748" s="48">
        <v>708.96184602674202</v>
      </c>
      <c r="Y748" s="48">
        <v>1.7963234731164235E-2</v>
      </c>
      <c r="Z748" s="48">
        <v>39467.381940779924</v>
      </c>
      <c r="AA748" s="48">
        <v>564.2832014695191</v>
      </c>
      <c r="AB748" s="48">
        <v>1.7104247708736864E-2</v>
      </c>
      <c r="AC748" s="48">
        <v>32990.822576855149</v>
      </c>
      <c r="AD748" s="48">
        <v>-1356.7583309540464</v>
      </c>
      <c r="AE748" s="48">
        <v>-3.7124737190103119E-2</v>
      </c>
      <c r="AF748" s="48">
        <v>36545.937658940173</v>
      </c>
      <c r="AG748" s="48">
        <v>-647.79648492730439</v>
      </c>
      <c r="AH748" s="48">
        <v>-1.9161502458938884E-2</v>
      </c>
      <c r="AI748" s="48">
        <v>33807.186378806422</v>
      </c>
      <c r="AJ748" s="48">
        <v>-792.47512948452732</v>
      </c>
      <c r="AK748" s="48">
        <v>-2.0020489481366255E-2</v>
      </c>
      <c r="AL748" s="48">
        <v>39583.204507667542</v>
      </c>
      <c r="AM748" s="48">
        <v>-708.96184602674202</v>
      </c>
      <c r="AN748" s="48">
        <v>-1.7963234731164235E-2</v>
      </c>
      <c r="AO748" s="48">
        <v>39467.381940779924</v>
      </c>
      <c r="AP748" s="48">
        <v>647.79648492730439</v>
      </c>
      <c r="AQ748" s="48">
        <v>1.9161502458938884E-2</v>
      </c>
      <c r="AR748" s="48">
        <v>33807.186378806422</v>
      </c>
      <c r="AS748" s="48">
        <v>-144.67864455722292</v>
      </c>
      <c r="AT748" s="48">
        <v>-8.5898702242737102E-4</v>
      </c>
      <c r="AU748" s="48">
        <v>168429.37178303619</v>
      </c>
      <c r="AV748" s="48">
        <v>-564.2832014695191</v>
      </c>
      <c r="AW748" s="48">
        <v>-1.7104247708736864E-2</v>
      </c>
      <c r="AX748" s="48">
        <v>32990.822576855149</v>
      </c>
      <c r="AY748" s="48">
        <v>792.47512948452732</v>
      </c>
      <c r="AZ748" s="48">
        <v>2.0020489481366255E-2</v>
      </c>
      <c r="BA748" s="48">
        <v>39583.204507667542</v>
      </c>
      <c r="BB748" s="48">
        <v>144.67864455722292</v>
      </c>
      <c r="BC748" s="48">
        <v>8.5898702242737102E-4</v>
      </c>
      <c r="BD748" s="48">
        <v>168429.37178303619</v>
      </c>
      <c r="BF748" s="8">
        <f t="shared" si="97"/>
        <v>317136.06153571658</v>
      </c>
      <c r="BG748" s="8">
        <f t="shared" si="98"/>
        <v>316893.04532046564</v>
      </c>
      <c r="BH748" s="8">
        <f t="shared" si="99"/>
        <v>316965.99673162476</v>
      </c>
      <c r="BI748" s="8">
        <f t="shared" si="100"/>
        <v>317084.90576550917</v>
      </c>
      <c r="BJ748" s="19">
        <f t="shared" si="101"/>
        <v>1</v>
      </c>
      <c r="BK748" s="19">
        <f t="shared" si="102"/>
        <v>0</v>
      </c>
      <c r="BL748" s="19">
        <f t="shared" si="103"/>
        <v>0</v>
      </c>
      <c r="BM748" s="19">
        <f t="shared" si="104"/>
        <v>0</v>
      </c>
    </row>
    <row r="749" spans="2:65" x14ac:dyDescent="0.25">
      <c r="B749" s="6">
        <v>724</v>
      </c>
      <c r="C749" s="48">
        <v>2072.0636434561516</v>
      </c>
      <c r="D749" s="48">
        <v>1632.7779975687695</v>
      </c>
      <c r="E749" s="48">
        <v>15.034184502294195</v>
      </c>
      <c r="F749" s="48">
        <v>10.643942747659697</v>
      </c>
      <c r="G749" s="48">
        <v>3200.2659271090884</v>
      </c>
      <c r="H749" s="48">
        <v>2927.0214630376518</v>
      </c>
      <c r="I749" s="48">
        <v>15.108929198530804</v>
      </c>
      <c r="J749" s="48">
        <v>10.688034966216549</v>
      </c>
      <c r="K749" s="48">
        <v>2559.4347645963439</v>
      </c>
      <c r="L749" s="48">
        <v>2236.9703920629854</v>
      </c>
      <c r="M749" s="48">
        <v>15.086921659683723</v>
      </c>
      <c r="N749" s="48">
        <v>10.675067596505025</v>
      </c>
      <c r="O749" s="48">
        <v>2537.1380594265347</v>
      </c>
      <c r="P749" s="48">
        <v>2172.0495894952751</v>
      </c>
      <c r="Q749" s="48">
        <v>15.067762924725738</v>
      </c>
      <c r="R749" s="48">
        <v>10.663768688395718</v>
      </c>
      <c r="U749" s="48">
        <v>1294.2434654688823</v>
      </c>
      <c r="V749" s="48">
        <v>4.4092218556851748E-2</v>
      </c>
      <c r="W749" s="48">
        <v>29353.103740972048</v>
      </c>
      <c r="X749" s="48">
        <v>604.19239449421593</v>
      </c>
      <c r="Y749" s="48">
        <v>3.1124848845328401E-2</v>
      </c>
      <c r="Z749" s="48">
        <v>19411.89811062811</v>
      </c>
      <c r="AA749" s="48">
        <v>539.27159192650561</v>
      </c>
      <c r="AB749" s="48">
        <v>1.9825940736021508E-2</v>
      </c>
      <c r="AC749" s="48">
        <v>27200.302830861878</v>
      </c>
      <c r="AD749" s="48">
        <v>-1294.2434654688823</v>
      </c>
      <c r="AE749" s="48">
        <v>-4.4092218556851748E-2</v>
      </c>
      <c r="AF749" s="48">
        <v>29353.103740972048</v>
      </c>
      <c r="AG749" s="48">
        <v>-690.05107097466635</v>
      </c>
      <c r="AH749" s="48">
        <v>-1.2967369711523347E-2</v>
      </c>
      <c r="AI749" s="48">
        <v>53214.420990978462</v>
      </c>
      <c r="AJ749" s="48">
        <v>-754.97187354237667</v>
      </c>
      <c r="AK749" s="48">
        <v>-2.426627782083024E-2</v>
      </c>
      <c r="AL749" s="48">
        <v>31111.976839493149</v>
      </c>
      <c r="AM749" s="48">
        <v>-604.19239449421593</v>
      </c>
      <c r="AN749" s="48">
        <v>-3.1124848845328401E-2</v>
      </c>
      <c r="AO749" s="48">
        <v>19411.89811062811</v>
      </c>
      <c r="AP749" s="48">
        <v>690.05107097466635</v>
      </c>
      <c r="AQ749" s="48">
        <v>1.2967369711523347E-2</v>
      </c>
      <c r="AR749" s="48">
        <v>53214.420990978462</v>
      </c>
      <c r="AS749" s="48">
        <v>-64.920802567710325</v>
      </c>
      <c r="AT749" s="48">
        <v>-1.1298908109306893E-2</v>
      </c>
      <c r="AU749" s="48">
        <v>5745.758965349507</v>
      </c>
      <c r="AV749" s="48">
        <v>-539.27159192650561</v>
      </c>
      <c r="AW749" s="48">
        <v>-1.9825940736021508E-2</v>
      </c>
      <c r="AX749" s="48">
        <v>27200.302830861878</v>
      </c>
      <c r="AY749" s="48">
        <v>754.97187354237667</v>
      </c>
      <c r="AZ749" s="48">
        <v>2.426627782083024E-2</v>
      </c>
      <c r="BA749" s="48">
        <v>31111.976839493149</v>
      </c>
      <c r="BB749" s="48">
        <v>64.920802567710325</v>
      </c>
      <c r="BC749" s="48">
        <v>1.1298908109306893E-2</v>
      </c>
      <c r="BD749" s="48">
        <v>5745.758965349507</v>
      </c>
      <c r="BF749" s="8">
        <f t="shared" si="97"/>
        <v>317685.50443222211</v>
      </c>
      <c r="BG749" s="8">
        <f t="shared" si="98"/>
        <v>317714.02752345882</v>
      </c>
      <c r="BH749" s="8">
        <f t="shared" si="99"/>
        <v>318015.0575030878</v>
      </c>
      <c r="BI749" s="8">
        <f t="shared" si="100"/>
        <v>317741.01106237626</v>
      </c>
      <c r="BJ749" s="19">
        <f t="shared" si="101"/>
        <v>0</v>
      </c>
      <c r="BK749" s="19">
        <f t="shared" si="102"/>
        <v>0</v>
      </c>
      <c r="BL749" s="19">
        <f t="shared" si="103"/>
        <v>1</v>
      </c>
      <c r="BM749" s="19">
        <f t="shared" si="104"/>
        <v>0</v>
      </c>
    </row>
    <row r="750" spans="2:65" x14ac:dyDescent="0.25">
      <c r="B750" s="6">
        <v>725</v>
      </c>
      <c r="C750" s="48">
        <v>1958.0345390815635</v>
      </c>
      <c r="D750" s="48">
        <v>1561.1352788769696</v>
      </c>
      <c r="E750" s="48">
        <v>15.122612076346536</v>
      </c>
      <c r="F750" s="48">
        <v>10.708607038872671</v>
      </c>
      <c r="G750" s="48">
        <v>3176.1236659669526</v>
      </c>
      <c r="H750" s="48">
        <v>2913.9825918611746</v>
      </c>
      <c r="I750" s="48">
        <v>15.196824987974695</v>
      </c>
      <c r="J750" s="48">
        <v>10.752459966335177</v>
      </c>
      <c r="K750" s="48">
        <v>2515.618101301653</v>
      </c>
      <c r="L750" s="48">
        <v>2211.2953455543038</v>
      </c>
      <c r="M750" s="48">
        <v>15.173731699754079</v>
      </c>
      <c r="N750" s="48">
        <v>10.738827333690711</v>
      </c>
      <c r="O750" s="48">
        <v>2498.5161799527</v>
      </c>
      <c r="P750" s="48">
        <v>2150.3763070821092</v>
      </c>
      <c r="Q750" s="48">
        <v>15.149612311172445</v>
      </c>
      <c r="R750" s="48">
        <v>10.724576131106931</v>
      </c>
      <c r="U750" s="48">
        <v>1352.847312984205</v>
      </c>
      <c r="V750" s="48">
        <v>4.385292746250613E-2</v>
      </c>
      <c r="W750" s="48">
        <v>30849.646563296774</v>
      </c>
      <c r="X750" s="48">
        <v>650.16006667733427</v>
      </c>
      <c r="Y750" s="48">
        <v>3.0220294818040117E-2</v>
      </c>
      <c r="Z750" s="48">
        <v>21514.021308925778</v>
      </c>
      <c r="AA750" s="48">
        <v>589.24102820513963</v>
      </c>
      <c r="AB750" s="48">
        <v>1.5969092234259463E-2</v>
      </c>
      <c r="AC750" s="48">
        <v>36898.843062663582</v>
      </c>
      <c r="AD750" s="48">
        <v>-1352.847312984205</v>
      </c>
      <c r="AE750" s="48">
        <v>-4.385292746250613E-2</v>
      </c>
      <c r="AF750" s="48">
        <v>30849.646563296774</v>
      </c>
      <c r="AG750" s="48">
        <v>-702.68724630687075</v>
      </c>
      <c r="AH750" s="48">
        <v>-1.3632632644466014E-2</v>
      </c>
      <c r="AI750" s="48">
        <v>51544.500950967624</v>
      </c>
      <c r="AJ750" s="48">
        <v>-763.60628477906539</v>
      </c>
      <c r="AK750" s="48">
        <v>-2.7883835228246667E-2</v>
      </c>
      <c r="AL750" s="48">
        <v>27385.267432850229</v>
      </c>
      <c r="AM750" s="48">
        <v>-650.16006667733427</v>
      </c>
      <c r="AN750" s="48">
        <v>-3.0220294818040117E-2</v>
      </c>
      <c r="AO750" s="48">
        <v>21514.021308925778</v>
      </c>
      <c r="AP750" s="48">
        <v>702.68724630687075</v>
      </c>
      <c r="AQ750" s="48">
        <v>1.3632632644466014E-2</v>
      </c>
      <c r="AR750" s="48">
        <v>51544.500950967624</v>
      </c>
      <c r="AS750" s="48">
        <v>-60.919038472194643</v>
      </c>
      <c r="AT750" s="48">
        <v>-1.4251202583780653E-2</v>
      </c>
      <c r="AU750" s="48">
        <v>4274.6594972642397</v>
      </c>
      <c r="AV750" s="48">
        <v>-589.24102820513963</v>
      </c>
      <c r="AW750" s="48">
        <v>-1.5969092234259463E-2</v>
      </c>
      <c r="AX750" s="48">
        <v>36898.843062663582</v>
      </c>
      <c r="AY750" s="48">
        <v>763.60628477906539</v>
      </c>
      <c r="AZ750" s="48">
        <v>2.7883835228246667E-2</v>
      </c>
      <c r="BA750" s="48">
        <v>27385.267432850229</v>
      </c>
      <c r="BB750" s="48">
        <v>60.919038472194643</v>
      </c>
      <c r="BC750" s="48">
        <v>1.4251202583780653E-2</v>
      </c>
      <c r="BD750" s="48">
        <v>4274.6594972642397</v>
      </c>
      <c r="BF750" s="8">
        <f t="shared" si="97"/>
        <v>319697.07588730316</v>
      </c>
      <c r="BG750" s="8">
        <f t="shared" si="98"/>
        <v>319659.81639819418</v>
      </c>
      <c r="BH750" s="8">
        <f t="shared" si="99"/>
        <v>319953.52466516703</v>
      </c>
      <c r="BI750" s="8">
        <f t="shared" si="100"/>
        <v>319586.90762612579</v>
      </c>
      <c r="BJ750" s="19">
        <f t="shared" si="101"/>
        <v>0</v>
      </c>
      <c r="BK750" s="19">
        <f t="shared" si="102"/>
        <v>0</v>
      </c>
      <c r="BL750" s="19">
        <f t="shared" si="103"/>
        <v>1</v>
      </c>
      <c r="BM750" s="19">
        <f t="shared" si="104"/>
        <v>0</v>
      </c>
    </row>
    <row r="751" spans="2:65" x14ac:dyDescent="0.25">
      <c r="B751" s="6">
        <v>726</v>
      </c>
      <c r="C751" s="48">
        <v>2014.077536407448</v>
      </c>
      <c r="D751" s="48">
        <v>1594.851602549043</v>
      </c>
      <c r="E751" s="48">
        <v>15.071979858451753</v>
      </c>
      <c r="F751" s="48">
        <v>10.669422484348623</v>
      </c>
      <c r="G751" s="48">
        <v>3171.09539259964</v>
      </c>
      <c r="H751" s="48">
        <v>2908.1485094045333</v>
      </c>
      <c r="I751" s="48">
        <v>15.141716344102941</v>
      </c>
      <c r="J751" s="48">
        <v>10.710552101307369</v>
      </c>
      <c r="K751" s="48">
        <v>2596.1028151119831</v>
      </c>
      <c r="L751" s="48">
        <v>2262.2402246880465</v>
      </c>
      <c r="M751" s="48">
        <v>15.110229677971295</v>
      </c>
      <c r="N751" s="48">
        <v>10.691997439130756</v>
      </c>
      <c r="O751" s="48">
        <v>2510.9918409190968</v>
      </c>
      <c r="P751" s="48">
        <v>2155.3633924351902</v>
      </c>
      <c r="Q751" s="48">
        <v>15.100513469433833</v>
      </c>
      <c r="R751" s="48">
        <v>10.686266601656428</v>
      </c>
      <c r="U751" s="48">
        <v>1313.2969068554903</v>
      </c>
      <c r="V751" s="48">
        <v>4.1129616958746951E-2</v>
      </c>
      <c r="W751" s="48">
        <v>31930.686545725152</v>
      </c>
      <c r="X751" s="48">
        <v>667.38862213900347</v>
      </c>
      <c r="Y751" s="48">
        <v>2.2574954782133005E-2</v>
      </c>
      <c r="Z751" s="48">
        <v>29563.231846081464</v>
      </c>
      <c r="AA751" s="48">
        <v>560.5117898861472</v>
      </c>
      <c r="AB751" s="48">
        <v>1.6844117307805107E-2</v>
      </c>
      <c r="AC751" s="48">
        <v>33276.412152889796</v>
      </c>
      <c r="AD751" s="48">
        <v>-1313.2969068554903</v>
      </c>
      <c r="AE751" s="48">
        <v>-4.1129616958746951E-2</v>
      </c>
      <c r="AF751" s="48">
        <v>31930.686545725152</v>
      </c>
      <c r="AG751" s="48">
        <v>-645.90828471648683</v>
      </c>
      <c r="AH751" s="48">
        <v>-1.8554662176613945E-2</v>
      </c>
      <c r="AI751" s="48">
        <v>34811.104539029613</v>
      </c>
      <c r="AJ751" s="48">
        <v>-752.78511696934311</v>
      </c>
      <c r="AK751" s="48">
        <v>-2.4285499650941844E-2</v>
      </c>
      <c r="AL751" s="48">
        <v>30997.30817933361</v>
      </c>
      <c r="AM751" s="48">
        <v>-667.38862213900347</v>
      </c>
      <c r="AN751" s="48">
        <v>-2.2574954782133005E-2</v>
      </c>
      <c r="AO751" s="48">
        <v>29563.231846081464</v>
      </c>
      <c r="AP751" s="48">
        <v>645.90828471648683</v>
      </c>
      <c r="AQ751" s="48">
        <v>1.8554662176613945E-2</v>
      </c>
      <c r="AR751" s="48">
        <v>34811.104539029613</v>
      </c>
      <c r="AS751" s="48">
        <v>-106.87683225285627</v>
      </c>
      <c r="AT751" s="48">
        <v>-5.7308374743278989E-3</v>
      </c>
      <c r="AU751" s="48">
        <v>18649.426498592264</v>
      </c>
      <c r="AV751" s="48">
        <v>-560.5117898861472</v>
      </c>
      <c r="AW751" s="48">
        <v>-1.6844117307805107E-2</v>
      </c>
      <c r="AX751" s="48">
        <v>33276.412152889796</v>
      </c>
      <c r="AY751" s="48">
        <v>752.78511696934311</v>
      </c>
      <c r="AZ751" s="48">
        <v>2.4285499650941844E-2</v>
      </c>
      <c r="BA751" s="48">
        <v>30997.30817933361</v>
      </c>
      <c r="BB751" s="48">
        <v>106.87683225285627</v>
      </c>
      <c r="BC751" s="48">
        <v>5.7308374743278989E-3</v>
      </c>
      <c r="BD751" s="48">
        <v>18649.426498592264</v>
      </c>
      <c r="BF751" s="8">
        <f t="shared" si="97"/>
        <v>318487.82292790967</v>
      </c>
      <c r="BG751" s="8">
        <f t="shared" si="98"/>
        <v>318408.4145298166</v>
      </c>
      <c r="BH751" s="8">
        <f t="shared" si="99"/>
        <v>318497.68294923462</v>
      </c>
      <c r="BI751" s="8">
        <f t="shared" si="100"/>
        <v>318432.63465725764</v>
      </c>
      <c r="BJ751" s="19">
        <f t="shared" si="101"/>
        <v>0</v>
      </c>
      <c r="BK751" s="19">
        <f t="shared" si="102"/>
        <v>0</v>
      </c>
      <c r="BL751" s="19">
        <f t="shared" si="103"/>
        <v>1</v>
      </c>
      <c r="BM751" s="19">
        <f t="shared" si="104"/>
        <v>0</v>
      </c>
    </row>
    <row r="752" spans="2:65" x14ac:dyDescent="0.25">
      <c r="B752" s="6">
        <v>727</v>
      </c>
      <c r="C752" s="48">
        <v>1972.9179958705665</v>
      </c>
      <c r="D752" s="48">
        <v>1568.8900143578019</v>
      </c>
      <c r="E752" s="48">
        <v>15.107142792645478</v>
      </c>
      <c r="F752" s="48">
        <v>10.694380807820851</v>
      </c>
      <c r="G752" s="48">
        <v>3181.8535074993288</v>
      </c>
      <c r="H752" s="48">
        <v>2916.3833686124008</v>
      </c>
      <c r="I752" s="48">
        <v>15.171703570557906</v>
      </c>
      <c r="J752" s="48">
        <v>10.732462785816159</v>
      </c>
      <c r="K752" s="48">
        <v>2552.0684472291855</v>
      </c>
      <c r="L752" s="48">
        <v>2234.0471456095333</v>
      </c>
      <c r="M752" s="48">
        <v>15.147345519427354</v>
      </c>
      <c r="N752" s="48">
        <v>10.718107458382029</v>
      </c>
      <c r="O752" s="48">
        <v>2451.0667560813918</v>
      </c>
      <c r="P752" s="48">
        <v>2116.5824152580635</v>
      </c>
      <c r="Q752" s="48">
        <v>15.139682896286402</v>
      </c>
      <c r="R752" s="48">
        <v>10.713588385350373</v>
      </c>
      <c r="U752" s="48">
        <v>1347.4933542545989</v>
      </c>
      <c r="V752" s="48">
        <v>3.8081977995307881E-2</v>
      </c>
      <c r="W752" s="48">
        <v>35384.016933695646</v>
      </c>
      <c r="X752" s="48">
        <v>665.15713125173147</v>
      </c>
      <c r="Y752" s="48">
        <v>2.3726650561178175E-2</v>
      </c>
      <c r="Z752" s="48">
        <v>28034.177413143574</v>
      </c>
      <c r="AA752" s="48">
        <v>547.69240090026165</v>
      </c>
      <c r="AB752" s="48">
        <v>1.9207577529522624E-2</v>
      </c>
      <c r="AC752" s="48">
        <v>28514.392304726713</v>
      </c>
      <c r="AD752" s="48">
        <v>-1347.4933542545989</v>
      </c>
      <c r="AE752" s="48">
        <v>-3.8081977995307881E-2</v>
      </c>
      <c r="AF752" s="48">
        <v>35384.016933695646</v>
      </c>
      <c r="AG752" s="48">
        <v>-682.33622300286743</v>
      </c>
      <c r="AH752" s="48">
        <v>-1.4355327434129705E-2</v>
      </c>
      <c r="AI752" s="48">
        <v>47531.916365809753</v>
      </c>
      <c r="AJ752" s="48">
        <v>-799.80095335433725</v>
      </c>
      <c r="AK752" s="48">
        <v>-1.8874400465785257E-2</v>
      </c>
      <c r="AL752" s="48">
        <v>42374.906413805504</v>
      </c>
      <c r="AM752" s="48">
        <v>-665.15713125173147</v>
      </c>
      <c r="AN752" s="48">
        <v>-2.3726650561178175E-2</v>
      </c>
      <c r="AO752" s="48">
        <v>28034.177413143574</v>
      </c>
      <c r="AP752" s="48">
        <v>682.33622300286743</v>
      </c>
      <c r="AQ752" s="48">
        <v>1.4355327434129705E-2</v>
      </c>
      <c r="AR752" s="48">
        <v>47531.916365809753</v>
      </c>
      <c r="AS752" s="48">
        <v>-117.46473035146983</v>
      </c>
      <c r="AT752" s="48">
        <v>-4.5190730316555516E-3</v>
      </c>
      <c r="AU752" s="48">
        <v>25993.102905981785</v>
      </c>
      <c r="AV752" s="48">
        <v>-547.69240090026165</v>
      </c>
      <c r="AW752" s="48">
        <v>-1.9207577529522624E-2</v>
      </c>
      <c r="AX752" s="48">
        <v>28514.392304726713</v>
      </c>
      <c r="AY752" s="48">
        <v>799.80095335433725</v>
      </c>
      <c r="AZ752" s="48">
        <v>1.8874400465785257E-2</v>
      </c>
      <c r="BA752" s="48">
        <v>42374.906413805504</v>
      </c>
      <c r="BB752" s="48">
        <v>117.46473035146983</v>
      </c>
      <c r="BC752" s="48">
        <v>4.5190730316555516E-3</v>
      </c>
      <c r="BD752" s="48">
        <v>25993.102905981785</v>
      </c>
      <c r="BF752" s="8">
        <f t="shared" si="97"/>
        <v>319262.53422026773</v>
      </c>
      <c r="BG752" s="8">
        <f t="shared" si="98"/>
        <v>319057.50020587241</v>
      </c>
      <c r="BH752" s="8">
        <f t="shared" si="99"/>
        <v>319309.17660585139</v>
      </c>
      <c r="BI752" s="8">
        <f t="shared" si="100"/>
        <v>319291.06914525316</v>
      </c>
      <c r="BJ752" s="19">
        <f t="shared" si="101"/>
        <v>0</v>
      </c>
      <c r="BK752" s="19">
        <f t="shared" si="102"/>
        <v>0</v>
      </c>
      <c r="BL752" s="19">
        <f t="shared" si="103"/>
        <v>1</v>
      </c>
      <c r="BM752" s="19">
        <f t="shared" si="104"/>
        <v>0</v>
      </c>
    </row>
    <row r="753" spans="2:65" x14ac:dyDescent="0.25">
      <c r="B753" s="6">
        <v>728</v>
      </c>
      <c r="C753" s="48">
        <v>1970.9472098249789</v>
      </c>
      <c r="D753" s="48">
        <v>1567.3326178673631</v>
      </c>
      <c r="E753" s="48">
        <v>14.989788964161251</v>
      </c>
      <c r="F753" s="48">
        <v>10.611779232904274</v>
      </c>
      <c r="G753" s="48">
        <v>3207.9909776387244</v>
      </c>
      <c r="H753" s="48">
        <v>2933.7405290951042</v>
      </c>
      <c r="I753" s="48">
        <v>15.051200152949246</v>
      </c>
      <c r="J753" s="48">
        <v>10.648031768547558</v>
      </c>
      <c r="K753" s="48">
        <v>2599.9713154893002</v>
      </c>
      <c r="L753" s="48">
        <v>2265.9962368978468</v>
      </c>
      <c r="M753" s="48">
        <v>15.022966155317244</v>
      </c>
      <c r="N753" s="48">
        <v>10.631376244192639</v>
      </c>
      <c r="O753" s="48">
        <v>2486.0210006490483</v>
      </c>
      <c r="P753" s="48">
        <v>2139.8495592649592</v>
      </c>
      <c r="Q753" s="48">
        <v>15.017175795914408</v>
      </c>
      <c r="R753" s="48">
        <v>10.627958001293942</v>
      </c>
      <c r="U753" s="48">
        <v>1366.4079112277411</v>
      </c>
      <c r="V753" s="48">
        <v>3.6252535643283679E-2</v>
      </c>
      <c r="W753" s="48">
        <v>37691.374878515249</v>
      </c>
      <c r="X753" s="48">
        <v>698.66361903048369</v>
      </c>
      <c r="Y753" s="48">
        <v>1.9597011288364996E-2</v>
      </c>
      <c r="Z753" s="48">
        <v>35651.539346986523</v>
      </c>
      <c r="AA753" s="48">
        <v>572.51694139759616</v>
      </c>
      <c r="AB753" s="48">
        <v>1.6178768389668363E-2</v>
      </c>
      <c r="AC753" s="48">
        <v>35386.929808773399</v>
      </c>
      <c r="AD753" s="48">
        <v>-1366.4079112277411</v>
      </c>
      <c r="AE753" s="48">
        <v>-3.6252535643283679E-2</v>
      </c>
      <c r="AF753" s="48">
        <v>37691.374878515249</v>
      </c>
      <c r="AG753" s="48">
        <v>-667.74429219725744</v>
      </c>
      <c r="AH753" s="48">
        <v>-1.6655524354918683E-2</v>
      </c>
      <c r="AI753" s="48">
        <v>40091.460224730799</v>
      </c>
      <c r="AJ753" s="48">
        <v>-793.89096983014497</v>
      </c>
      <c r="AK753" s="48">
        <v>-2.0073767253615316E-2</v>
      </c>
      <c r="AL753" s="48">
        <v>39548.678621207189</v>
      </c>
      <c r="AM753" s="48">
        <v>-698.66361903048369</v>
      </c>
      <c r="AN753" s="48">
        <v>-1.9597011288364996E-2</v>
      </c>
      <c r="AO753" s="48">
        <v>35651.539346986523</v>
      </c>
      <c r="AP753" s="48">
        <v>667.74429219725744</v>
      </c>
      <c r="AQ753" s="48">
        <v>1.6655524354918683E-2</v>
      </c>
      <c r="AR753" s="48">
        <v>40091.460224730799</v>
      </c>
      <c r="AS753" s="48">
        <v>-126.14667763288753</v>
      </c>
      <c r="AT753" s="48">
        <v>-3.4182428986966329E-3</v>
      </c>
      <c r="AU753" s="48">
        <v>36903.953689477989</v>
      </c>
      <c r="AV753" s="48">
        <v>-572.51694139759616</v>
      </c>
      <c r="AW753" s="48">
        <v>-1.6178768389668363E-2</v>
      </c>
      <c r="AX753" s="48">
        <v>35386.929808773399</v>
      </c>
      <c r="AY753" s="48">
        <v>793.89096983014497</v>
      </c>
      <c r="AZ753" s="48">
        <v>2.0073767253615316E-2</v>
      </c>
      <c r="BA753" s="48">
        <v>39548.678621207189</v>
      </c>
      <c r="BB753" s="48">
        <v>126.14667763288753</v>
      </c>
      <c r="BC753" s="48">
        <v>3.4182428986966329E-3</v>
      </c>
      <c r="BD753" s="48">
        <v>36903.953689477989</v>
      </c>
      <c r="BF753" s="8">
        <f t="shared" si="97"/>
        <v>316786.04436926084</v>
      </c>
      <c r="BG753" s="8">
        <f t="shared" si="98"/>
        <v>316507.21252733161</v>
      </c>
      <c r="BH753" s="8">
        <f t="shared" si="99"/>
        <v>316675.29108888132</v>
      </c>
      <c r="BI753" s="8">
        <f t="shared" si="100"/>
        <v>316698.89047955332</v>
      </c>
      <c r="BJ753" s="19">
        <f t="shared" si="101"/>
        <v>1</v>
      </c>
      <c r="BK753" s="19">
        <f t="shared" si="102"/>
        <v>0</v>
      </c>
      <c r="BL753" s="19">
        <f t="shared" si="103"/>
        <v>0</v>
      </c>
      <c r="BM753" s="19">
        <f t="shared" si="104"/>
        <v>0</v>
      </c>
    </row>
    <row r="754" spans="2:65" x14ac:dyDescent="0.25">
      <c r="B754" s="6">
        <v>729</v>
      </c>
      <c r="C754" s="48">
        <v>2020.7061298187605</v>
      </c>
      <c r="D754" s="48">
        <v>1601.95395374759</v>
      </c>
      <c r="E754" s="48">
        <v>15.068707195906038</v>
      </c>
      <c r="F754" s="48">
        <v>10.667074089425769</v>
      </c>
      <c r="G754" s="48">
        <v>3139.1055261938791</v>
      </c>
      <c r="H754" s="48">
        <v>2888.2993864028545</v>
      </c>
      <c r="I754" s="48">
        <v>15.143278860870925</v>
      </c>
      <c r="J754" s="48">
        <v>10.711012356104339</v>
      </c>
      <c r="K754" s="48">
        <v>2592.3044657887376</v>
      </c>
      <c r="L754" s="48">
        <v>2261.7369786930894</v>
      </c>
      <c r="M754" s="48">
        <v>15.108058307970273</v>
      </c>
      <c r="N754" s="48">
        <v>10.690278893713952</v>
      </c>
      <c r="O754" s="48">
        <v>2507.6006000587381</v>
      </c>
      <c r="P754" s="48">
        <v>2155.2792272399715</v>
      </c>
      <c r="Q754" s="48">
        <v>15.0983917606753</v>
      </c>
      <c r="R754" s="48">
        <v>10.684582583592922</v>
      </c>
      <c r="U754" s="48">
        <v>1286.3454326552644</v>
      </c>
      <c r="V754" s="48">
        <v>4.3938266678569704E-2</v>
      </c>
      <c r="W754" s="48">
        <v>29276.198855669973</v>
      </c>
      <c r="X754" s="48">
        <v>659.78302494549939</v>
      </c>
      <c r="Y754" s="48">
        <v>2.3204804288182501E-2</v>
      </c>
      <c r="Z754" s="48">
        <v>28433.035536589581</v>
      </c>
      <c r="AA754" s="48">
        <v>553.32527349238148</v>
      </c>
      <c r="AB754" s="48">
        <v>1.7508494167152833E-2</v>
      </c>
      <c r="AC754" s="48">
        <v>31603.247441488067</v>
      </c>
      <c r="AD754" s="48">
        <v>-1286.3454326552644</v>
      </c>
      <c r="AE754" s="48">
        <v>-4.3938266678569704E-2</v>
      </c>
      <c r="AF754" s="48">
        <v>29276.198855669973</v>
      </c>
      <c r="AG754" s="48">
        <v>-626.56240770976501</v>
      </c>
      <c r="AH754" s="48">
        <v>-2.0733462390387203E-2</v>
      </c>
      <c r="AI754" s="48">
        <v>30219.863711729231</v>
      </c>
      <c r="AJ754" s="48">
        <v>-733.02015916288292</v>
      </c>
      <c r="AK754" s="48">
        <v>-2.6429772511416871E-2</v>
      </c>
      <c r="AL754" s="48">
        <v>27734.637475454627</v>
      </c>
      <c r="AM754" s="48">
        <v>-659.78302494549939</v>
      </c>
      <c r="AN754" s="48">
        <v>-2.3204804288182501E-2</v>
      </c>
      <c r="AO754" s="48">
        <v>28433.035536589581</v>
      </c>
      <c r="AP754" s="48">
        <v>626.56240770976501</v>
      </c>
      <c r="AQ754" s="48">
        <v>2.0733462390387203E-2</v>
      </c>
      <c r="AR754" s="48">
        <v>30219.863711729231</v>
      </c>
      <c r="AS754" s="48">
        <v>-106.45775145311791</v>
      </c>
      <c r="AT754" s="48">
        <v>-5.6963101210296685E-3</v>
      </c>
      <c r="AU754" s="48">
        <v>18688.896705271822</v>
      </c>
      <c r="AV754" s="48">
        <v>-553.32527349238148</v>
      </c>
      <c r="AW754" s="48">
        <v>-1.7508494167152833E-2</v>
      </c>
      <c r="AX754" s="48">
        <v>31603.247441488067</v>
      </c>
      <c r="AY754" s="48">
        <v>733.02015916288292</v>
      </c>
      <c r="AZ754" s="48">
        <v>2.6429772511416871E-2</v>
      </c>
      <c r="BA754" s="48">
        <v>27734.637475454627</v>
      </c>
      <c r="BB754" s="48">
        <v>106.45775145311791</v>
      </c>
      <c r="BC754" s="48">
        <v>5.6963101210296685E-3</v>
      </c>
      <c r="BD754" s="48">
        <v>18688.896705271822</v>
      </c>
      <c r="BF754" s="8">
        <f t="shared" si="97"/>
        <v>318410.2687290255</v>
      </c>
      <c r="BG754" s="8">
        <f t="shared" si="98"/>
        <v>318442.07129672728</v>
      </c>
      <c r="BH754" s="8">
        <f t="shared" si="99"/>
        <v>318446.62983272545</v>
      </c>
      <c r="BI754" s="8">
        <f t="shared" si="100"/>
        <v>318382.19828054769</v>
      </c>
      <c r="BJ754" s="19">
        <f t="shared" si="101"/>
        <v>0</v>
      </c>
      <c r="BK754" s="19">
        <f t="shared" si="102"/>
        <v>0</v>
      </c>
      <c r="BL754" s="19">
        <f t="shared" si="103"/>
        <v>1</v>
      </c>
      <c r="BM754" s="19">
        <f t="shared" si="104"/>
        <v>0</v>
      </c>
    </row>
    <row r="755" spans="2:65" x14ac:dyDescent="0.25">
      <c r="B755" s="6">
        <v>730</v>
      </c>
      <c r="C755" s="48">
        <v>1959.6667229015809</v>
      </c>
      <c r="D755" s="48">
        <v>1558.6977223104623</v>
      </c>
      <c r="E755" s="48">
        <v>15.107459974911512</v>
      </c>
      <c r="F755" s="48">
        <v>10.694495674856205</v>
      </c>
      <c r="G755" s="48">
        <v>3215.687937494768</v>
      </c>
      <c r="H755" s="48">
        <v>2938.1748469743775</v>
      </c>
      <c r="I755" s="48">
        <v>15.165758414957853</v>
      </c>
      <c r="J755" s="48">
        <v>10.728960517490259</v>
      </c>
      <c r="K755" s="48">
        <v>2532.8508669195926</v>
      </c>
      <c r="L755" s="48">
        <v>2220.185650770899</v>
      </c>
      <c r="M755" s="48">
        <v>15.149244852625257</v>
      </c>
      <c r="N755" s="48">
        <v>10.719206777766404</v>
      </c>
      <c r="O755" s="48">
        <v>2552.5358835554257</v>
      </c>
      <c r="P755" s="48">
        <v>2183.5302276192897</v>
      </c>
      <c r="Q755" s="48">
        <v>15.122635499530647</v>
      </c>
      <c r="R755" s="48">
        <v>10.703475455852795</v>
      </c>
      <c r="U755" s="48">
        <v>1379.4771246639152</v>
      </c>
      <c r="V755" s="48">
        <v>3.4464842634054804E-2</v>
      </c>
      <c r="W755" s="48">
        <v>40025.632477452549</v>
      </c>
      <c r="X755" s="48">
        <v>661.48792846043671</v>
      </c>
      <c r="Y755" s="48">
        <v>2.4711102910199401E-2</v>
      </c>
      <c r="Z755" s="48">
        <v>26768.854909645106</v>
      </c>
      <c r="AA755" s="48">
        <v>624.83250530882742</v>
      </c>
      <c r="AB755" s="48">
        <v>8.9797809965901365E-3</v>
      </c>
      <c r="AC755" s="48">
        <v>69582.154124481778</v>
      </c>
      <c r="AD755" s="48">
        <v>-1379.4771246639152</v>
      </c>
      <c r="AE755" s="48">
        <v>-3.4464842634054804E-2</v>
      </c>
      <c r="AF755" s="48">
        <v>40025.632477452549</v>
      </c>
      <c r="AG755" s="48">
        <v>-717.98919620347851</v>
      </c>
      <c r="AH755" s="48">
        <v>-9.7537397238554036E-3</v>
      </c>
      <c r="AI755" s="48">
        <v>73611.682957608777</v>
      </c>
      <c r="AJ755" s="48">
        <v>-754.6446193550878</v>
      </c>
      <c r="AK755" s="48">
        <v>-2.5485061637464668E-2</v>
      </c>
      <c r="AL755" s="48">
        <v>29611.253450755325</v>
      </c>
      <c r="AM755" s="48">
        <v>-661.48792846043671</v>
      </c>
      <c r="AN755" s="48">
        <v>-2.4711102910199401E-2</v>
      </c>
      <c r="AO755" s="48">
        <v>26768.854909645106</v>
      </c>
      <c r="AP755" s="48">
        <v>717.98919620347851</v>
      </c>
      <c r="AQ755" s="48">
        <v>9.7537397238554036E-3</v>
      </c>
      <c r="AR755" s="48">
        <v>73611.682957608777</v>
      </c>
      <c r="AS755" s="48">
        <v>-36.655423151609284</v>
      </c>
      <c r="AT755" s="48">
        <v>-1.5731321913609264E-2</v>
      </c>
      <c r="AU755" s="48">
        <v>2330.0917337339879</v>
      </c>
      <c r="AV755" s="48">
        <v>-624.83250530882742</v>
      </c>
      <c r="AW755" s="48">
        <v>-8.9797809965901365E-3</v>
      </c>
      <c r="AX755" s="48">
        <v>69582.154124481778</v>
      </c>
      <c r="AY755" s="48">
        <v>754.6446193550878</v>
      </c>
      <c r="AZ755" s="48">
        <v>2.5485061637464668E-2</v>
      </c>
      <c r="BA755" s="48">
        <v>29611.253450755325</v>
      </c>
      <c r="BB755" s="48">
        <v>36.655423151609284</v>
      </c>
      <c r="BC755" s="48">
        <v>1.5731321913609264E-2</v>
      </c>
      <c r="BD755" s="48">
        <v>2330.0917337339879</v>
      </c>
      <c r="BF755" s="8">
        <f t="shared" si="97"/>
        <v>319276.17252337572</v>
      </c>
      <c r="BG755" s="8">
        <f t="shared" si="98"/>
        <v>318930.64067773341</v>
      </c>
      <c r="BH755" s="8">
        <f t="shared" si="99"/>
        <v>319356.01768222119</v>
      </c>
      <c r="BI755" s="8">
        <f t="shared" si="100"/>
        <v>318920.73344796454</v>
      </c>
      <c r="BJ755" s="19">
        <f t="shared" si="101"/>
        <v>0</v>
      </c>
      <c r="BK755" s="19">
        <f t="shared" si="102"/>
        <v>0</v>
      </c>
      <c r="BL755" s="19">
        <f t="shared" si="103"/>
        <v>1</v>
      </c>
      <c r="BM755" s="19">
        <f t="shared" si="104"/>
        <v>0</v>
      </c>
    </row>
    <row r="756" spans="2:65" x14ac:dyDescent="0.25">
      <c r="B756" s="6">
        <v>731</v>
      </c>
      <c r="C756" s="48">
        <v>2012.9924034641235</v>
      </c>
      <c r="D756" s="48">
        <v>1595.224621087445</v>
      </c>
      <c r="E756" s="48">
        <v>15.065291453194359</v>
      </c>
      <c r="F756" s="48">
        <v>10.666920911544407</v>
      </c>
      <c r="G756" s="48">
        <v>3150.3473919142266</v>
      </c>
      <c r="H756" s="48">
        <v>2894.9212656574532</v>
      </c>
      <c r="I756" s="48">
        <v>15.145387273182742</v>
      </c>
      <c r="J756" s="48">
        <v>10.714156560519639</v>
      </c>
      <c r="K756" s="48">
        <v>2561.1424416922946</v>
      </c>
      <c r="L756" s="48">
        <v>2239.654709348642</v>
      </c>
      <c r="M756" s="48">
        <v>15.112984312630516</v>
      </c>
      <c r="N756" s="48">
        <v>10.695066046529629</v>
      </c>
      <c r="O756" s="48">
        <v>2504.7451035691056</v>
      </c>
      <c r="P756" s="48">
        <v>2152.0827534814571</v>
      </c>
      <c r="Q756" s="48">
        <v>15.097603533046565</v>
      </c>
      <c r="R756" s="48">
        <v>10.685995421868382</v>
      </c>
      <c r="U756" s="48">
        <v>1299.6966445700082</v>
      </c>
      <c r="V756" s="48">
        <v>4.723564897523147E-2</v>
      </c>
      <c r="W756" s="48">
        <v>27515.164346562029</v>
      </c>
      <c r="X756" s="48">
        <v>644.43008826119694</v>
      </c>
      <c r="Y756" s="48">
        <v>2.8145134985221532E-2</v>
      </c>
      <c r="Z756" s="48">
        <v>22896.677830807163</v>
      </c>
      <c r="AA756" s="48">
        <v>556.85813239401205</v>
      </c>
      <c r="AB756" s="48">
        <v>1.9074510323974891E-2</v>
      </c>
      <c r="AC756" s="48">
        <v>29193.836325858021</v>
      </c>
      <c r="AD756" s="48">
        <v>-1299.6966445700082</v>
      </c>
      <c r="AE756" s="48">
        <v>-4.723564897523147E-2</v>
      </c>
      <c r="AF756" s="48">
        <v>27515.164346562029</v>
      </c>
      <c r="AG756" s="48">
        <v>-655.26655630881123</v>
      </c>
      <c r="AH756" s="48">
        <v>-1.9090513990009939E-2</v>
      </c>
      <c r="AI756" s="48">
        <v>34324.196648226025</v>
      </c>
      <c r="AJ756" s="48">
        <v>-742.83851217599613</v>
      </c>
      <c r="AK756" s="48">
        <v>-2.8161138651256579E-2</v>
      </c>
      <c r="AL756" s="48">
        <v>26378.141927256551</v>
      </c>
      <c r="AM756" s="48">
        <v>-644.43008826119694</v>
      </c>
      <c r="AN756" s="48">
        <v>-2.8145134985221532E-2</v>
      </c>
      <c r="AO756" s="48">
        <v>22896.677830807163</v>
      </c>
      <c r="AP756" s="48">
        <v>655.26655630881123</v>
      </c>
      <c r="AQ756" s="48">
        <v>1.9090513990009939E-2</v>
      </c>
      <c r="AR756" s="48">
        <v>34324.196648226025</v>
      </c>
      <c r="AS756" s="48">
        <v>-87.571955867184897</v>
      </c>
      <c r="AT756" s="48">
        <v>-9.0706246612466401E-3</v>
      </c>
      <c r="AU756" s="48">
        <v>9654.4570123519206</v>
      </c>
      <c r="AV756" s="48">
        <v>-556.85813239401205</v>
      </c>
      <c r="AW756" s="48">
        <v>-1.9074510323974891E-2</v>
      </c>
      <c r="AX756" s="48">
        <v>29193.836325858021</v>
      </c>
      <c r="AY756" s="48">
        <v>742.83851217599613</v>
      </c>
      <c r="AZ756" s="48">
        <v>2.8161138651256579E-2</v>
      </c>
      <c r="BA756" s="48">
        <v>26378.141927256551</v>
      </c>
      <c r="BB756" s="48">
        <v>87.571955867184897</v>
      </c>
      <c r="BC756" s="48">
        <v>9.0706246612466401E-3</v>
      </c>
      <c r="BD756" s="48">
        <v>9654.4570123519206</v>
      </c>
      <c r="BF756" s="8">
        <f t="shared" si="97"/>
        <v>318412.40272524481</v>
      </c>
      <c r="BG756" s="8">
        <f t="shared" si="98"/>
        <v>318529.77554993168</v>
      </c>
      <c r="BH756" s="8">
        <f t="shared" si="99"/>
        <v>318612.32668654021</v>
      </c>
      <c r="BI756" s="8">
        <f t="shared" si="100"/>
        <v>318427.77990257001</v>
      </c>
      <c r="BJ756" s="19">
        <f t="shared" si="101"/>
        <v>0</v>
      </c>
      <c r="BK756" s="19">
        <f t="shared" si="102"/>
        <v>0</v>
      </c>
      <c r="BL756" s="19">
        <f t="shared" si="103"/>
        <v>1</v>
      </c>
      <c r="BM756" s="19">
        <f t="shared" si="104"/>
        <v>0</v>
      </c>
    </row>
    <row r="757" spans="2:65" x14ac:dyDescent="0.25">
      <c r="B757" s="6">
        <v>732</v>
      </c>
      <c r="C757" s="48">
        <v>1980.2102020535924</v>
      </c>
      <c r="D757" s="48">
        <v>1574.7489953343243</v>
      </c>
      <c r="E757" s="48">
        <v>15.008434641377029</v>
      </c>
      <c r="F757" s="48">
        <v>10.625620997137171</v>
      </c>
      <c r="G757" s="48">
        <v>3195.0465671131665</v>
      </c>
      <c r="H757" s="48">
        <v>2925.8265407893659</v>
      </c>
      <c r="I757" s="48">
        <v>15.075506338148537</v>
      </c>
      <c r="J757" s="48">
        <v>10.665304233431238</v>
      </c>
      <c r="K757" s="48">
        <v>2562.2703031071192</v>
      </c>
      <c r="L757" s="48">
        <v>2241.6266574478359</v>
      </c>
      <c r="M757" s="48">
        <v>15.050322626731884</v>
      </c>
      <c r="N757" s="48">
        <v>10.650417425759334</v>
      </c>
      <c r="O757" s="48">
        <v>2523.2621306733508</v>
      </c>
      <c r="P757" s="48">
        <v>2165.8704102202319</v>
      </c>
      <c r="Q757" s="48">
        <v>15.032228574911128</v>
      </c>
      <c r="R757" s="48">
        <v>10.639711727126132</v>
      </c>
      <c r="U757" s="48">
        <v>1351.0775454550417</v>
      </c>
      <c r="V757" s="48">
        <v>3.9683236294067115E-2</v>
      </c>
      <c r="W757" s="48">
        <v>34046.556471429627</v>
      </c>
      <c r="X757" s="48">
        <v>666.87766211351163</v>
      </c>
      <c r="Y757" s="48">
        <v>2.4796428622163802E-2</v>
      </c>
      <c r="Z757" s="48">
        <v>26894.101254461948</v>
      </c>
      <c r="AA757" s="48">
        <v>591.1214148859076</v>
      </c>
      <c r="AB757" s="48">
        <v>1.4090729988961215E-2</v>
      </c>
      <c r="AC757" s="48">
        <v>41951.085241786379</v>
      </c>
      <c r="AD757" s="48">
        <v>-1351.0775454550417</v>
      </c>
      <c r="AE757" s="48">
        <v>-3.9683236294067115E-2</v>
      </c>
      <c r="AF757" s="48">
        <v>34046.556471429627</v>
      </c>
      <c r="AG757" s="48">
        <v>-684.19988334153004</v>
      </c>
      <c r="AH757" s="48">
        <v>-1.4886807671903313E-2</v>
      </c>
      <c r="AI757" s="48">
        <v>45960.147965964388</v>
      </c>
      <c r="AJ757" s="48">
        <v>-759.95613056913407</v>
      </c>
      <c r="AK757" s="48">
        <v>-2.55925063051059E-2</v>
      </c>
      <c r="AL757" s="48">
        <v>29694.4785910834</v>
      </c>
      <c r="AM757" s="48">
        <v>-666.87766211351163</v>
      </c>
      <c r="AN757" s="48">
        <v>-2.4796428622163802E-2</v>
      </c>
      <c r="AO757" s="48">
        <v>26894.101254461948</v>
      </c>
      <c r="AP757" s="48">
        <v>684.19988334153004</v>
      </c>
      <c r="AQ757" s="48">
        <v>1.4886807671903313E-2</v>
      </c>
      <c r="AR757" s="48">
        <v>45960.147965964388</v>
      </c>
      <c r="AS757" s="48">
        <v>-75.756247227604035</v>
      </c>
      <c r="AT757" s="48">
        <v>-1.0705698633202587E-2</v>
      </c>
      <c r="AU757" s="48">
        <v>7076.2544158168321</v>
      </c>
      <c r="AV757" s="48">
        <v>-591.1214148859076</v>
      </c>
      <c r="AW757" s="48">
        <v>-1.4090729988961215E-2</v>
      </c>
      <c r="AX757" s="48">
        <v>41951.085241786379</v>
      </c>
      <c r="AY757" s="48">
        <v>759.95613056913407</v>
      </c>
      <c r="AZ757" s="48">
        <v>2.55925063051059E-2</v>
      </c>
      <c r="BA757" s="48">
        <v>29694.4785910834</v>
      </c>
      <c r="BB757" s="48">
        <v>75.756247227604035</v>
      </c>
      <c r="BC757" s="48">
        <v>1.0705698633202587E-2</v>
      </c>
      <c r="BD757" s="48">
        <v>7076.2544158168321</v>
      </c>
      <c r="BF757" s="8">
        <f t="shared" si="97"/>
        <v>317193.88091878081</v>
      </c>
      <c r="BG757" s="8">
        <f t="shared" si="98"/>
        <v>317033.30046214774</v>
      </c>
      <c r="BH757" s="8">
        <f t="shared" si="99"/>
        <v>317270.8961153322</v>
      </c>
      <c r="BI757" s="8">
        <f t="shared" si="100"/>
        <v>317025.48140356375</v>
      </c>
      <c r="BJ757" s="19">
        <f t="shared" si="101"/>
        <v>0</v>
      </c>
      <c r="BK757" s="19">
        <f t="shared" si="102"/>
        <v>0</v>
      </c>
      <c r="BL757" s="19">
        <f t="shared" si="103"/>
        <v>1</v>
      </c>
      <c r="BM757" s="19">
        <f t="shared" si="104"/>
        <v>0</v>
      </c>
    </row>
    <row r="758" spans="2:65" x14ac:dyDescent="0.25">
      <c r="B758" s="6">
        <v>733</v>
      </c>
      <c r="C758" s="48">
        <v>1994.7947067312039</v>
      </c>
      <c r="D758" s="48">
        <v>1586.0087075004296</v>
      </c>
      <c r="E758" s="48">
        <v>15.085953580941485</v>
      </c>
      <c r="F758" s="48">
        <v>10.681245159289759</v>
      </c>
      <c r="G758" s="48">
        <v>3175.02381044919</v>
      </c>
      <c r="H758" s="48">
        <v>2913.2890008484992</v>
      </c>
      <c r="I758" s="48">
        <v>15.159739315849984</v>
      </c>
      <c r="J758" s="48">
        <v>10.72481261810972</v>
      </c>
      <c r="K758" s="48">
        <v>2515.9831936959536</v>
      </c>
      <c r="L758" s="48">
        <v>2211.5934781400365</v>
      </c>
      <c r="M758" s="48">
        <v>15.138479270268686</v>
      </c>
      <c r="N758" s="48">
        <v>10.712273252673125</v>
      </c>
      <c r="O758" s="48">
        <v>2506.7485738472456</v>
      </c>
      <c r="P758" s="48">
        <v>2155.9811022456229</v>
      </c>
      <c r="Q758" s="48">
        <v>15.115232556990224</v>
      </c>
      <c r="R758" s="48">
        <v>10.698549381681154</v>
      </c>
      <c r="U758" s="48">
        <v>1327.2802933480696</v>
      </c>
      <c r="V758" s="48">
        <v>4.3567458819961047E-2</v>
      </c>
      <c r="W758" s="48">
        <v>30464.946299322772</v>
      </c>
      <c r="X758" s="48">
        <v>625.58477063960686</v>
      </c>
      <c r="Y758" s="48">
        <v>3.1028093383365984E-2</v>
      </c>
      <c r="Z758" s="48">
        <v>20161.882424106017</v>
      </c>
      <c r="AA758" s="48">
        <v>569.97239474519324</v>
      </c>
      <c r="AB758" s="48">
        <v>1.7304222391395285E-2</v>
      </c>
      <c r="AC758" s="48">
        <v>32938.3419753446</v>
      </c>
      <c r="AD758" s="48">
        <v>-1327.2802933480696</v>
      </c>
      <c r="AE758" s="48">
        <v>-4.3567458819961047E-2</v>
      </c>
      <c r="AF758" s="48">
        <v>30464.946299322772</v>
      </c>
      <c r="AG758" s="48">
        <v>-701.6955227084627</v>
      </c>
      <c r="AH758" s="48">
        <v>-1.2539365436595062E-2</v>
      </c>
      <c r="AI758" s="48">
        <v>55959.412480365594</v>
      </c>
      <c r="AJ758" s="48">
        <v>-757.30789860287632</v>
      </c>
      <c r="AK758" s="48">
        <v>-2.6263236428565762E-2</v>
      </c>
      <c r="AL758" s="48">
        <v>28835.284663514449</v>
      </c>
      <c r="AM758" s="48">
        <v>-625.58477063960686</v>
      </c>
      <c r="AN758" s="48">
        <v>-3.1028093383365984E-2</v>
      </c>
      <c r="AO758" s="48">
        <v>20161.882424106017</v>
      </c>
      <c r="AP758" s="48">
        <v>701.6955227084627</v>
      </c>
      <c r="AQ758" s="48">
        <v>1.2539365436595062E-2</v>
      </c>
      <c r="AR758" s="48">
        <v>55959.412480365594</v>
      </c>
      <c r="AS758" s="48">
        <v>-55.612375894413617</v>
      </c>
      <c r="AT758" s="48">
        <v>-1.3723870991970699E-2</v>
      </c>
      <c r="AU758" s="48">
        <v>4052.236859917311</v>
      </c>
      <c r="AV758" s="48">
        <v>-569.97239474519324</v>
      </c>
      <c r="AW758" s="48">
        <v>-1.7304222391395285E-2</v>
      </c>
      <c r="AX758" s="48">
        <v>32938.3419753446</v>
      </c>
      <c r="AY758" s="48">
        <v>757.30789860287632</v>
      </c>
      <c r="AZ758" s="48">
        <v>2.6263236428565762E-2</v>
      </c>
      <c r="BA758" s="48">
        <v>28835.284663514449</v>
      </c>
      <c r="BB758" s="48">
        <v>55.612375894413617</v>
      </c>
      <c r="BC758" s="48">
        <v>1.3723870991970699E-2</v>
      </c>
      <c r="BD758" s="48">
        <v>4052.236859917311</v>
      </c>
      <c r="BF758" s="8">
        <f t="shared" si="97"/>
        <v>318851.34607119235</v>
      </c>
      <c r="BG758" s="8">
        <f t="shared" si="98"/>
        <v>318831.08954244311</v>
      </c>
      <c r="BH758" s="8">
        <f t="shared" si="99"/>
        <v>319156.60410205374</v>
      </c>
      <c r="BI758" s="8">
        <f t="shared" si="100"/>
        <v>318800.50034818897</v>
      </c>
      <c r="BJ758" s="19">
        <f t="shared" si="101"/>
        <v>0</v>
      </c>
      <c r="BK758" s="19">
        <f t="shared" si="102"/>
        <v>0</v>
      </c>
      <c r="BL758" s="19">
        <f t="shared" si="103"/>
        <v>1</v>
      </c>
      <c r="BM758" s="19">
        <f t="shared" si="104"/>
        <v>0</v>
      </c>
    </row>
    <row r="759" spans="2:65" x14ac:dyDescent="0.25">
      <c r="B759" s="6">
        <v>734</v>
      </c>
      <c r="C759" s="48">
        <v>2053.2480921182346</v>
      </c>
      <c r="D759" s="48">
        <v>1620.8980714897471</v>
      </c>
      <c r="E759" s="48">
        <v>15.046361509121017</v>
      </c>
      <c r="F759" s="48">
        <v>10.652679930495582</v>
      </c>
      <c r="G759" s="48">
        <v>3184.5242216050433</v>
      </c>
      <c r="H759" s="48">
        <v>2916.9789238494245</v>
      </c>
      <c r="I759" s="48">
        <v>15.122750988781981</v>
      </c>
      <c r="J759" s="48">
        <v>10.697811066227352</v>
      </c>
      <c r="K759" s="48">
        <v>2579.4925753727489</v>
      </c>
      <c r="L759" s="48">
        <v>2250.9428941100846</v>
      </c>
      <c r="M759" s="48">
        <v>15.094642861161796</v>
      </c>
      <c r="N759" s="48">
        <v>10.681221725951513</v>
      </c>
      <c r="O759" s="48">
        <v>2515.2438263389395</v>
      </c>
      <c r="P759" s="48">
        <v>2158.0123722939943</v>
      </c>
      <c r="Q759" s="48">
        <v>15.081360006377187</v>
      </c>
      <c r="R759" s="48">
        <v>10.673375359311759</v>
      </c>
      <c r="U759" s="48">
        <v>1296.0808523596775</v>
      </c>
      <c r="V759" s="48">
        <v>4.51311357317703E-2</v>
      </c>
      <c r="W759" s="48">
        <v>28718.108493052936</v>
      </c>
      <c r="X759" s="48">
        <v>630.04482262033753</v>
      </c>
      <c r="Y759" s="48">
        <v>2.8541795455931052E-2</v>
      </c>
      <c r="Z759" s="48">
        <v>22074.463521159203</v>
      </c>
      <c r="AA759" s="48">
        <v>537.11430080424725</v>
      </c>
      <c r="AB759" s="48">
        <v>2.0695428816177142E-2</v>
      </c>
      <c r="AC759" s="48">
        <v>25953.282030300204</v>
      </c>
      <c r="AD759" s="48">
        <v>-1296.0808523596775</v>
      </c>
      <c r="AE759" s="48">
        <v>-4.51311357317703E-2</v>
      </c>
      <c r="AF759" s="48">
        <v>28718.108493052936</v>
      </c>
      <c r="AG759" s="48">
        <v>-666.03602973933994</v>
      </c>
      <c r="AH759" s="48">
        <v>-1.6589340275839248E-2</v>
      </c>
      <c r="AI759" s="48">
        <v>40148.433793317039</v>
      </c>
      <c r="AJ759" s="48">
        <v>-758.96655155543021</v>
      </c>
      <c r="AK759" s="48">
        <v>-2.4435706915593158E-2</v>
      </c>
      <c r="AL759" s="48">
        <v>31059.733781268707</v>
      </c>
      <c r="AM759" s="48">
        <v>-630.04482262033753</v>
      </c>
      <c r="AN759" s="48">
        <v>-2.8541795455931052E-2</v>
      </c>
      <c r="AO759" s="48">
        <v>22074.463521159203</v>
      </c>
      <c r="AP759" s="48">
        <v>666.03602973933994</v>
      </c>
      <c r="AQ759" s="48">
        <v>1.6589340275839248E-2</v>
      </c>
      <c r="AR759" s="48">
        <v>40148.433793317039</v>
      </c>
      <c r="AS759" s="48">
        <v>-92.930521816090277</v>
      </c>
      <c r="AT759" s="48">
        <v>-7.84636663975391E-3</v>
      </c>
      <c r="AU759" s="48">
        <v>11843.764901993531</v>
      </c>
      <c r="AV759" s="48">
        <v>-537.11430080424725</v>
      </c>
      <c r="AW759" s="48">
        <v>-2.0695428816177142E-2</v>
      </c>
      <c r="AX759" s="48">
        <v>25953.282030300204</v>
      </c>
      <c r="AY759" s="48">
        <v>758.96655155543021</v>
      </c>
      <c r="AZ759" s="48">
        <v>2.4435706915593158E-2</v>
      </c>
      <c r="BA759" s="48">
        <v>31059.733781268707</v>
      </c>
      <c r="BB759" s="48">
        <v>92.930521816090277</v>
      </c>
      <c r="BC759" s="48">
        <v>7.84636663975391E-3</v>
      </c>
      <c r="BD759" s="48">
        <v>11843.764901993531</v>
      </c>
      <c r="BF759" s="8">
        <f t="shared" si="97"/>
        <v>317959.49984337768</v>
      </c>
      <c r="BG759" s="8">
        <f t="shared" si="98"/>
        <v>318017.35306297115</v>
      </c>
      <c r="BH759" s="8">
        <f t="shared" si="99"/>
        <v>318185.7088844353</v>
      </c>
      <c r="BI759" s="8">
        <f t="shared" si="100"/>
        <v>318043.24840705883</v>
      </c>
      <c r="BJ759" s="19">
        <f t="shared" si="101"/>
        <v>0</v>
      </c>
      <c r="BK759" s="19">
        <f t="shared" si="102"/>
        <v>0</v>
      </c>
      <c r="BL759" s="19">
        <f t="shared" si="103"/>
        <v>1</v>
      </c>
      <c r="BM759" s="19">
        <f t="shared" si="104"/>
        <v>0</v>
      </c>
    </row>
    <row r="760" spans="2:65" x14ac:dyDescent="0.25">
      <c r="B760" s="6">
        <v>735</v>
      </c>
      <c r="C760" s="48">
        <v>1947.411789241394</v>
      </c>
      <c r="D760" s="48">
        <v>1551.7206944817747</v>
      </c>
      <c r="E760" s="48">
        <v>15.030819377673817</v>
      </c>
      <c r="F760" s="48">
        <v>10.639828424254805</v>
      </c>
      <c r="G760" s="48">
        <v>3149.15970172474</v>
      </c>
      <c r="H760" s="48">
        <v>2894.4949396868496</v>
      </c>
      <c r="I760" s="48">
        <v>15.09675706840059</v>
      </c>
      <c r="J760" s="48">
        <v>10.678818728718319</v>
      </c>
      <c r="K760" s="48">
        <v>2553.5184146874331</v>
      </c>
      <c r="L760" s="48">
        <v>2235.0067043918189</v>
      </c>
      <c r="M760" s="48">
        <v>15.067043409327548</v>
      </c>
      <c r="N760" s="48">
        <v>10.66126239236214</v>
      </c>
      <c r="O760" s="48">
        <v>2494.0086329049013</v>
      </c>
      <c r="P760" s="48">
        <v>2145.3854717121822</v>
      </c>
      <c r="Q760" s="48">
        <v>15.052951061213586</v>
      </c>
      <c r="R760" s="48">
        <v>10.652927940450217</v>
      </c>
      <c r="U760" s="48">
        <v>1342.774245205075</v>
      </c>
      <c r="V760" s="48">
        <v>3.8990304463514036E-2</v>
      </c>
      <c r="W760" s="48">
        <v>34438.670425402888</v>
      </c>
      <c r="X760" s="48">
        <v>683.28600991004419</v>
      </c>
      <c r="Y760" s="48">
        <v>2.1433968107334778E-2</v>
      </c>
      <c r="Z760" s="48">
        <v>31878.651983074538</v>
      </c>
      <c r="AA760" s="48">
        <v>593.66477723040748</v>
      </c>
      <c r="AB760" s="48">
        <v>1.3099516195412164E-2</v>
      </c>
      <c r="AC760" s="48">
        <v>45319.595653336139</v>
      </c>
      <c r="AD760" s="48">
        <v>-1342.774245205075</v>
      </c>
      <c r="AE760" s="48">
        <v>-3.8990304463514036E-2</v>
      </c>
      <c r="AF760" s="48">
        <v>34438.670425402888</v>
      </c>
      <c r="AG760" s="48">
        <v>-659.48823529503079</v>
      </c>
      <c r="AH760" s="48">
        <v>-1.7556336356179258E-2</v>
      </c>
      <c r="AI760" s="48">
        <v>37564.114853775427</v>
      </c>
      <c r="AJ760" s="48">
        <v>-749.1094679746675</v>
      </c>
      <c r="AK760" s="48">
        <v>-2.5890788268101872E-2</v>
      </c>
      <c r="AL760" s="48">
        <v>28933.436101580188</v>
      </c>
      <c r="AM760" s="48">
        <v>-683.28600991004419</v>
      </c>
      <c r="AN760" s="48">
        <v>-2.1433968107334778E-2</v>
      </c>
      <c r="AO760" s="48">
        <v>31878.651983074538</v>
      </c>
      <c r="AP760" s="48">
        <v>659.48823529503079</v>
      </c>
      <c r="AQ760" s="48">
        <v>1.7556336356179258E-2</v>
      </c>
      <c r="AR760" s="48">
        <v>37564.114853775427</v>
      </c>
      <c r="AS760" s="48">
        <v>-89.621232679636705</v>
      </c>
      <c r="AT760" s="48">
        <v>-8.3344519119226135E-3</v>
      </c>
      <c r="AU760" s="48">
        <v>10753.104538455804</v>
      </c>
      <c r="AV760" s="48">
        <v>-593.66477723040748</v>
      </c>
      <c r="AW760" s="48">
        <v>-1.3099516195412164E-2</v>
      </c>
      <c r="AX760" s="48">
        <v>45319.595653336139</v>
      </c>
      <c r="AY760" s="48">
        <v>749.1094679746675</v>
      </c>
      <c r="AZ760" s="48">
        <v>2.5890788268101872E-2</v>
      </c>
      <c r="BA760" s="48">
        <v>28933.436101580188</v>
      </c>
      <c r="BB760" s="48">
        <v>89.621232679636705</v>
      </c>
      <c r="BC760" s="48">
        <v>8.3344519119226135E-3</v>
      </c>
      <c r="BD760" s="48">
        <v>10753.104538455804</v>
      </c>
      <c r="BF760" s="8">
        <f t="shared" si="97"/>
        <v>317643.13203316234</v>
      </c>
      <c r="BG760" s="8">
        <f t="shared" si="98"/>
        <v>317470.06692186272</v>
      </c>
      <c r="BH760" s="8">
        <f t="shared" si="99"/>
        <v>317602.86506647238</v>
      </c>
      <c r="BI760" s="8">
        <f t="shared" si="100"/>
        <v>317442.45274179435</v>
      </c>
      <c r="BJ760" s="19">
        <f t="shared" si="101"/>
        <v>1</v>
      </c>
      <c r="BK760" s="19">
        <f t="shared" si="102"/>
        <v>0</v>
      </c>
      <c r="BL760" s="19">
        <f t="shared" si="103"/>
        <v>0</v>
      </c>
      <c r="BM760" s="19">
        <f t="shared" si="104"/>
        <v>0</v>
      </c>
    </row>
    <row r="761" spans="2:65" x14ac:dyDescent="0.25">
      <c r="B761" s="6">
        <v>736</v>
      </c>
      <c r="C761" s="48">
        <v>1965.1074747558871</v>
      </c>
      <c r="D761" s="48">
        <v>1565.2023684398732</v>
      </c>
      <c r="E761" s="48">
        <v>15.098135332057774</v>
      </c>
      <c r="F761" s="48">
        <v>10.688407760694917</v>
      </c>
      <c r="G761" s="48">
        <v>3191.4539546540673</v>
      </c>
      <c r="H761" s="48">
        <v>2923.8200548211157</v>
      </c>
      <c r="I761" s="48">
        <v>15.161151741249817</v>
      </c>
      <c r="J761" s="48">
        <v>10.725532431784057</v>
      </c>
      <c r="K761" s="48">
        <v>2572.2313436983027</v>
      </c>
      <c r="L761" s="48">
        <v>2248.8082286760728</v>
      </c>
      <c r="M761" s="48">
        <v>15.134701561574417</v>
      </c>
      <c r="N761" s="48">
        <v>10.709962209949115</v>
      </c>
      <c r="O761" s="48">
        <v>2438.6160306870865</v>
      </c>
      <c r="P761" s="48">
        <v>2109.4929367834993</v>
      </c>
      <c r="Q761" s="48">
        <v>15.131988696851568</v>
      </c>
      <c r="R761" s="48">
        <v>10.70836424841899</v>
      </c>
      <c r="U761" s="48">
        <v>1358.6176863812425</v>
      </c>
      <c r="V761" s="48">
        <v>3.7124671089140193E-2</v>
      </c>
      <c r="W761" s="48">
        <v>36596.086821053854</v>
      </c>
      <c r="X761" s="48">
        <v>683.60586023619953</v>
      </c>
      <c r="Y761" s="48">
        <v>2.155444925419836E-2</v>
      </c>
      <c r="Z761" s="48">
        <v>31715.301661119793</v>
      </c>
      <c r="AA761" s="48">
        <v>544.29056834362609</v>
      </c>
      <c r="AB761" s="48">
        <v>1.9956487724073213E-2</v>
      </c>
      <c r="AC761" s="48">
        <v>27273.865815929948</v>
      </c>
      <c r="AD761" s="48">
        <v>-1358.6176863812425</v>
      </c>
      <c r="AE761" s="48">
        <v>-3.7124671089140193E-2</v>
      </c>
      <c r="AF761" s="48">
        <v>36596.086821053854</v>
      </c>
      <c r="AG761" s="48">
        <v>-675.01182614504296</v>
      </c>
      <c r="AH761" s="48">
        <v>-1.5570221834941833E-2</v>
      </c>
      <c r="AI761" s="48">
        <v>43352.74303094505</v>
      </c>
      <c r="AJ761" s="48">
        <v>-814.3271180376164</v>
      </c>
      <c r="AK761" s="48">
        <v>-1.716818336506698E-2</v>
      </c>
      <c r="AL761" s="48">
        <v>47432.340435888589</v>
      </c>
      <c r="AM761" s="48">
        <v>-683.60586023619953</v>
      </c>
      <c r="AN761" s="48">
        <v>-2.155444925419836E-2</v>
      </c>
      <c r="AO761" s="48">
        <v>31715.301661119793</v>
      </c>
      <c r="AP761" s="48">
        <v>675.01182614504296</v>
      </c>
      <c r="AQ761" s="48">
        <v>1.5570221834941833E-2</v>
      </c>
      <c r="AR761" s="48">
        <v>43352.74303094505</v>
      </c>
      <c r="AS761" s="48">
        <v>-139.31529189257344</v>
      </c>
      <c r="AT761" s="48">
        <v>-1.5979615301251471E-3</v>
      </c>
      <c r="AU761" s="48">
        <v>87183.132551171439</v>
      </c>
      <c r="AV761" s="48">
        <v>-544.29056834362609</v>
      </c>
      <c r="AW761" s="48">
        <v>-1.9956487724073213E-2</v>
      </c>
      <c r="AX761" s="48">
        <v>27273.865815929948</v>
      </c>
      <c r="AY761" s="48">
        <v>814.3271180376164</v>
      </c>
      <c r="AZ761" s="48">
        <v>1.716818336506698E-2</v>
      </c>
      <c r="BA761" s="48">
        <v>47432.340435888589</v>
      </c>
      <c r="BB761" s="48">
        <v>139.31529189257344</v>
      </c>
      <c r="BC761" s="48">
        <v>1.5979615301251471E-3</v>
      </c>
      <c r="BD761" s="48">
        <v>87183.132551171439</v>
      </c>
      <c r="BF761" s="8">
        <f t="shared" si="97"/>
        <v>319087.03045240761</v>
      </c>
      <c r="BG761" s="8">
        <f t="shared" si="98"/>
        <v>318842.15289870062</v>
      </c>
      <c r="BH761" s="8">
        <f t="shared" si="99"/>
        <v>319050.05806979735</v>
      </c>
      <c r="BI761" s="8">
        <f t="shared" si="100"/>
        <v>319141.43451578624</v>
      </c>
      <c r="BJ761" s="19">
        <f t="shared" si="101"/>
        <v>0</v>
      </c>
      <c r="BK761" s="19">
        <f t="shared" si="102"/>
        <v>0</v>
      </c>
      <c r="BL761" s="19">
        <f t="shared" si="103"/>
        <v>0</v>
      </c>
      <c r="BM761" s="19">
        <f t="shared" si="104"/>
        <v>1</v>
      </c>
    </row>
    <row r="762" spans="2:65" x14ac:dyDescent="0.25">
      <c r="B762" s="6">
        <v>737</v>
      </c>
      <c r="C762" s="48">
        <v>2047.4064799906346</v>
      </c>
      <c r="D762" s="48">
        <v>1618.364173100847</v>
      </c>
      <c r="E762" s="48">
        <v>15.103494179428068</v>
      </c>
      <c r="F762" s="48">
        <v>10.694313646920182</v>
      </c>
      <c r="G762" s="48">
        <v>3217.3362484080403</v>
      </c>
      <c r="H762" s="48">
        <v>2939.7492579931563</v>
      </c>
      <c r="I762" s="48">
        <v>15.177905552564846</v>
      </c>
      <c r="J762" s="48">
        <v>10.738246280820219</v>
      </c>
      <c r="K762" s="48">
        <v>2575.2271862502639</v>
      </c>
      <c r="L762" s="48">
        <v>2249.1107965146716</v>
      </c>
      <c r="M762" s="48">
        <v>15.154208874069285</v>
      </c>
      <c r="N762" s="48">
        <v>10.724270202640628</v>
      </c>
      <c r="O762" s="48">
        <v>2516.1180278462521</v>
      </c>
      <c r="P762" s="48">
        <v>2159.7248560372896</v>
      </c>
      <c r="Q762" s="48">
        <v>15.139355833990017</v>
      </c>
      <c r="R762" s="48">
        <v>10.715503150226745</v>
      </c>
      <c r="U762" s="48">
        <v>1321.3850848923094</v>
      </c>
      <c r="V762" s="48">
        <v>4.3932633900036322E-2</v>
      </c>
      <c r="W762" s="48">
        <v>30077.529335003448</v>
      </c>
      <c r="X762" s="48">
        <v>630.74662341382464</v>
      </c>
      <c r="Y762" s="48">
        <v>2.9956555720445976E-2</v>
      </c>
      <c r="Z762" s="48">
        <v>21055.378638984417</v>
      </c>
      <c r="AA762" s="48">
        <v>541.36068293644257</v>
      </c>
      <c r="AB762" s="48">
        <v>2.1189503306562329E-2</v>
      </c>
      <c r="AC762" s="48">
        <v>25548.53103936536</v>
      </c>
      <c r="AD762" s="48">
        <v>-1321.3850848923094</v>
      </c>
      <c r="AE762" s="48">
        <v>-4.3932633900036322E-2</v>
      </c>
      <c r="AF762" s="48">
        <v>30077.529335003448</v>
      </c>
      <c r="AG762" s="48">
        <v>-690.63846147848471</v>
      </c>
      <c r="AH762" s="48">
        <v>-1.3976078179590345E-2</v>
      </c>
      <c r="AI762" s="48">
        <v>49415.755450412638</v>
      </c>
      <c r="AJ762" s="48">
        <v>-780.02440195586678</v>
      </c>
      <c r="AK762" s="48">
        <v>-2.2743130593473992E-2</v>
      </c>
      <c r="AL762" s="48">
        <v>34297.142987856307</v>
      </c>
      <c r="AM762" s="48">
        <v>-630.74662341382464</v>
      </c>
      <c r="AN762" s="48">
        <v>-2.9956555720445976E-2</v>
      </c>
      <c r="AO762" s="48">
        <v>21055.378638984417</v>
      </c>
      <c r="AP762" s="48">
        <v>690.63846147848471</v>
      </c>
      <c r="AQ762" s="48">
        <v>1.3976078179590345E-2</v>
      </c>
      <c r="AR762" s="48">
        <v>49415.755450412638</v>
      </c>
      <c r="AS762" s="48">
        <v>-89.385940477382064</v>
      </c>
      <c r="AT762" s="48">
        <v>-8.767052413883647E-3</v>
      </c>
      <c r="AU762" s="48">
        <v>10195.666257889485</v>
      </c>
      <c r="AV762" s="48">
        <v>-541.36068293644257</v>
      </c>
      <c r="AW762" s="48">
        <v>-2.1189503306562329E-2</v>
      </c>
      <c r="AX762" s="48">
        <v>25548.53103936536</v>
      </c>
      <c r="AY762" s="48">
        <v>780.02440195586678</v>
      </c>
      <c r="AZ762" s="48">
        <v>2.2743130593473992E-2</v>
      </c>
      <c r="BA762" s="48">
        <v>34297.142987856307</v>
      </c>
      <c r="BB762" s="48">
        <v>89.385940477382064</v>
      </c>
      <c r="BC762" s="48">
        <v>8.767052413883647E-3</v>
      </c>
      <c r="BD762" s="48">
        <v>10195.666257889485</v>
      </c>
      <c r="BF762" s="8">
        <f t="shared" si="97"/>
        <v>319211.04523450462</v>
      </c>
      <c r="BG762" s="8">
        <f t="shared" si="98"/>
        <v>319207.63916661346</v>
      </c>
      <c r="BH762" s="8">
        <f t="shared" si="99"/>
        <v>319478.99528270419</v>
      </c>
      <c r="BI762" s="8">
        <f t="shared" si="100"/>
        <v>319305.36965076503</v>
      </c>
      <c r="BJ762" s="19">
        <f t="shared" si="101"/>
        <v>0</v>
      </c>
      <c r="BK762" s="19">
        <f t="shared" si="102"/>
        <v>0</v>
      </c>
      <c r="BL762" s="19">
        <f t="shared" si="103"/>
        <v>1</v>
      </c>
      <c r="BM762" s="19">
        <f t="shared" si="104"/>
        <v>0</v>
      </c>
    </row>
    <row r="763" spans="2:65" x14ac:dyDescent="0.25">
      <c r="B763" s="6">
        <v>738</v>
      </c>
      <c r="C763" s="48">
        <v>1896.9244930938287</v>
      </c>
      <c r="D763" s="48">
        <v>1518.8897530664801</v>
      </c>
      <c r="E763" s="48">
        <v>14.935293979817171</v>
      </c>
      <c r="F763" s="48">
        <v>10.572189614376756</v>
      </c>
      <c r="G763" s="48">
        <v>3204.9719328654087</v>
      </c>
      <c r="H763" s="48">
        <v>2932.6247894796265</v>
      </c>
      <c r="I763" s="48">
        <v>14.985693802415314</v>
      </c>
      <c r="J763" s="48">
        <v>10.601876108897613</v>
      </c>
      <c r="K763" s="48">
        <v>2578.8504537948734</v>
      </c>
      <c r="L763" s="48">
        <v>2252.9347870199786</v>
      </c>
      <c r="M763" s="48">
        <v>14.960231333678983</v>
      </c>
      <c r="N763" s="48">
        <v>10.586886169732473</v>
      </c>
      <c r="O763" s="48">
        <v>2513.6675030164542</v>
      </c>
      <c r="P763" s="48">
        <v>2159.6101758965988</v>
      </c>
      <c r="Q763" s="48">
        <v>14.946786776293591</v>
      </c>
      <c r="R763" s="48">
        <v>10.578964715860284</v>
      </c>
      <c r="U763" s="48">
        <v>1413.7350364131464</v>
      </c>
      <c r="V763" s="48">
        <v>2.968649452085792E-2</v>
      </c>
      <c r="W763" s="48">
        <v>47622.161499056318</v>
      </c>
      <c r="X763" s="48">
        <v>734.04503395349843</v>
      </c>
      <c r="Y763" s="48">
        <v>1.4696555355717678E-2</v>
      </c>
      <c r="Z763" s="48">
        <v>49946.74032020157</v>
      </c>
      <c r="AA763" s="48">
        <v>640.72042283011865</v>
      </c>
      <c r="AB763" s="48">
        <v>6.7751014835284451E-3</v>
      </c>
      <c r="AC763" s="48">
        <v>94569.86354932563</v>
      </c>
      <c r="AD763" s="48">
        <v>-1413.7350364131464</v>
      </c>
      <c r="AE763" s="48">
        <v>-2.968649452085792E-2</v>
      </c>
      <c r="AF763" s="48">
        <v>47622.161499056318</v>
      </c>
      <c r="AG763" s="48">
        <v>-679.69000245964799</v>
      </c>
      <c r="AH763" s="48">
        <v>-1.4989939165140242E-2</v>
      </c>
      <c r="AI763" s="48">
        <v>45343.079446265983</v>
      </c>
      <c r="AJ763" s="48">
        <v>-773.01461358302777</v>
      </c>
      <c r="AK763" s="48">
        <v>-2.2911393037329475E-2</v>
      </c>
      <c r="AL763" s="48">
        <v>33739.310932493587</v>
      </c>
      <c r="AM763" s="48">
        <v>-734.04503395349843</v>
      </c>
      <c r="AN763" s="48">
        <v>-1.4696555355717678E-2</v>
      </c>
      <c r="AO763" s="48">
        <v>49946.74032020157</v>
      </c>
      <c r="AP763" s="48">
        <v>679.69000245964799</v>
      </c>
      <c r="AQ763" s="48">
        <v>1.4989939165140242E-2</v>
      </c>
      <c r="AR763" s="48">
        <v>45343.079446265983</v>
      </c>
      <c r="AS763" s="48">
        <v>-93.324611123379782</v>
      </c>
      <c r="AT763" s="48">
        <v>-7.9214538721892325E-3</v>
      </c>
      <c r="AU763" s="48">
        <v>11781.24781500342</v>
      </c>
      <c r="AV763" s="48">
        <v>-640.72042283011865</v>
      </c>
      <c r="AW763" s="48">
        <v>-6.7751014835284451E-3</v>
      </c>
      <c r="AX763" s="48">
        <v>94569.86354932563</v>
      </c>
      <c r="AY763" s="48">
        <v>773.01461358302777</v>
      </c>
      <c r="AZ763" s="48">
        <v>2.2911393037329475E-2</v>
      </c>
      <c r="BA763" s="48">
        <v>33739.310932493587</v>
      </c>
      <c r="BB763" s="48">
        <v>93.324611123379782</v>
      </c>
      <c r="BC763" s="48">
        <v>7.9214538721892325E-3</v>
      </c>
      <c r="BD763" s="48">
        <v>11781.24781500342</v>
      </c>
      <c r="BF763" s="8">
        <f t="shared" si="97"/>
        <v>315646.7986782362</v>
      </c>
      <c r="BG763" s="8">
        <f t="shared" si="98"/>
        <v>315123.65847744874</v>
      </c>
      <c r="BH763" s="8">
        <f t="shared" si="99"/>
        <v>315353.65030495421</v>
      </c>
      <c r="BI763" s="8">
        <f t="shared" si="100"/>
        <v>315209.33129991189</v>
      </c>
      <c r="BJ763" s="19">
        <f t="shared" si="101"/>
        <v>1</v>
      </c>
      <c r="BK763" s="19">
        <f t="shared" si="102"/>
        <v>0</v>
      </c>
      <c r="BL763" s="19">
        <f t="shared" si="103"/>
        <v>0</v>
      </c>
      <c r="BM763" s="19">
        <f t="shared" si="104"/>
        <v>0</v>
      </c>
    </row>
    <row r="764" spans="2:65" x14ac:dyDescent="0.25">
      <c r="B764" s="6">
        <v>739</v>
      </c>
      <c r="C764" s="48">
        <v>1989.8493098532974</v>
      </c>
      <c r="D764" s="48">
        <v>1579.5958146086027</v>
      </c>
      <c r="E764" s="48">
        <v>15.110817508471005</v>
      </c>
      <c r="F764" s="48">
        <v>10.699070411908711</v>
      </c>
      <c r="G764" s="48">
        <v>3137.7769782890859</v>
      </c>
      <c r="H764" s="48">
        <v>2886.4852890480406</v>
      </c>
      <c r="I764" s="48">
        <v>15.191518479514484</v>
      </c>
      <c r="J764" s="48">
        <v>10.746770161259569</v>
      </c>
      <c r="K764" s="48">
        <v>2490.795000289128</v>
      </c>
      <c r="L764" s="48">
        <v>2192.4914312551882</v>
      </c>
      <c r="M764" s="48">
        <v>15.167810250934799</v>
      </c>
      <c r="N764" s="48">
        <v>10.732772997901582</v>
      </c>
      <c r="O764" s="48">
        <v>2540.1846785482885</v>
      </c>
      <c r="P764" s="48">
        <v>2175.8038494146749</v>
      </c>
      <c r="Q764" s="48">
        <v>15.134263905966684</v>
      </c>
      <c r="R764" s="48">
        <v>10.712944802897386</v>
      </c>
      <c r="U764" s="48">
        <v>1306.8894744394379</v>
      </c>
      <c r="V764" s="48">
        <v>4.7699749350858411E-2</v>
      </c>
      <c r="W764" s="48">
        <v>27398.246159042319</v>
      </c>
      <c r="X764" s="48">
        <v>612.89561664658549</v>
      </c>
      <c r="Y764" s="48">
        <v>3.3702585992871903E-2</v>
      </c>
      <c r="Z764" s="48">
        <v>18185.418079675339</v>
      </c>
      <c r="AA764" s="48">
        <v>596.20803480607219</v>
      </c>
      <c r="AB764" s="48">
        <v>1.38743909886756E-2</v>
      </c>
      <c r="AC764" s="48">
        <v>42971.834604683005</v>
      </c>
      <c r="AD764" s="48">
        <v>-1306.8894744394379</v>
      </c>
      <c r="AE764" s="48">
        <v>-4.7699749350858411E-2</v>
      </c>
      <c r="AF764" s="48">
        <v>27398.246159042319</v>
      </c>
      <c r="AG764" s="48">
        <v>-693.9938577928524</v>
      </c>
      <c r="AH764" s="48">
        <v>-1.3997163357986508E-2</v>
      </c>
      <c r="AI764" s="48">
        <v>49581.035817294585</v>
      </c>
      <c r="AJ764" s="48">
        <v>-710.6814396333657</v>
      </c>
      <c r="AK764" s="48">
        <v>-3.3825358362182811E-2</v>
      </c>
      <c r="AL764" s="48">
        <v>21010.315161299717</v>
      </c>
      <c r="AM764" s="48">
        <v>-612.89561664658549</v>
      </c>
      <c r="AN764" s="48">
        <v>-3.3702585992871903E-2</v>
      </c>
      <c r="AO764" s="48">
        <v>18185.418079675339</v>
      </c>
      <c r="AP764" s="48">
        <v>693.9938577928524</v>
      </c>
      <c r="AQ764" s="48">
        <v>1.3997163357986508E-2</v>
      </c>
      <c r="AR764" s="48">
        <v>49581.035817294585</v>
      </c>
      <c r="AS764" s="48">
        <v>-16.687581840513303</v>
      </c>
      <c r="AT764" s="48">
        <v>-1.9828195004196303E-2</v>
      </c>
      <c r="AU764" s="48">
        <v>841.60872116607982</v>
      </c>
      <c r="AV764" s="48">
        <v>-596.20803480607219</v>
      </c>
      <c r="AW764" s="48">
        <v>-1.38743909886756E-2</v>
      </c>
      <c r="AX764" s="48">
        <v>42971.834604683005</v>
      </c>
      <c r="AY764" s="48">
        <v>710.6814396333657</v>
      </c>
      <c r="AZ764" s="48">
        <v>3.3825358362182811E-2</v>
      </c>
      <c r="BA764" s="48">
        <v>21010.315161299717</v>
      </c>
      <c r="BB764" s="48">
        <v>16.687581840513303</v>
      </c>
      <c r="BC764" s="48">
        <v>1.9828195004196303E-2</v>
      </c>
      <c r="BD764" s="48">
        <v>841.60872116607982</v>
      </c>
      <c r="BF764" s="8">
        <f t="shared" si="97"/>
        <v>319392.51654265268</v>
      </c>
      <c r="BG764" s="8">
        <f t="shared" si="98"/>
        <v>319516.61954873899</v>
      </c>
      <c r="BH764" s="8">
        <f t="shared" si="99"/>
        <v>319790.6985057923</v>
      </c>
      <c r="BI764" s="8">
        <f t="shared" si="100"/>
        <v>319212.54023750691</v>
      </c>
      <c r="BJ764" s="19">
        <f t="shared" si="101"/>
        <v>0</v>
      </c>
      <c r="BK764" s="19">
        <f t="shared" si="102"/>
        <v>0</v>
      </c>
      <c r="BL764" s="19">
        <f t="shared" si="103"/>
        <v>1</v>
      </c>
      <c r="BM764" s="19">
        <f t="shared" si="104"/>
        <v>0</v>
      </c>
    </row>
    <row r="765" spans="2:65" x14ac:dyDescent="0.25">
      <c r="B765" s="6">
        <v>740</v>
      </c>
      <c r="C765" s="48">
        <v>1938.4151046980771</v>
      </c>
      <c r="D765" s="48">
        <v>1545.5052650732191</v>
      </c>
      <c r="E765" s="48">
        <v>15.094358376010319</v>
      </c>
      <c r="F765" s="48">
        <v>10.685156935796581</v>
      </c>
      <c r="G765" s="48">
        <v>3192.0938479524821</v>
      </c>
      <c r="H765" s="48">
        <v>2923.1199451375519</v>
      </c>
      <c r="I765" s="48">
        <v>15.153259143676502</v>
      </c>
      <c r="J765" s="48">
        <v>10.719905370901712</v>
      </c>
      <c r="K765" s="48">
        <v>2564.3027626102503</v>
      </c>
      <c r="L765" s="48">
        <v>2242.1057648528117</v>
      </c>
      <c r="M765" s="48">
        <v>15.128072539564547</v>
      </c>
      <c r="N765" s="48">
        <v>10.705057186802703</v>
      </c>
      <c r="O765" s="48">
        <v>2511.7148554037467</v>
      </c>
      <c r="P765" s="48">
        <v>2157.1234772800694</v>
      </c>
      <c r="Q765" s="48">
        <v>15.11266373562364</v>
      </c>
      <c r="R765" s="48">
        <v>10.695965476942034</v>
      </c>
      <c r="U765" s="48">
        <v>1377.6146800643328</v>
      </c>
      <c r="V765" s="48">
        <v>3.4748435105131037E-2</v>
      </c>
      <c r="W765" s="48">
        <v>39645.373263468515</v>
      </c>
      <c r="X765" s="48">
        <v>696.60049977959261</v>
      </c>
      <c r="Y765" s="48">
        <v>1.990025100612236E-2</v>
      </c>
      <c r="Z765" s="48">
        <v>35004.608713994705</v>
      </c>
      <c r="AA765" s="48">
        <v>611.61821220685033</v>
      </c>
      <c r="AB765" s="48">
        <v>1.0808541145452821E-2</v>
      </c>
      <c r="AC765" s="48">
        <v>56586.564641441881</v>
      </c>
      <c r="AD765" s="48">
        <v>-1377.6146800643328</v>
      </c>
      <c r="AE765" s="48">
        <v>-3.4748435105131037E-2</v>
      </c>
      <c r="AF765" s="48">
        <v>39645.373263468515</v>
      </c>
      <c r="AG765" s="48">
        <v>-681.01418028474018</v>
      </c>
      <c r="AH765" s="48">
        <v>-1.4848184099008677E-2</v>
      </c>
      <c r="AI765" s="48">
        <v>45865.149283150888</v>
      </c>
      <c r="AJ765" s="48">
        <v>-765.99646785748246</v>
      </c>
      <c r="AK765" s="48">
        <v>-2.3939893959678216E-2</v>
      </c>
      <c r="AL765" s="48">
        <v>31996.652497611081</v>
      </c>
      <c r="AM765" s="48">
        <v>-696.60049977959261</v>
      </c>
      <c r="AN765" s="48">
        <v>-1.990025100612236E-2</v>
      </c>
      <c r="AO765" s="48">
        <v>35004.608713994705</v>
      </c>
      <c r="AP765" s="48">
        <v>681.01418028474018</v>
      </c>
      <c r="AQ765" s="48">
        <v>1.4848184099008677E-2</v>
      </c>
      <c r="AR765" s="48">
        <v>45865.149283150888</v>
      </c>
      <c r="AS765" s="48">
        <v>-84.98228757274228</v>
      </c>
      <c r="AT765" s="48">
        <v>-9.091709860669539E-3</v>
      </c>
      <c r="AU765" s="48">
        <v>9347.228285448602</v>
      </c>
      <c r="AV765" s="48">
        <v>-611.61821220685033</v>
      </c>
      <c r="AW765" s="48">
        <v>-1.0808541145452821E-2</v>
      </c>
      <c r="AX765" s="48">
        <v>56586.564641441881</v>
      </c>
      <c r="AY765" s="48">
        <v>765.99646785748246</v>
      </c>
      <c r="AZ765" s="48">
        <v>2.3939893959678216E-2</v>
      </c>
      <c r="BA765" s="48">
        <v>31996.652497611081</v>
      </c>
      <c r="BB765" s="48">
        <v>84.98228757274228</v>
      </c>
      <c r="BC765" s="48">
        <v>9.091709860669539E-3</v>
      </c>
      <c r="BD765" s="48">
        <v>9347.228285448602</v>
      </c>
      <c r="BF765" s="8">
        <f t="shared" si="97"/>
        <v>319009.20280882419</v>
      </c>
      <c r="BG765" s="8">
        <f t="shared" si="98"/>
        <v>318674.04118191381</v>
      </c>
      <c r="BH765" s="8">
        <f t="shared" si="99"/>
        <v>318909.60983922827</v>
      </c>
      <c r="BI765" s="8">
        <f t="shared" si="100"/>
        <v>318721.84083098092</v>
      </c>
      <c r="BJ765" s="19">
        <f t="shared" si="101"/>
        <v>1</v>
      </c>
      <c r="BK765" s="19">
        <f t="shared" si="102"/>
        <v>0</v>
      </c>
      <c r="BL765" s="19">
        <f t="shared" si="103"/>
        <v>0</v>
      </c>
      <c r="BM765" s="19">
        <f t="shared" si="104"/>
        <v>0</v>
      </c>
    </row>
    <row r="766" spans="2:65" x14ac:dyDescent="0.25">
      <c r="B766" s="6">
        <v>741</v>
      </c>
      <c r="C766" s="48">
        <v>1939.2191656195914</v>
      </c>
      <c r="D766" s="48">
        <v>1548.3946540771883</v>
      </c>
      <c r="E766" s="48">
        <v>15.112227703858922</v>
      </c>
      <c r="F766" s="48">
        <v>10.698553402703695</v>
      </c>
      <c r="G766" s="48">
        <v>3189.7621092028576</v>
      </c>
      <c r="H766" s="48">
        <v>2923.1020586143409</v>
      </c>
      <c r="I766" s="48">
        <v>15.173954830993651</v>
      </c>
      <c r="J766" s="48">
        <v>10.735001226711294</v>
      </c>
      <c r="K766" s="48">
        <v>2530.0452163809236</v>
      </c>
      <c r="L766" s="48">
        <v>2220.9534029520278</v>
      </c>
      <c r="M766" s="48">
        <v>15.152970254129166</v>
      </c>
      <c r="N766" s="48">
        <v>10.722621205310498</v>
      </c>
      <c r="O766" s="48">
        <v>2484.32275227127</v>
      </c>
      <c r="P766" s="48">
        <v>2140.7754322462101</v>
      </c>
      <c r="Q766" s="48">
        <v>15.13584702934242</v>
      </c>
      <c r="R766" s="48">
        <v>10.712511100135867</v>
      </c>
      <c r="U766" s="48">
        <v>1374.7074045371526</v>
      </c>
      <c r="V766" s="48">
        <v>3.6447824007598939E-2</v>
      </c>
      <c r="W766" s="48">
        <v>37717.132420595051</v>
      </c>
      <c r="X766" s="48">
        <v>672.55874887483947</v>
      </c>
      <c r="Y766" s="48">
        <v>2.4067802606802857E-2</v>
      </c>
      <c r="Z766" s="48">
        <v>27944.33542033198</v>
      </c>
      <c r="AA766" s="48">
        <v>592.38077816902182</v>
      </c>
      <c r="AB766" s="48">
        <v>1.3957697432172012E-2</v>
      </c>
      <c r="AC766" s="48">
        <v>42441.153424318007</v>
      </c>
      <c r="AD766" s="48">
        <v>-1374.7074045371526</v>
      </c>
      <c r="AE766" s="48">
        <v>-3.6447824007598939E-2</v>
      </c>
      <c r="AF766" s="48">
        <v>37717.132420595051</v>
      </c>
      <c r="AG766" s="48">
        <v>-702.1486556623131</v>
      </c>
      <c r="AH766" s="48">
        <v>-1.2380021400796082E-2</v>
      </c>
      <c r="AI766" s="48">
        <v>56716.271558073582</v>
      </c>
      <c r="AJ766" s="48">
        <v>-782.32662636813075</v>
      </c>
      <c r="AK766" s="48">
        <v>-2.2490126575426928E-2</v>
      </c>
      <c r="AL766" s="48">
        <v>34785.33674518815</v>
      </c>
      <c r="AM766" s="48">
        <v>-672.55874887483947</v>
      </c>
      <c r="AN766" s="48">
        <v>-2.4067802606802857E-2</v>
      </c>
      <c r="AO766" s="48">
        <v>27944.33542033198</v>
      </c>
      <c r="AP766" s="48">
        <v>702.1486556623131</v>
      </c>
      <c r="AQ766" s="48">
        <v>1.2380021400796082E-2</v>
      </c>
      <c r="AR766" s="48">
        <v>56716.271558073582</v>
      </c>
      <c r="AS766" s="48">
        <v>-80.177970705817643</v>
      </c>
      <c r="AT766" s="48">
        <v>-1.0110105174630846E-2</v>
      </c>
      <c r="AU766" s="48">
        <v>7930.478399671566</v>
      </c>
      <c r="AV766" s="48">
        <v>-592.38077816902182</v>
      </c>
      <c r="AW766" s="48">
        <v>-1.3957697432172012E-2</v>
      </c>
      <c r="AX766" s="48">
        <v>42441.153424318007</v>
      </c>
      <c r="AY766" s="48">
        <v>782.32662636813075</v>
      </c>
      <c r="AZ766" s="48">
        <v>2.2490126575426928E-2</v>
      </c>
      <c r="BA766" s="48">
        <v>34785.33674518815</v>
      </c>
      <c r="BB766" s="48">
        <v>80.177970705817643</v>
      </c>
      <c r="BC766" s="48">
        <v>1.0110105174630846E-2</v>
      </c>
      <c r="BD766" s="48">
        <v>7930.478399671566</v>
      </c>
      <c r="BF766" s="8">
        <f t="shared" si="97"/>
        <v>319408.20742703363</v>
      </c>
      <c r="BG766" s="8">
        <f t="shared" si="98"/>
        <v>319126.93474272452</v>
      </c>
      <c r="BH766" s="8">
        <f t="shared" si="99"/>
        <v>319457.68275636295</v>
      </c>
      <c r="BI766" s="8">
        <f t="shared" si="100"/>
        <v>319234.55757182982</v>
      </c>
      <c r="BJ766" s="19">
        <f t="shared" si="101"/>
        <v>0</v>
      </c>
      <c r="BK766" s="19">
        <f t="shared" si="102"/>
        <v>0</v>
      </c>
      <c r="BL766" s="19">
        <f t="shared" si="103"/>
        <v>1</v>
      </c>
      <c r="BM766" s="19">
        <f t="shared" si="104"/>
        <v>0</v>
      </c>
    </row>
    <row r="767" spans="2:65" x14ac:dyDescent="0.25">
      <c r="B767" s="6">
        <v>742</v>
      </c>
      <c r="C767" s="48">
        <v>2059.1138488252409</v>
      </c>
      <c r="D767" s="48">
        <v>1627.1209754077022</v>
      </c>
      <c r="E767" s="48">
        <v>15.095737825837791</v>
      </c>
      <c r="F767" s="48">
        <v>10.688947034884885</v>
      </c>
      <c r="G767" s="48">
        <v>3200.7409252881675</v>
      </c>
      <c r="H767" s="48">
        <v>2929.1731191153908</v>
      </c>
      <c r="I767" s="48">
        <v>15.174102108454539</v>
      </c>
      <c r="J767" s="48">
        <v>10.735178888558735</v>
      </c>
      <c r="K767" s="48">
        <v>2606.7577740374359</v>
      </c>
      <c r="L767" s="48">
        <v>2270.9101075402737</v>
      </c>
      <c r="M767" s="48">
        <v>15.142887531334692</v>
      </c>
      <c r="N767" s="48">
        <v>10.716781552176119</v>
      </c>
      <c r="O767" s="48">
        <v>2558.4096528913756</v>
      </c>
      <c r="P767" s="48">
        <v>2188.8429450896006</v>
      </c>
      <c r="Q767" s="48">
        <v>15.126415656259226</v>
      </c>
      <c r="R767" s="48">
        <v>10.707063726520136</v>
      </c>
      <c r="U767" s="48">
        <v>1302.0521437076886</v>
      </c>
      <c r="V767" s="48">
        <v>4.6231853673850409E-2</v>
      </c>
      <c r="W767" s="48">
        <v>28163.528827833987</v>
      </c>
      <c r="X767" s="48">
        <v>643.78913213257147</v>
      </c>
      <c r="Y767" s="48">
        <v>2.7834517291234206E-2</v>
      </c>
      <c r="Z767" s="48">
        <v>23129.16460510407</v>
      </c>
      <c r="AA767" s="48">
        <v>561.72196968189837</v>
      </c>
      <c r="AB767" s="48">
        <v>1.8116691635251314E-2</v>
      </c>
      <c r="AC767" s="48">
        <v>31005.769761456017</v>
      </c>
      <c r="AD767" s="48">
        <v>-1302.0521437076886</v>
      </c>
      <c r="AE767" s="48">
        <v>-4.6231853673850409E-2</v>
      </c>
      <c r="AF767" s="48">
        <v>28163.528827833987</v>
      </c>
      <c r="AG767" s="48">
        <v>-658.26301157511716</v>
      </c>
      <c r="AH767" s="48">
        <v>-1.8397336382616203E-2</v>
      </c>
      <c r="AI767" s="48">
        <v>35780.343299974411</v>
      </c>
      <c r="AJ767" s="48">
        <v>-740.33017402579026</v>
      </c>
      <c r="AK767" s="48">
        <v>-2.8115162038599095E-2</v>
      </c>
      <c r="AL767" s="48">
        <v>26332.061433947863</v>
      </c>
      <c r="AM767" s="48">
        <v>-643.78913213257147</v>
      </c>
      <c r="AN767" s="48">
        <v>-2.7834517291234206E-2</v>
      </c>
      <c r="AO767" s="48">
        <v>23129.16460510407</v>
      </c>
      <c r="AP767" s="48">
        <v>658.26301157511716</v>
      </c>
      <c r="AQ767" s="48">
        <v>1.8397336382616203E-2</v>
      </c>
      <c r="AR767" s="48">
        <v>35780.343299974411</v>
      </c>
      <c r="AS767" s="48">
        <v>-82.067162450673095</v>
      </c>
      <c r="AT767" s="48">
        <v>-9.7178256559828924E-3</v>
      </c>
      <c r="AU767" s="48">
        <v>8445.012840927795</v>
      </c>
      <c r="AV767" s="48">
        <v>-561.72196968189837</v>
      </c>
      <c r="AW767" s="48">
        <v>-1.8116691635251314E-2</v>
      </c>
      <c r="AX767" s="48">
        <v>31005.769761456017</v>
      </c>
      <c r="AY767" s="48">
        <v>740.33017402579026</v>
      </c>
      <c r="AZ767" s="48">
        <v>2.8115162038599095E-2</v>
      </c>
      <c r="BA767" s="48">
        <v>26332.061433947863</v>
      </c>
      <c r="BB767" s="48">
        <v>82.067162450673095</v>
      </c>
      <c r="BC767" s="48">
        <v>9.7178256559828924E-3</v>
      </c>
      <c r="BD767" s="48">
        <v>8445.012840927795</v>
      </c>
      <c r="BF767" s="8">
        <f t="shared" si="97"/>
        <v>319041.29007113882</v>
      </c>
      <c r="BG767" s="8">
        <f t="shared" si="98"/>
        <v>319126.19353764667</v>
      </c>
      <c r="BH767" s="8">
        <f t="shared" si="99"/>
        <v>319232.53645774332</v>
      </c>
      <c r="BI767" s="8">
        <f t="shared" si="100"/>
        <v>319023.06885051448</v>
      </c>
      <c r="BJ767" s="19">
        <f t="shared" si="101"/>
        <v>0</v>
      </c>
      <c r="BK767" s="19">
        <f t="shared" si="102"/>
        <v>0</v>
      </c>
      <c r="BL767" s="19">
        <f t="shared" si="103"/>
        <v>1</v>
      </c>
      <c r="BM767" s="19">
        <f t="shared" si="104"/>
        <v>0</v>
      </c>
    </row>
    <row r="768" spans="2:65" x14ac:dyDescent="0.25">
      <c r="B768" s="6">
        <v>743</v>
      </c>
      <c r="C768" s="48">
        <v>1993.6244430670686</v>
      </c>
      <c r="D768" s="48">
        <v>1582.7906728890234</v>
      </c>
      <c r="E768" s="48">
        <v>15.045399756072335</v>
      </c>
      <c r="F768" s="48">
        <v>10.651340408833576</v>
      </c>
      <c r="G768" s="48">
        <v>3152.222608629761</v>
      </c>
      <c r="H768" s="48">
        <v>2896.5324831578109</v>
      </c>
      <c r="I768" s="48">
        <v>15.118265455419657</v>
      </c>
      <c r="J768" s="48">
        <v>10.694309538634249</v>
      </c>
      <c r="K768" s="48">
        <v>2545.0218303126398</v>
      </c>
      <c r="L768" s="48">
        <v>2229.2981813958636</v>
      </c>
      <c r="M768" s="48">
        <v>15.090233406887828</v>
      </c>
      <c r="N768" s="48">
        <v>10.67779499288682</v>
      </c>
      <c r="O768" s="48">
        <v>2497.9716279913996</v>
      </c>
      <c r="P768" s="48">
        <v>2148.0347021569064</v>
      </c>
      <c r="Q768" s="48">
        <v>15.074166384733289</v>
      </c>
      <c r="R768" s="48">
        <v>10.668320410083771</v>
      </c>
      <c r="U768" s="48">
        <v>1313.7418102687875</v>
      </c>
      <c r="V768" s="48">
        <v>4.296912980067269E-2</v>
      </c>
      <c r="W768" s="48">
        <v>30574.08461290786</v>
      </c>
      <c r="X768" s="48">
        <v>646.50750850684017</v>
      </c>
      <c r="Y768" s="48">
        <v>2.645458405324419E-2</v>
      </c>
      <c r="Z768" s="48">
        <v>24438.392499599984</v>
      </c>
      <c r="AA768" s="48">
        <v>565.24402926788298</v>
      </c>
      <c r="AB768" s="48">
        <v>1.6980001250194832E-2</v>
      </c>
      <c r="AC768" s="48">
        <v>33288.809637831873</v>
      </c>
      <c r="AD768" s="48">
        <v>-1313.7418102687875</v>
      </c>
      <c r="AE768" s="48">
        <v>-4.296912980067269E-2</v>
      </c>
      <c r="AF768" s="48">
        <v>30574.08461290786</v>
      </c>
      <c r="AG768" s="48">
        <v>-667.23430176194734</v>
      </c>
      <c r="AH768" s="48">
        <v>-1.65145457474285E-2</v>
      </c>
      <c r="AI768" s="48">
        <v>40402.82499843165</v>
      </c>
      <c r="AJ768" s="48">
        <v>-748.49778100090452</v>
      </c>
      <c r="AK768" s="48">
        <v>-2.5989128550477858E-2</v>
      </c>
      <c r="AL768" s="48">
        <v>28800.418588377102</v>
      </c>
      <c r="AM768" s="48">
        <v>-646.50750850684017</v>
      </c>
      <c r="AN768" s="48">
        <v>-2.645458405324419E-2</v>
      </c>
      <c r="AO768" s="48">
        <v>24438.392499599984</v>
      </c>
      <c r="AP768" s="48">
        <v>667.23430176194734</v>
      </c>
      <c r="AQ768" s="48">
        <v>1.65145457474285E-2</v>
      </c>
      <c r="AR768" s="48">
        <v>40402.82499843165</v>
      </c>
      <c r="AS768" s="48">
        <v>-81.263479238957188</v>
      </c>
      <c r="AT768" s="48">
        <v>-9.4745828030493584E-3</v>
      </c>
      <c r="AU768" s="48">
        <v>8576.9981568795665</v>
      </c>
      <c r="AV768" s="48">
        <v>-565.24402926788298</v>
      </c>
      <c r="AW768" s="48">
        <v>-1.6980001250194832E-2</v>
      </c>
      <c r="AX768" s="48">
        <v>33288.809637831873</v>
      </c>
      <c r="AY768" s="48">
        <v>748.49778100090452</v>
      </c>
      <c r="AZ768" s="48">
        <v>2.5989128550477858E-2</v>
      </c>
      <c r="BA768" s="48">
        <v>28800.418588377102</v>
      </c>
      <c r="BB768" s="48">
        <v>81.263479238957188</v>
      </c>
      <c r="BC768" s="48">
        <v>9.4745828030493584E-3</v>
      </c>
      <c r="BD768" s="48">
        <v>8576.9981568795665</v>
      </c>
      <c r="BF768" s="8">
        <f t="shared" si="97"/>
        <v>317957.42159211822</v>
      </c>
      <c r="BG768" s="8">
        <f t="shared" si="98"/>
        <v>317932.75367586967</v>
      </c>
      <c r="BH768" s="8">
        <f t="shared" si="99"/>
        <v>318104.55160520878</v>
      </c>
      <c r="BI768" s="8">
        <f t="shared" si="100"/>
        <v>317901.57760035625</v>
      </c>
      <c r="BJ768" s="19">
        <f t="shared" si="101"/>
        <v>0</v>
      </c>
      <c r="BK768" s="19">
        <f t="shared" si="102"/>
        <v>0</v>
      </c>
      <c r="BL768" s="19">
        <f t="shared" si="103"/>
        <v>1</v>
      </c>
      <c r="BM768" s="19">
        <f t="shared" si="104"/>
        <v>0</v>
      </c>
    </row>
    <row r="769" spans="2:65" x14ac:dyDescent="0.25">
      <c r="B769" s="6">
        <v>744</v>
      </c>
      <c r="C769" s="48">
        <v>2030.9430676670215</v>
      </c>
      <c r="D769" s="48">
        <v>1605.098754238071</v>
      </c>
      <c r="E769" s="48">
        <v>15.025964946322462</v>
      </c>
      <c r="F769" s="48">
        <v>10.637230220217489</v>
      </c>
      <c r="G769" s="48">
        <v>3255.5292562024861</v>
      </c>
      <c r="H769" s="48">
        <v>2963.8535470637198</v>
      </c>
      <c r="I769" s="48">
        <v>15.085714612070593</v>
      </c>
      <c r="J769" s="48">
        <v>10.672463698099572</v>
      </c>
      <c r="K769" s="48">
        <v>2629.5215706948743</v>
      </c>
      <c r="L769" s="48">
        <v>2283.7608684497727</v>
      </c>
      <c r="M769" s="48">
        <v>15.061739548825804</v>
      </c>
      <c r="N769" s="48">
        <v>10.658337039520617</v>
      </c>
      <c r="O769" s="48">
        <v>2572.0720961801562</v>
      </c>
      <c r="P769" s="48">
        <v>2195.3559617332298</v>
      </c>
      <c r="Q769" s="48">
        <v>15.047950685674337</v>
      </c>
      <c r="R769" s="48">
        <v>10.650205623154855</v>
      </c>
      <c r="U769" s="48">
        <v>1358.7547928256488</v>
      </c>
      <c r="V769" s="48">
        <v>3.5233477882082198E-2</v>
      </c>
      <c r="W769" s="48">
        <v>38564.310834515614</v>
      </c>
      <c r="X769" s="48">
        <v>678.66211421170169</v>
      </c>
      <c r="Y769" s="48">
        <v>2.1106819303128077E-2</v>
      </c>
      <c r="Z769" s="48">
        <v>32153.689500299199</v>
      </c>
      <c r="AA769" s="48">
        <v>590.25720749515881</v>
      </c>
      <c r="AB769" s="48">
        <v>1.2975402937366098E-2</v>
      </c>
      <c r="AC769" s="48">
        <v>45490.472268522572</v>
      </c>
      <c r="AD769" s="48">
        <v>-1358.7547928256488</v>
      </c>
      <c r="AE769" s="48">
        <v>-3.5233477882082198E-2</v>
      </c>
      <c r="AF769" s="48">
        <v>38564.310834515614</v>
      </c>
      <c r="AG769" s="48">
        <v>-680.0926786139471</v>
      </c>
      <c r="AH769" s="48">
        <v>-1.4126658578954121E-2</v>
      </c>
      <c r="AI769" s="48">
        <v>48142.501272533642</v>
      </c>
      <c r="AJ769" s="48">
        <v>-768.49758533048998</v>
      </c>
      <c r="AK769" s="48">
        <v>-2.22580749447161E-2</v>
      </c>
      <c r="AL769" s="48">
        <v>34526.686932237397</v>
      </c>
      <c r="AM769" s="48">
        <v>-678.66211421170169</v>
      </c>
      <c r="AN769" s="48">
        <v>-2.1106819303128077E-2</v>
      </c>
      <c r="AO769" s="48">
        <v>32153.689500299199</v>
      </c>
      <c r="AP769" s="48">
        <v>680.0926786139471</v>
      </c>
      <c r="AQ769" s="48">
        <v>1.4126658578954121E-2</v>
      </c>
      <c r="AR769" s="48">
        <v>48142.501272533642</v>
      </c>
      <c r="AS769" s="48">
        <v>-88.404906716542882</v>
      </c>
      <c r="AT769" s="48">
        <v>-8.1314163657619787E-3</v>
      </c>
      <c r="AU769" s="48">
        <v>10872.018199532775</v>
      </c>
      <c r="AV769" s="48">
        <v>-590.25720749515881</v>
      </c>
      <c r="AW769" s="48">
        <v>-1.2975402937366098E-2</v>
      </c>
      <c r="AX769" s="48">
        <v>45490.472268522572</v>
      </c>
      <c r="AY769" s="48">
        <v>768.49758533048998</v>
      </c>
      <c r="AZ769" s="48">
        <v>2.22580749447161E-2</v>
      </c>
      <c r="BA769" s="48">
        <v>34526.686932237397</v>
      </c>
      <c r="BB769" s="48">
        <v>88.404906716542882</v>
      </c>
      <c r="BC769" s="48">
        <v>8.1314163657619787E-3</v>
      </c>
      <c r="BD769" s="48">
        <v>10872.018199532775</v>
      </c>
      <c r="BF769" s="8">
        <f t="shared" si="97"/>
        <v>317511.80785228661</v>
      </c>
      <c r="BG769" s="8">
        <f t="shared" si="98"/>
        <v>317210.05739592342</v>
      </c>
      <c r="BH769" s="8">
        <f t="shared" si="99"/>
        <v>317466.35031716875</v>
      </c>
      <c r="BI769" s="8">
        <f t="shared" si="100"/>
        <v>317310.81273291248</v>
      </c>
      <c r="BJ769" s="19">
        <f t="shared" si="101"/>
        <v>1</v>
      </c>
      <c r="BK769" s="19">
        <f t="shared" si="102"/>
        <v>0</v>
      </c>
      <c r="BL769" s="19">
        <f t="shared" si="103"/>
        <v>0</v>
      </c>
      <c r="BM769" s="19">
        <f t="shared" si="104"/>
        <v>0</v>
      </c>
    </row>
    <row r="770" spans="2:65" x14ac:dyDescent="0.25">
      <c r="B770" s="6">
        <v>745</v>
      </c>
      <c r="C770" s="48">
        <v>2001.5975761902928</v>
      </c>
      <c r="D770" s="48">
        <v>1589.1950311857063</v>
      </c>
      <c r="E770" s="48">
        <v>15.062164140913584</v>
      </c>
      <c r="F770" s="48">
        <v>10.663128425068596</v>
      </c>
      <c r="G770" s="48">
        <v>3147.7934577835777</v>
      </c>
      <c r="H770" s="48">
        <v>2894.1829469892177</v>
      </c>
      <c r="I770" s="48">
        <v>15.13604766011396</v>
      </c>
      <c r="J770" s="48">
        <v>10.70666841447045</v>
      </c>
      <c r="K770" s="48">
        <v>2548.1055282147331</v>
      </c>
      <c r="L770" s="48">
        <v>2232.142999301042</v>
      </c>
      <c r="M770" s="48">
        <v>15.10721125897498</v>
      </c>
      <c r="N770" s="48">
        <v>10.689691819354429</v>
      </c>
      <c r="O770" s="48">
        <v>2474.4794132131001</v>
      </c>
      <c r="P770" s="48">
        <v>2133.1126199110417</v>
      </c>
      <c r="Q770" s="48">
        <v>15.095398250919436</v>
      </c>
      <c r="R770" s="48">
        <v>10.682731051240507</v>
      </c>
      <c r="U770" s="48">
        <v>1304.9879158035114</v>
      </c>
      <c r="V770" s="48">
        <v>4.3539989401853774E-2</v>
      </c>
      <c r="W770" s="48">
        <v>29972.168889594399</v>
      </c>
      <c r="X770" s="48">
        <v>642.9479681153357</v>
      </c>
      <c r="Y770" s="48">
        <v>2.6563394285833652E-2</v>
      </c>
      <c r="Z770" s="48">
        <v>24204.285084840307</v>
      </c>
      <c r="AA770" s="48">
        <v>543.91758872533546</v>
      </c>
      <c r="AB770" s="48">
        <v>1.9602626171911552E-2</v>
      </c>
      <c r="AC770" s="48">
        <v>27747.179584779853</v>
      </c>
      <c r="AD770" s="48">
        <v>-1304.9879158035114</v>
      </c>
      <c r="AE770" s="48">
        <v>-4.3539989401853774E-2</v>
      </c>
      <c r="AF770" s="48">
        <v>29972.168889594399</v>
      </c>
      <c r="AG770" s="48">
        <v>-662.03994768817574</v>
      </c>
      <c r="AH770" s="48">
        <v>-1.6976595116020121E-2</v>
      </c>
      <c r="AI770" s="48">
        <v>38997.216059151673</v>
      </c>
      <c r="AJ770" s="48">
        <v>-761.07032707817598</v>
      </c>
      <c r="AK770" s="48">
        <v>-2.3937363229942221E-2</v>
      </c>
      <c r="AL770" s="48">
        <v>31794.24232181871</v>
      </c>
      <c r="AM770" s="48">
        <v>-642.9479681153357</v>
      </c>
      <c r="AN770" s="48">
        <v>-2.6563394285833652E-2</v>
      </c>
      <c r="AO770" s="48">
        <v>24204.285084840307</v>
      </c>
      <c r="AP770" s="48">
        <v>662.03994768817574</v>
      </c>
      <c r="AQ770" s="48">
        <v>1.6976595116020121E-2</v>
      </c>
      <c r="AR770" s="48">
        <v>38997.216059151673</v>
      </c>
      <c r="AS770" s="48">
        <v>-99.030379390000235</v>
      </c>
      <c r="AT770" s="48">
        <v>-6.9607681139221E-3</v>
      </c>
      <c r="AU770" s="48">
        <v>14226.932684617299</v>
      </c>
      <c r="AV770" s="48">
        <v>-543.91758872533546</v>
      </c>
      <c r="AW770" s="48">
        <v>-1.9602626171911552E-2</v>
      </c>
      <c r="AX770" s="48">
        <v>27747.179584779853</v>
      </c>
      <c r="AY770" s="48">
        <v>761.07032707817598</v>
      </c>
      <c r="AZ770" s="48">
        <v>2.3937363229942221E-2</v>
      </c>
      <c r="BA770" s="48">
        <v>31794.24232181871</v>
      </c>
      <c r="BB770" s="48">
        <v>99.030379390000235</v>
      </c>
      <c r="BC770" s="48">
        <v>6.9607681139221E-3</v>
      </c>
      <c r="BD770" s="48">
        <v>14226.932684617299</v>
      </c>
      <c r="BF770" s="8">
        <f t="shared" si="97"/>
        <v>318304.6577208722</v>
      </c>
      <c r="BG770" s="8">
        <f t="shared" si="98"/>
        <v>318305.86948712426</v>
      </c>
      <c r="BH770" s="8">
        <f t="shared" si="99"/>
        <v>318458.61158133188</v>
      </c>
      <c r="BI770" s="8">
        <f t="shared" si="100"/>
        <v>318348.81891730422</v>
      </c>
      <c r="BJ770" s="19">
        <f t="shared" si="101"/>
        <v>0</v>
      </c>
      <c r="BK770" s="19">
        <f t="shared" si="102"/>
        <v>0</v>
      </c>
      <c r="BL770" s="19">
        <f t="shared" si="103"/>
        <v>1</v>
      </c>
      <c r="BM770" s="19">
        <f t="shared" si="104"/>
        <v>0</v>
      </c>
    </row>
    <row r="771" spans="2:65" x14ac:dyDescent="0.25">
      <c r="B771" s="6">
        <v>746</v>
      </c>
      <c r="C771" s="48">
        <v>1975.7868432695739</v>
      </c>
      <c r="D771" s="48">
        <v>1571.747508422837</v>
      </c>
      <c r="E771" s="48">
        <v>15.24394195897116</v>
      </c>
      <c r="F771" s="48">
        <v>10.790804331727475</v>
      </c>
      <c r="G771" s="48">
        <v>3174.8564946745182</v>
      </c>
      <c r="H771" s="48">
        <v>2912.272062137311</v>
      </c>
      <c r="I771" s="48">
        <v>15.309126041896427</v>
      </c>
      <c r="J771" s="48">
        <v>10.829244706914906</v>
      </c>
      <c r="K771" s="48">
        <v>2531.5212837534486</v>
      </c>
      <c r="L771" s="48">
        <v>2220.9596956121723</v>
      </c>
      <c r="M771" s="48">
        <v>15.287146860560126</v>
      </c>
      <c r="N771" s="48">
        <v>10.816295691214718</v>
      </c>
      <c r="O771" s="48">
        <v>2455.1552387241882</v>
      </c>
      <c r="P771" s="48">
        <v>2120.0753484136967</v>
      </c>
      <c r="Q771" s="48">
        <v>15.275863969813896</v>
      </c>
      <c r="R771" s="48">
        <v>10.809643449699749</v>
      </c>
      <c r="U771" s="48">
        <v>1340.524553714474</v>
      </c>
      <c r="V771" s="48">
        <v>3.8440375187430931E-2</v>
      </c>
      <c r="W771" s="48">
        <v>34872.8269996905</v>
      </c>
      <c r="X771" s="48">
        <v>649.21218718933528</v>
      </c>
      <c r="Y771" s="48">
        <v>2.5491359487242349E-2</v>
      </c>
      <c r="Z771" s="48">
        <v>25467.931104821862</v>
      </c>
      <c r="AA771" s="48">
        <v>548.32783999085973</v>
      </c>
      <c r="AB771" s="48">
        <v>1.8839117972273556E-2</v>
      </c>
      <c r="AC771" s="48">
        <v>29105.8127454725</v>
      </c>
      <c r="AD771" s="48">
        <v>-1340.524553714474</v>
      </c>
      <c r="AE771" s="48">
        <v>-3.8440375187430931E-2</v>
      </c>
      <c r="AF771" s="48">
        <v>34872.8269996905</v>
      </c>
      <c r="AG771" s="48">
        <v>-691.31236652513871</v>
      </c>
      <c r="AH771" s="48">
        <v>-1.2949015700188582E-2</v>
      </c>
      <c r="AI771" s="48">
        <v>53387.252168909705</v>
      </c>
      <c r="AJ771" s="48">
        <v>-792.19671372361427</v>
      </c>
      <c r="AK771" s="48">
        <v>-1.9601257215157375E-2</v>
      </c>
      <c r="AL771" s="48">
        <v>40415.607275997572</v>
      </c>
      <c r="AM771" s="48">
        <v>-649.21218718933528</v>
      </c>
      <c r="AN771" s="48">
        <v>-2.5491359487242349E-2</v>
      </c>
      <c r="AO771" s="48">
        <v>25467.931104821862</v>
      </c>
      <c r="AP771" s="48">
        <v>691.31236652513871</v>
      </c>
      <c r="AQ771" s="48">
        <v>1.2949015700188582E-2</v>
      </c>
      <c r="AR771" s="48">
        <v>53387.252168909705</v>
      </c>
      <c r="AS771" s="48">
        <v>-100.88434719847555</v>
      </c>
      <c r="AT771" s="48">
        <v>-6.652241514968793E-3</v>
      </c>
      <c r="AU771" s="48">
        <v>15165.46670343625</v>
      </c>
      <c r="AV771" s="48">
        <v>-548.32783999085973</v>
      </c>
      <c r="AW771" s="48">
        <v>-1.8839117972273556E-2</v>
      </c>
      <c r="AX771" s="48">
        <v>29105.8127454725</v>
      </c>
      <c r="AY771" s="48">
        <v>792.19671372361427</v>
      </c>
      <c r="AZ771" s="48">
        <v>1.9601257215157375E-2</v>
      </c>
      <c r="BA771" s="48">
        <v>40415.607275997572</v>
      </c>
      <c r="BB771" s="48">
        <v>100.88434719847555</v>
      </c>
      <c r="BC771" s="48">
        <v>6.652241514968793E-3</v>
      </c>
      <c r="BD771" s="48">
        <v>15165.46670343625</v>
      </c>
      <c r="BF771" s="8">
        <f t="shared" si="97"/>
        <v>322152.38244340144</v>
      </c>
      <c r="BG771" s="8">
        <f t="shared" si="98"/>
        <v>321965.06914530986</v>
      </c>
      <c r="BH771" s="8">
        <f t="shared" si="99"/>
        <v>322267.91104082932</v>
      </c>
      <c r="BI771" s="8">
        <f t="shared" si="100"/>
        <v>322169.22814257874</v>
      </c>
      <c r="BJ771" s="19">
        <f t="shared" si="101"/>
        <v>0</v>
      </c>
      <c r="BK771" s="19">
        <f t="shared" si="102"/>
        <v>0</v>
      </c>
      <c r="BL771" s="19">
        <f t="shared" si="103"/>
        <v>1</v>
      </c>
      <c r="BM771" s="19">
        <f t="shared" si="104"/>
        <v>0</v>
      </c>
    </row>
    <row r="772" spans="2:65" x14ac:dyDescent="0.25">
      <c r="B772" s="6">
        <v>747</v>
      </c>
      <c r="C772" s="48">
        <v>1930.2594798960051</v>
      </c>
      <c r="D772" s="48">
        <v>1543.0157340289343</v>
      </c>
      <c r="E772" s="48">
        <v>15.093933602908555</v>
      </c>
      <c r="F772" s="48">
        <v>10.686463064529798</v>
      </c>
      <c r="G772" s="48">
        <v>3212.7724043816729</v>
      </c>
      <c r="H772" s="48">
        <v>2939.0071932912983</v>
      </c>
      <c r="I772" s="48">
        <v>15.153566718400437</v>
      </c>
      <c r="J772" s="48">
        <v>10.721743738631631</v>
      </c>
      <c r="K772" s="48">
        <v>2518.980891202656</v>
      </c>
      <c r="L772" s="48">
        <v>2214.027424957625</v>
      </c>
      <c r="M772" s="48">
        <v>15.13726380833957</v>
      </c>
      <c r="N772" s="48">
        <v>10.712106967802676</v>
      </c>
      <c r="O772" s="48">
        <v>2410.6715994153928</v>
      </c>
      <c r="P772" s="48">
        <v>2091.7569609497996</v>
      </c>
      <c r="Q772" s="48">
        <v>15.129944937816248</v>
      </c>
      <c r="R772" s="48">
        <v>10.707778659168302</v>
      </c>
      <c r="U772" s="48">
        <v>1395.9914592623641</v>
      </c>
      <c r="V772" s="48">
        <v>3.5280674101832332E-2</v>
      </c>
      <c r="W772" s="48">
        <v>39568.162876736591</v>
      </c>
      <c r="X772" s="48">
        <v>671.01169092869077</v>
      </c>
      <c r="Y772" s="48">
        <v>2.5643903272877466E-2</v>
      </c>
      <c r="Z772" s="48">
        <v>26166.519339448339</v>
      </c>
      <c r="AA772" s="48">
        <v>548.7412269208653</v>
      </c>
      <c r="AB772" s="48">
        <v>2.1315594638503299E-2</v>
      </c>
      <c r="AC772" s="48">
        <v>25743.650891617624</v>
      </c>
      <c r="AD772" s="48">
        <v>-1395.9914592623641</v>
      </c>
      <c r="AE772" s="48">
        <v>-3.5280674101832332E-2</v>
      </c>
      <c r="AF772" s="48">
        <v>39568.162876736591</v>
      </c>
      <c r="AG772" s="48">
        <v>-724.97976833367329</v>
      </c>
      <c r="AH772" s="48">
        <v>-9.6367708289548659E-3</v>
      </c>
      <c r="AI772" s="48">
        <v>75230.570613486227</v>
      </c>
      <c r="AJ772" s="48">
        <v>-847.25023234149876</v>
      </c>
      <c r="AK772" s="48">
        <v>-1.3965079463329033E-2</v>
      </c>
      <c r="AL772" s="48">
        <v>60669.202389166283</v>
      </c>
      <c r="AM772" s="48">
        <v>-671.01169092869077</v>
      </c>
      <c r="AN772" s="48">
        <v>-2.5643903272877466E-2</v>
      </c>
      <c r="AO772" s="48">
        <v>26166.519339448339</v>
      </c>
      <c r="AP772" s="48">
        <v>724.97976833367329</v>
      </c>
      <c r="AQ772" s="48">
        <v>9.6367708289548659E-3</v>
      </c>
      <c r="AR772" s="48">
        <v>75230.570613486227</v>
      </c>
      <c r="AS772" s="48">
        <v>-122.27046400782547</v>
      </c>
      <c r="AT772" s="48">
        <v>-4.3283086343741672E-3</v>
      </c>
      <c r="AU772" s="48">
        <v>28249.016957060092</v>
      </c>
      <c r="AV772" s="48">
        <v>-548.7412269208653</v>
      </c>
      <c r="AW772" s="48">
        <v>-2.1315594638503299E-2</v>
      </c>
      <c r="AX772" s="48">
        <v>25743.650891617624</v>
      </c>
      <c r="AY772" s="48">
        <v>847.25023234149876</v>
      </c>
      <c r="AZ772" s="48">
        <v>1.3965079463329033E-2</v>
      </c>
      <c r="BA772" s="48">
        <v>60669.202389166283</v>
      </c>
      <c r="BB772" s="48">
        <v>122.27046400782547</v>
      </c>
      <c r="BC772" s="48">
        <v>4.3283086343741672E-3</v>
      </c>
      <c r="BD772" s="48">
        <v>28249.016957060092</v>
      </c>
      <c r="BF772" s="8">
        <f t="shared" si="97"/>
        <v>319050.87620186503</v>
      </c>
      <c r="BG772" s="8">
        <f t="shared" si="98"/>
        <v>318713.30496565759</v>
      </c>
      <c r="BH772" s="8">
        <f t="shared" si="99"/>
        <v>319149.18160912266</v>
      </c>
      <c r="BI772" s="8">
        <f t="shared" si="100"/>
        <v>319141.60281409923</v>
      </c>
      <c r="BJ772" s="19">
        <f t="shared" si="101"/>
        <v>0</v>
      </c>
      <c r="BK772" s="19">
        <f t="shared" si="102"/>
        <v>0</v>
      </c>
      <c r="BL772" s="19">
        <f t="shared" si="103"/>
        <v>1</v>
      </c>
      <c r="BM772" s="19">
        <f t="shared" si="104"/>
        <v>0</v>
      </c>
    </row>
    <row r="773" spans="2:65" x14ac:dyDescent="0.25">
      <c r="B773" s="6">
        <v>748</v>
      </c>
      <c r="C773" s="48">
        <v>1985.3787411280891</v>
      </c>
      <c r="D773" s="48">
        <v>1576.2034196178784</v>
      </c>
      <c r="E773" s="48">
        <v>15.062894180900482</v>
      </c>
      <c r="F773" s="48">
        <v>10.662764838044719</v>
      </c>
      <c r="G773" s="48">
        <v>3167.4090665751655</v>
      </c>
      <c r="H773" s="48">
        <v>2906.0677248343491</v>
      </c>
      <c r="I773" s="48">
        <v>15.130529922330508</v>
      </c>
      <c r="J773" s="48">
        <v>10.7027506376498</v>
      </c>
      <c r="K773" s="48">
        <v>2608.3693122541035</v>
      </c>
      <c r="L773" s="48">
        <v>2270.9521222787475</v>
      </c>
      <c r="M773" s="48">
        <v>15.095870953395471</v>
      </c>
      <c r="N773" s="48">
        <v>10.68227535954291</v>
      </c>
      <c r="O773" s="48">
        <v>2558.6042587505267</v>
      </c>
      <c r="P773" s="48">
        <v>2187.8208845697573</v>
      </c>
      <c r="Q773" s="48">
        <v>15.080572390746124</v>
      </c>
      <c r="R773" s="48">
        <v>10.673227597750111</v>
      </c>
      <c r="U773" s="48">
        <v>1329.8643052164707</v>
      </c>
      <c r="V773" s="48">
        <v>3.998579960508053E-2</v>
      </c>
      <c r="W773" s="48">
        <v>33258.414695988729</v>
      </c>
      <c r="X773" s="48">
        <v>694.74870266086918</v>
      </c>
      <c r="Y773" s="48">
        <v>1.9510521498190769E-2</v>
      </c>
      <c r="Z773" s="48">
        <v>35608.925303472482</v>
      </c>
      <c r="AA773" s="48">
        <v>611.6174649518789</v>
      </c>
      <c r="AB773" s="48">
        <v>1.0462759705392344E-2</v>
      </c>
      <c r="AC773" s="48">
        <v>58456.610127121698</v>
      </c>
      <c r="AD773" s="48">
        <v>-1329.8643052164707</v>
      </c>
      <c r="AE773" s="48">
        <v>-3.998579960508053E-2</v>
      </c>
      <c r="AF773" s="48">
        <v>33258.414695988729</v>
      </c>
      <c r="AG773" s="48">
        <v>-635.11560255560153</v>
      </c>
      <c r="AH773" s="48">
        <v>-2.047527810688976E-2</v>
      </c>
      <c r="AI773" s="48">
        <v>31018.655729120008</v>
      </c>
      <c r="AJ773" s="48">
        <v>-718.24684026459181</v>
      </c>
      <c r="AK773" s="48">
        <v>-2.9523039899688186E-2</v>
      </c>
      <c r="AL773" s="48">
        <v>24328.349746672859</v>
      </c>
      <c r="AM773" s="48">
        <v>-694.74870266086918</v>
      </c>
      <c r="AN773" s="48">
        <v>-1.9510521498190769E-2</v>
      </c>
      <c r="AO773" s="48">
        <v>35608.925303472482</v>
      </c>
      <c r="AP773" s="48">
        <v>635.11560255560153</v>
      </c>
      <c r="AQ773" s="48">
        <v>2.047527810688976E-2</v>
      </c>
      <c r="AR773" s="48">
        <v>31018.655729120008</v>
      </c>
      <c r="AS773" s="48">
        <v>-83.131237708990284</v>
      </c>
      <c r="AT773" s="48">
        <v>-9.0477617927984255E-3</v>
      </c>
      <c r="AU773" s="48">
        <v>9188.0444703085213</v>
      </c>
      <c r="AV773" s="48">
        <v>-611.6174649518789</v>
      </c>
      <c r="AW773" s="48">
        <v>-1.0462759705392344E-2</v>
      </c>
      <c r="AX773" s="48">
        <v>58456.610127121698</v>
      </c>
      <c r="AY773" s="48">
        <v>718.24684026459181</v>
      </c>
      <c r="AZ773" s="48">
        <v>2.9523039899688186E-2</v>
      </c>
      <c r="BA773" s="48">
        <v>24328.349746672859</v>
      </c>
      <c r="BB773" s="48">
        <v>83.131237708990284</v>
      </c>
      <c r="BC773" s="48">
        <v>9.0477617927984255E-3</v>
      </c>
      <c r="BD773" s="48">
        <v>9188.0444703085213</v>
      </c>
      <c r="BF773" s="8">
        <f t="shared" si="97"/>
        <v>318306.74172172369</v>
      </c>
      <c r="BG773" s="8">
        <f t="shared" si="98"/>
        <v>318176.4514046596</v>
      </c>
      <c r="BH773" s="8">
        <f t="shared" si="99"/>
        <v>318197.30866400857</v>
      </c>
      <c r="BI773" s="8">
        <f t="shared" si="100"/>
        <v>318009.00704793358</v>
      </c>
      <c r="BJ773" s="19">
        <f t="shared" si="101"/>
        <v>1</v>
      </c>
      <c r="BK773" s="19">
        <f t="shared" si="102"/>
        <v>0</v>
      </c>
      <c r="BL773" s="19">
        <f t="shared" si="103"/>
        <v>0</v>
      </c>
      <c r="BM773" s="19">
        <f t="shared" si="104"/>
        <v>0</v>
      </c>
    </row>
    <row r="774" spans="2:65" x14ac:dyDescent="0.25">
      <c r="B774" s="6">
        <v>749</v>
      </c>
      <c r="C774" s="48">
        <v>1970.9275720832143</v>
      </c>
      <c r="D774" s="48">
        <v>1568.1281622626414</v>
      </c>
      <c r="E774" s="48">
        <v>15.05367906446731</v>
      </c>
      <c r="F774" s="48">
        <v>10.656083414644151</v>
      </c>
      <c r="G774" s="48">
        <v>3227.321623831434</v>
      </c>
      <c r="H774" s="48">
        <v>2947.2275301789564</v>
      </c>
      <c r="I774" s="48">
        <v>15.109004527836618</v>
      </c>
      <c r="J774" s="48">
        <v>10.688638043915361</v>
      </c>
      <c r="K774" s="48">
        <v>2542.5604532791767</v>
      </c>
      <c r="L774" s="48">
        <v>2228.1237964536376</v>
      </c>
      <c r="M774" s="48">
        <v>15.093604034718201</v>
      </c>
      <c r="N774" s="48">
        <v>10.679584042976032</v>
      </c>
      <c r="O774" s="48">
        <v>2505.4402639356017</v>
      </c>
      <c r="P774" s="48">
        <v>2153.5787812270787</v>
      </c>
      <c r="Q774" s="48">
        <v>15.076747708470142</v>
      </c>
      <c r="R774" s="48">
        <v>10.669667136508613</v>
      </c>
      <c r="U774" s="48">
        <v>1379.099367916315</v>
      </c>
      <c r="V774" s="48">
        <v>3.2554629271210445E-2</v>
      </c>
      <c r="W774" s="48">
        <v>42362.619350603876</v>
      </c>
      <c r="X774" s="48">
        <v>659.99563419099627</v>
      </c>
      <c r="Y774" s="48">
        <v>2.3500628331881046E-2</v>
      </c>
      <c r="Z774" s="48">
        <v>28084.169702630614</v>
      </c>
      <c r="AA774" s="48">
        <v>585.45061896443735</v>
      </c>
      <c r="AB774" s="48">
        <v>1.3583721864462106E-2</v>
      </c>
      <c r="AC774" s="48">
        <v>43099.426269622039</v>
      </c>
      <c r="AD774" s="48">
        <v>-1379.099367916315</v>
      </c>
      <c r="AE774" s="48">
        <v>-3.2554629271210445E-2</v>
      </c>
      <c r="AF774" s="48">
        <v>42362.619350603876</v>
      </c>
      <c r="AG774" s="48">
        <v>-719.10373372531876</v>
      </c>
      <c r="AH774" s="48">
        <v>-9.0540009393293985E-3</v>
      </c>
      <c r="AI774" s="48">
        <v>79423.863388573998</v>
      </c>
      <c r="AJ774" s="48">
        <v>-793.64874895187768</v>
      </c>
      <c r="AK774" s="48">
        <v>-1.8970907406748339E-2</v>
      </c>
      <c r="AL774" s="48">
        <v>41835.04415131775</v>
      </c>
      <c r="AM774" s="48">
        <v>-659.99563419099627</v>
      </c>
      <c r="AN774" s="48">
        <v>-2.3500628331881046E-2</v>
      </c>
      <c r="AO774" s="48">
        <v>28084.169702630614</v>
      </c>
      <c r="AP774" s="48">
        <v>719.10373372531876</v>
      </c>
      <c r="AQ774" s="48">
        <v>9.0540009393293985E-3</v>
      </c>
      <c r="AR774" s="48">
        <v>79423.863388573998</v>
      </c>
      <c r="AS774" s="48">
        <v>-74.545015226558917</v>
      </c>
      <c r="AT774" s="48">
        <v>-9.91690646741894E-3</v>
      </c>
      <c r="AU774" s="48">
        <v>7516.9626204975839</v>
      </c>
      <c r="AV774" s="48">
        <v>-585.45061896443735</v>
      </c>
      <c r="AW774" s="48">
        <v>-1.3583721864462106E-2</v>
      </c>
      <c r="AX774" s="48">
        <v>43099.426269622039</v>
      </c>
      <c r="AY774" s="48">
        <v>793.64874895187768</v>
      </c>
      <c r="AZ774" s="48">
        <v>1.8970907406748339E-2</v>
      </c>
      <c r="BA774" s="48">
        <v>41835.04415131775</v>
      </c>
      <c r="BB774" s="48">
        <v>74.545015226558917</v>
      </c>
      <c r="BC774" s="48">
        <v>9.91690646741894E-3</v>
      </c>
      <c r="BD774" s="48">
        <v>7516.9626204975839</v>
      </c>
      <c r="BF774" s="8">
        <f t="shared" si="97"/>
        <v>318114.37427706184</v>
      </c>
      <c r="BG774" s="8">
        <f t="shared" si="98"/>
        <v>317711.9137872819</v>
      </c>
      <c r="BH774" s="8">
        <f t="shared" si="99"/>
        <v>318159.39749282732</v>
      </c>
      <c r="BI774" s="8">
        <f t="shared" si="100"/>
        <v>317936.43531403132</v>
      </c>
      <c r="BJ774" s="19">
        <f t="shared" si="101"/>
        <v>0</v>
      </c>
      <c r="BK774" s="19">
        <f t="shared" si="102"/>
        <v>0</v>
      </c>
      <c r="BL774" s="19">
        <f t="shared" si="103"/>
        <v>1</v>
      </c>
      <c r="BM774" s="19">
        <f t="shared" si="104"/>
        <v>0</v>
      </c>
    </row>
    <row r="775" spans="2:65" x14ac:dyDescent="0.25">
      <c r="B775" s="6">
        <v>750</v>
      </c>
      <c r="C775" s="48">
        <v>1969.5595521389839</v>
      </c>
      <c r="D775" s="48">
        <v>1567.2998258384873</v>
      </c>
      <c r="E775" s="48">
        <v>14.99519305531773</v>
      </c>
      <c r="F775" s="48">
        <v>10.614313788513186</v>
      </c>
      <c r="G775" s="48">
        <v>3180.1536853104794</v>
      </c>
      <c r="H775" s="48">
        <v>2915.6769066380289</v>
      </c>
      <c r="I775" s="48">
        <v>15.056017490645564</v>
      </c>
      <c r="J775" s="48">
        <v>10.650097349787194</v>
      </c>
      <c r="K775" s="48">
        <v>2597.6294340194977</v>
      </c>
      <c r="L775" s="48">
        <v>2265.152613322527</v>
      </c>
      <c r="M775" s="48">
        <v>15.026128648172877</v>
      </c>
      <c r="N775" s="48">
        <v>10.632525806249252</v>
      </c>
      <c r="O775" s="48">
        <v>2548.9813863887189</v>
      </c>
      <c r="P775" s="48">
        <v>2182.9171990682889</v>
      </c>
      <c r="Q775" s="48">
        <v>15.011272808991569</v>
      </c>
      <c r="R775" s="48">
        <v>10.6237832697085</v>
      </c>
      <c r="U775" s="48">
        <v>1348.3770807995415</v>
      </c>
      <c r="V775" s="48">
        <v>3.578356127400717E-2</v>
      </c>
      <c r="W775" s="48">
        <v>37681.466930430695</v>
      </c>
      <c r="X775" s="48">
        <v>697.85278748403971</v>
      </c>
      <c r="Y775" s="48">
        <v>1.8212017736065178E-2</v>
      </c>
      <c r="Z775" s="48">
        <v>38318.257625133148</v>
      </c>
      <c r="AA775" s="48">
        <v>615.61737322980161</v>
      </c>
      <c r="AB775" s="48">
        <v>9.469481195313989E-3</v>
      </c>
      <c r="AC775" s="48">
        <v>65010.675931691207</v>
      </c>
      <c r="AD775" s="48">
        <v>-1348.3770807995415</v>
      </c>
      <c r="AE775" s="48">
        <v>-3.578356127400717E-2</v>
      </c>
      <c r="AF775" s="48">
        <v>37681.466930430695</v>
      </c>
      <c r="AG775" s="48">
        <v>-650.52429331550184</v>
      </c>
      <c r="AH775" s="48">
        <v>-1.7571543537941992E-2</v>
      </c>
      <c r="AI775" s="48">
        <v>37021.465525258704</v>
      </c>
      <c r="AJ775" s="48">
        <v>-732.75970756973993</v>
      </c>
      <c r="AK775" s="48">
        <v>-2.6314080078693181E-2</v>
      </c>
      <c r="AL775" s="48">
        <v>27846.677724564048</v>
      </c>
      <c r="AM775" s="48">
        <v>-697.85278748403971</v>
      </c>
      <c r="AN775" s="48">
        <v>-1.8212017736065178E-2</v>
      </c>
      <c r="AO775" s="48">
        <v>38318.257625133148</v>
      </c>
      <c r="AP775" s="48">
        <v>650.52429331550184</v>
      </c>
      <c r="AQ775" s="48">
        <v>1.7571543537941992E-2</v>
      </c>
      <c r="AR775" s="48">
        <v>37021.465525258704</v>
      </c>
      <c r="AS775" s="48">
        <v>-82.235414254238094</v>
      </c>
      <c r="AT775" s="48">
        <v>-8.742536540751189E-3</v>
      </c>
      <c r="AU775" s="48">
        <v>9406.3563670472395</v>
      </c>
      <c r="AV775" s="48">
        <v>-615.61737322980161</v>
      </c>
      <c r="AW775" s="48">
        <v>-9.469481195313989E-3</v>
      </c>
      <c r="AX775" s="48">
        <v>65010.675931691207</v>
      </c>
      <c r="AY775" s="48">
        <v>732.75970756973993</v>
      </c>
      <c r="AZ775" s="48">
        <v>2.6314080078693181E-2</v>
      </c>
      <c r="BA775" s="48">
        <v>27846.677724564048</v>
      </c>
      <c r="BB775" s="48">
        <v>82.235414254238094</v>
      </c>
      <c r="BC775" s="48">
        <v>8.742536540751189E-3</v>
      </c>
      <c r="BD775" s="48">
        <v>9406.3563670472395</v>
      </c>
      <c r="BF775" s="8">
        <f t="shared" si="97"/>
        <v>316862.11382955714</v>
      </c>
      <c r="BG775" s="8">
        <f t="shared" si="98"/>
        <v>316587.24358697777</v>
      </c>
      <c r="BH775" s="8">
        <f t="shared" si="99"/>
        <v>316710.621574155</v>
      </c>
      <c r="BI775" s="8">
        <f t="shared" si="100"/>
        <v>316530.58089218673</v>
      </c>
      <c r="BJ775" s="19">
        <f t="shared" si="101"/>
        <v>1</v>
      </c>
      <c r="BK775" s="19">
        <f t="shared" si="102"/>
        <v>0</v>
      </c>
      <c r="BL775" s="19">
        <f t="shared" si="103"/>
        <v>0</v>
      </c>
      <c r="BM775" s="19">
        <f t="shared" si="104"/>
        <v>0</v>
      </c>
    </row>
    <row r="776" spans="2:65" x14ac:dyDescent="0.25">
      <c r="B776" s="6">
        <v>751</v>
      </c>
      <c r="C776" s="48">
        <v>1956.6802085592321</v>
      </c>
      <c r="D776" s="48">
        <v>1559.3877069335661</v>
      </c>
      <c r="E776" s="48">
        <v>15.048595664373506</v>
      </c>
      <c r="F776" s="48">
        <v>10.6529985987894</v>
      </c>
      <c r="G776" s="48">
        <v>3187.1386876247325</v>
      </c>
      <c r="H776" s="48">
        <v>2920.8346106072959</v>
      </c>
      <c r="I776" s="48">
        <v>15.109957415608614</v>
      </c>
      <c r="J776" s="48">
        <v>10.689112954167786</v>
      </c>
      <c r="K776" s="48">
        <v>2575.7901530639638</v>
      </c>
      <c r="L776" s="48">
        <v>2251.08899993567</v>
      </c>
      <c r="M776" s="48">
        <v>15.082727381114733</v>
      </c>
      <c r="N776" s="48">
        <v>10.673098717028903</v>
      </c>
      <c r="O776" s="48">
        <v>2462.7208084133113</v>
      </c>
      <c r="P776" s="48">
        <v>2125.5830726202839</v>
      </c>
      <c r="Q776" s="48">
        <v>15.076902365365642</v>
      </c>
      <c r="R776" s="48">
        <v>10.669670505261319</v>
      </c>
      <c r="U776" s="48">
        <v>1361.4469036737298</v>
      </c>
      <c r="V776" s="48">
        <v>3.611435537838581E-2</v>
      </c>
      <c r="W776" s="48">
        <v>37698.219708181372</v>
      </c>
      <c r="X776" s="48">
        <v>691.70129300210397</v>
      </c>
      <c r="Y776" s="48">
        <v>2.0100118239502862E-2</v>
      </c>
      <c r="Z776" s="48">
        <v>34412.797216421342</v>
      </c>
      <c r="AA776" s="48">
        <v>566.19536568671788</v>
      </c>
      <c r="AB776" s="48">
        <v>1.6671906471918518E-2</v>
      </c>
      <c r="AC776" s="48">
        <v>33961.044985490669</v>
      </c>
      <c r="AD776" s="48">
        <v>-1361.4469036737298</v>
      </c>
      <c r="AE776" s="48">
        <v>-3.611435537838581E-2</v>
      </c>
      <c r="AF776" s="48">
        <v>37698.219708181372</v>
      </c>
      <c r="AG776" s="48">
        <v>-669.74561067162585</v>
      </c>
      <c r="AH776" s="48">
        <v>-1.6014237138882947E-2</v>
      </c>
      <c r="AI776" s="48">
        <v>41821.886666425569</v>
      </c>
      <c r="AJ776" s="48">
        <v>-795.25153798701194</v>
      </c>
      <c r="AK776" s="48">
        <v>-1.9442448906467291E-2</v>
      </c>
      <c r="AL776" s="48">
        <v>40902.848288956098</v>
      </c>
      <c r="AM776" s="48">
        <v>-691.70129300210397</v>
      </c>
      <c r="AN776" s="48">
        <v>-2.0100118239502862E-2</v>
      </c>
      <c r="AO776" s="48">
        <v>34412.797216421342</v>
      </c>
      <c r="AP776" s="48">
        <v>669.74561067162585</v>
      </c>
      <c r="AQ776" s="48">
        <v>1.6014237138882947E-2</v>
      </c>
      <c r="AR776" s="48">
        <v>41821.886666425569</v>
      </c>
      <c r="AS776" s="48">
        <v>-125.50592731538609</v>
      </c>
      <c r="AT776" s="48">
        <v>-3.4282117675843438E-3</v>
      </c>
      <c r="AU776" s="48">
        <v>36609.735869328346</v>
      </c>
      <c r="AV776" s="48">
        <v>-566.19536568671788</v>
      </c>
      <c r="AW776" s="48">
        <v>-1.6671906471918518E-2</v>
      </c>
      <c r="AX776" s="48">
        <v>33961.044985490669</v>
      </c>
      <c r="AY776" s="48">
        <v>795.25153798701194</v>
      </c>
      <c r="AZ776" s="48">
        <v>1.9442448906467291E-2</v>
      </c>
      <c r="BA776" s="48">
        <v>40902.848288956098</v>
      </c>
      <c r="BB776" s="48">
        <v>125.50592731538609</v>
      </c>
      <c r="BC776" s="48">
        <v>3.4282117675843438E-3</v>
      </c>
      <c r="BD776" s="48">
        <v>36609.735869328346</v>
      </c>
      <c r="BF776" s="8">
        <f t="shared" si="97"/>
        <v>318030.57025674847</v>
      </c>
      <c r="BG776" s="8">
        <f t="shared" si="98"/>
        <v>317752.55401442631</v>
      </c>
      <c r="BH776" s="8">
        <f t="shared" si="99"/>
        <v>317941.87251093145</v>
      </c>
      <c r="BI776" s="8">
        <f t="shared" si="100"/>
        <v>317964.53208521928</v>
      </c>
      <c r="BJ776" s="19">
        <f t="shared" si="101"/>
        <v>1</v>
      </c>
      <c r="BK776" s="19">
        <f t="shared" si="102"/>
        <v>0</v>
      </c>
      <c r="BL776" s="19">
        <f t="shared" si="103"/>
        <v>0</v>
      </c>
      <c r="BM776" s="19">
        <f t="shared" si="104"/>
        <v>0</v>
      </c>
    </row>
    <row r="777" spans="2:65" x14ac:dyDescent="0.25">
      <c r="B777" s="6">
        <v>752</v>
      </c>
      <c r="C777" s="48">
        <v>1952.5189975179915</v>
      </c>
      <c r="D777" s="48">
        <v>1558.2215726622942</v>
      </c>
      <c r="E777" s="48">
        <v>15.056009836374656</v>
      </c>
      <c r="F777" s="48">
        <v>10.657300966640426</v>
      </c>
      <c r="G777" s="48">
        <v>3179.1185330796443</v>
      </c>
      <c r="H777" s="48">
        <v>2916.5142530869753</v>
      </c>
      <c r="I777" s="48">
        <v>15.115558261487417</v>
      </c>
      <c r="J777" s="48">
        <v>10.692351806730469</v>
      </c>
      <c r="K777" s="48">
        <v>2509.2820566448472</v>
      </c>
      <c r="L777" s="48">
        <v>2207.640358823965</v>
      </c>
      <c r="M777" s="48">
        <v>15.098013272782126</v>
      </c>
      <c r="N777" s="48">
        <v>10.682034591256036</v>
      </c>
      <c r="O777" s="48">
        <v>2478.5433076603395</v>
      </c>
      <c r="P777" s="48">
        <v>2137.619190391742</v>
      </c>
      <c r="Q777" s="48">
        <v>15.080268205539666</v>
      </c>
      <c r="R777" s="48">
        <v>10.671591296865284</v>
      </c>
      <c r="U777" s="48">
        <v>1358.2926804246811</v>
      </c>
      <c r="V777" s="48">
        <v>3.5050840090043778E-2</v>
      </c>
      <c r="W777" s="48">
        <v>38752.072045500143</v>
      </c>
      <c r="X777" s="48">
        <v>649.41878616167082</v>
      </c>
      <c r="Y777" s="48">
        <v>2.4733624615610239E-2</v>
      </c>
      <c r="Z777" s="48">
        <v>26256.515017689737</v>
      </c>
      <c r="AA777" s="48">
        <v>579.3976177294478</v>
      </c>
      <c r="AB777" s="48">
        <v>1.4290330224858039E-2</v>
      </c>
      <c r="AC777" s="48">
        <v>40544.732599781724</v>
      </c>
      <c r="AD777" s="48">
        <v>-1358.2926804246811</v>
      </c>
      <c r="AE777" s="48">
        <v>-3.5050840090043778E-2</v>
      </c>
      <c r="AF777" s="48">
        <v>38752.072045500143</v>
      </c>
      <c r="AG777" s="48">
        <v>-708.87389426301024</v>
      </c>
      <c r="AH777" s="48">
        <v>-1.0317215474433539E-2</v>
      </c>
      <c r="AI777" s="48">
        <v>68707.869484710027</v>
      </c>
      <c r="AJ777" s="48">
        <v>-778.89506269523326</v>
      </c>
      <c r="AK777" s="48">
        <v>-2.0760509865185739E-2</v>
      </c>
      <c r="AL777" s="48">
        <v>37518.108550956087</v>
      </c>
      <c r="AM777" s="48">
        <v>-649.41878616167082</v>
      </c>
      <c r="AN777" s="48">
        <v>-2.4733624615610239E-2</v>
      </c>
      <c r="AO777" s="48">
        <v>26256.515017689737</v>
      </c>
      <c r="AP777" s="48">
        <v>708.87389426301024</v>
      </c>
      <c r="AQ777" s="48">
        <v>1.0317215474433539E-2</v>
      </c>
      <c r="AR777" s="48">
        <v>68707.869484710027</v>
      </c>
      <c r="AS777" s="48">
        <v>-70.021168432223021</v>
      </c>
      <c r="AT777" s="48">
        <v>-1.04432943907522E-2</v>
      </c>
      <c r="AU777" s="48">
        <v>6704.892710314527</v>
      </c>
      <c r="AV777" s="48">
        <v>-579.3976177294478</v>
      </c>
      <c r="AW777" s="48">
        <v>-1.4290330224858039E-2</v>
      </c>
      <c r="AX777" s="48">
        <v>40544.732599781724</v>
      </c>
      <c r="AY777" s="48">
        <v>778.89506269523326</v>
      </c>
      <c r="AZ777" s="48">
        <v>2.0760509865185739E-2</v>
      </c>
      <c r="BA777" s="48">
        <v>37518.108550956087</v>
      </c>
      <c r="BB777" s="48">
        <v>70.021168432223021</v>
      </c>
      <c r="BC777" s="48">
        <v>1.04432943907522E-2</v>
      </c>
      <c r="BD777" s="48">
        <v>6704.892710314527</v>
      </c>
      <c r="BF777" s="8">
        <f t="shared" si="97"/>
        <v>318160.80742655048</v>
      </c>
      <c r="BG777" s="8">
        <f t="shared" si="98"/>
        <v>317854.03994882706</v>
      </c>
      <c r="BH777" s="8">
        <f t="shared" si="99"/>
        <v>318253.39737885707</v>
      </c>
      <c r="BI777" s="8">
        <f t="shared" si="100"/>
        <v>318010.11971556681</v>
      </c>
      <c r="BJ777" s="19">
        <f t="shared" si="101"/>
        <v>0</v>
      </c>
      <c r="BK777" s="19">
        <f t="shared" si="102"/>
        <v>0</v>
      </c>
      <c r="BL777" s="19">
        <f t="shared" si="103"/>
        <v>1</v>
      </c>
      <c r="BM777" s="19">
        <f t="shared" si="104"/>
        <v>0</v>
      </c>
    </row>
    <row r="778" spans="2:65" x14ac:dyDescent="0.25">
      <c r="B778" s="6">
        <v>753</v>
      </c>
      <c r="C778" s="48">
        <v>1939.5044323385698</v>
      </c>
      <c r="D778" s="48">
        <v>1549.399378580754</v>
      </c>
      <c r="E778" s="48">
        <v>15.270782157676202</v>
      </c>
      <c r="F778" s="48">
        <v>10.810934200260077</v>
      </c>
      <c r="G778" s="48">
        <v>3129.5878327039873</v>
      </c>
      <c r="H778" s="48">
        <v>2883.2186012227917</v>
      </c>
      <c r="I778" s="48">
        <v>15.341818931067966</v>
      </c>
      <c r="J778" s="48">
        <v>10.852671376444485</v>
      </c>
      <c r="K778" s="48">
        <v>2532.93871687106</v>
      </c>
      <c r="L778" s="48">
        <v>2223.5312792286441</v>
      </c>
      <c r="M778" s="48">
        <v>15.310829337132907</v>
      </c>
      <c r="N778" s="48">
        <v>10.834478811511215</v>
      </c>
      <c r="O778" s="48">
        <v>2440.122868147173</v>
      </c>
      <c r="P778" s="48">
        <v>2111.7049877817981</v>
      </c>
      <c r="Q778" s="48">
        <v>15.301433760796389</v>
      </c>
      <c r="R778" s="48">
        <v>10.828958486196127</v>
      </c>
      <c r="U778" s="48">
        <v>1333.8192226420376</v>
      </c>
      <c r="V778" s="48">
        <v>4.1737176184408753E-2</v>
      </c>
      <c r="W778" s="48">
        <v>31957.58181504134</v>
      </c>
      <c r="X778" s="48">
        <v>674.13190064789001</v>
      </c>
      <c r="Y778" s="48">
        <v>2.3544611251137937E-2</v>
      </c>
      <c r="Z778" s="48">
        <v>28632.110059379658</v>
      </c>
      <c r="AA778" s="48">
        <v>562.30560920104404</v>
      </c>
      <c r="AB778" s="48">
        <v>1.8024285936050433E-2</v>
      </c>
      <c r="AC778" s="48">
        <v>31197.108789556805</v>
      </c>
      <c r="AD778" s="48">
        <v>-1333.8192226420376</v>
      </c>
      <c r="AE778" s="48">
        <v>-4.1737176184408753E-2</v>
      </c>
      <c r="AF778" s="48">
        <v>31957.58181504134</v>
      </c>
      <c r="AG778" s="48">
        <v>-659.68732199414762</v>
      </c>
      <c r="AH778" s="48">
        <v>-1.8192564933270816E-2</v>
      </c>
      <c r="AI778" s="48">
        <v>36261.369653693102</v>
      </c>
      <c r="AJ778" s="48">
        <v>-771.51361344099359</v>
      </c>
      <c r="AK778" s="48">
        <v>-2.371289024835832E-2</v>
      </c>
      <c r="AL778" s="48">
        <v>32535.621147844122</v>
      </c>
      <c r="AM778" s="48">
        <v>-674.13190064789001</v>
      </c>
      <c r="AN778" s="48">
        <v>-2.3544611251137937E-2</v>
      </c>
      <c r="AO778" s="48">
        <v>28632.110059379658</v>
      </c>
      <c r="AP778" s="48">
        <v>659.68732199414762</v>
      </c>
      <c r="AQ778" s="48">
        <v>1.8192564933270816E-2</v>
      </c>
      <c r="AR778" s="48">
        <v>36261.369653693102</v>
      </c>
      <c r="AS778" s="48">
        <v>-111.82629144684597</v>
      </c>
      <c r="AT778" s="48">
        <v>-5.5203253150875042E-3</v>
      </c>
      <c r="AU778" s="48">
        <v>20257.192296478523</v>
      </c>
      <c r="AV778" s="48">
        <v>-562.30560920104404</v>
      </c>
      <c r="AW778" s="48">
        <v>-1.8024285936050433E-2</v>
      </c>
      <c r="AX778" s="48">
        <v>31197.108789556805</v>
      </c>
      <c r="AY778" s="48">
        <v>771.51361344099359</v>
      </c>
      <c r="AZ778" s="48">
        <v>2.371289024835832E-2</v>
      </c>
      <c r="BA778" s="48">
        <v>32535.621147844122</v>
      </c>
      <c r="BB778" s="48">
        <v>111.82629144684597</v>
      </c>
      <c r="BC778" s="48">
        <v>5.5203253150875042E-3</v>
      </c>
      <c r="BD778" s="48">
        <v>20257.192296478523</v>
      </c>
      <c r="BF778" s="8">
        <f t="shared" si="97"/>
        <v>322778.62662922154</v>
      </c>
      <c r="BG778" s="8">
        <f t="shared" si="98"/>
        <v>322696.92269211175</v>
      </c>
      <c r="BH778" s="8">
        <f t="shared" si="99"/>
        <v>322810.83306610782</v>
      </c>
      <c r="BI778" s="8">
        <f t="shared" si="100"/>
        <v>322757.04959810199</v>
      </c>
      <c r="BJ778" s="19">
        <f t="shared" si="101"/>
        <v>0</v>
      </c>
      <c r="BK778" s="19">
        <f t="shared" si="102"/>
        <v>0</v>
      </c>
      <c r="BL778" s="19">
        <f t="shared" si="103"/>
        <v>1</v>
      </c>
      <c r="BM778" s="19">
        <f t="shared" si="104"/>
        <v>0</v>
      </c>
    </row>
    <row r="779" spans="2:65" x14ac:dyDescent="0.25">
      <c r="B779" s="6">
        <v>754</v>
      </c>
      <c r="C779" s="48">
        <v>2029.8226305233482</v>
      </c>
      <c r="D779" s="48">
        <v>1607.9291082986565</v>
      </c>
      <c r="E779" s="48">
        <v>15.069547296966364</v>
      </c>
      <c r="F779" s="48">
        <v>10.668633172282927</v>
      </c>
      <c r="G779" s="48">
        <v>3212.9652283483297</v>
      </c>
      <c r="H779" s="48">
        <v>2937.6847313122344</v>
      </c>
      <c r="I779" s="48">
        <v>15.137269519513239</v>
      </c>
      <c r="J779" s="48">
        <v>10.708562306646352</v>
      </c>
      <c r="K779" s="48">
        <v>2489.0658272279088</v>
      </c>
      <c r="L779" s="48">
        <v>2192.3299114565652</v>
      </c>
      <c r="M779" s="48">
        <v>15.127435847356622</v>
      </c>
      <c r="N779" s="48">
        <v>10.702771778300606</v>
      </c>
      <c r="O779" s="48">
        <v>2495.8034526617935</v>
      </c>
      <c r="P779" s="48">
        <v>2147.2162499378578</v>
      </c>
      <c r="Q779" s="48">
        <v>15.103563425034171</v>
      </c>
      <c r="R779" s="48">
        <v>10.688704139862077</v>
      </c>
      <c r="U779" s="48">
        <v>1329.7556230135779</v>
      </c>
      <c r="V779" s="48">
        <v>3.9929134363424268E-2</v>
      </c>
      <c r="W779" s="48">
        <v>33302.891340205351</v>
      </c>
      <c r="X779" s="48">
        <v>584.40080315790874</v>
      </c>
      <c r="Y779" s="48">
        <v>3.4138606017679152E-2</v>
      </c>
      <c r="Z779" s="48">
        <v>17118.472935165209</v>
      </c>
      <c r="AA779" s="48">
        <v>539.28714163920131</v>
      </c>
      <c r="AB779" s="48">
        <v>2.0070967579149723E-2</v>
      </c>
      <c r="AC779" s="48">
        <v>26869.015632282109</v>
      </c>
      <c r="AD779" s="48">
        <v>-1329.7556230135779</v>
      </c>
      <c r="AE779" s="48">
        <v>-3.9929134363424268E-2</v>
      </c>
      <c r="AF779" s="48">
        <v>33302.891340205351</v>
      </c>
      <c r="AG779" s="48">
        <v>-745.35481985566912</v>
      </c>
      <c r="AH779" s="48">
        <v>-5.7905283457451162E-3</v>
      </c>
      <c r="AI779" s="48">
        <v>128719.65654107476</v>
      </c>
      <c r="AJ779" s="48">
        <v>-790.46848137437655</v>
      </c>
      <c r="AK779" s="48">
        <v>-1.9858166784274545E-2</v>
      </c>
      <c r="AL779" s="48">
        <v>39805.712680404089</v>
      </c>
      <c r="AM779" s="48">
        <v>-584.40080315790874</v>
      </c>
      <c r="AN779" s="48">
        <v>-3.4138606017679152E-2</v>
      </c>
      <c r="AO779" s="48">
        <v>17118.472935165209</v>
      </c>
      <c r="AP779" s="48">
        <v>745.35481985566912</v>
      </c>
      <c r="AQ779" s="48">
        <v>5.7905283457451162E-3</v>
      </c>
      <c r="AR779" s="48">
        <v>128719.65654107476</v>
      </c>
      <c r="AS779" s="48">
        <v>-45.113661518707431</v>
      </c>
      <c r="AT779" s="48">
        <v>-1.4067638438529428E-2</v>
      </c>
      <c r="AU779" s="48">
        <v>3206.9107914479087</v>
      </c>
      <c r="AV779" s="48">
        <v>-539.28714163920131</v>
      </c>
      <c r="AW779" s="48">
        <v>-2.0070967579149723E-2</v>
      </c>
      <c r="AX779" s="48">
        <v>26869.015632282109</v>
      </c>
      <c r="AY779" s="48">
        <v>790.46848137437655</v>
      </c>
      <c r="AZ779" s="48">
        <v>1.9858166784274545E-2</v>
      </c>
      <c r="BA779" s="48">
        <v>39805.712680404089</v>
      </c>
      <c r="BB779" s="48">
        <v>45.113661518707431</v>
      </c>
      <c r="BC779" s="48">
        <v>1.4067638438529428E-2</v>
      </c>
      <c r="BD779" s="48">
        <v>3206.9107914479087</v>
      </c>
      <c r="BF779" s="8">
        <f t="shared" si="97"/>
        <v>318451.06606018916</v>
      </c>
      <c r="BG779" s="8">
        <f t="shared" si="98"/>
        <v>318319.18446807831</v>
      </c>
      <c r="BH779" s="8">
        <f t="shared" si="99"/>
        <v>318890.82343756163</v>
      </c>
      <c r="BI779" s="8">
        <f t="shared" si="100"/>
        <v>318513.9079459245</v>
      </c>
      <c r="BJ779" s="19">
        <f t="shared" si="101"/>
        <v>0</v>
      </c>
      <c r="BK779" s="19">
        <f t="shared" si="102"/>
        <v>0</v>
      </c>
      <c r="BL779" s="19">
        <f t="shared" si="103"/>
        <v>1</v>
      </c>
      <c r="BM779" s="19">
        <f t="shared" si="104"/>
        <v>0</v>
      </c>
    </row>
    <row r="780" spans="2:65" x14ac:dyDescent="0.25">
      <c r="B780" s="6">
        <v>755</v>
      </c>
      <c r="C780" s="48">
        <v>2030.781872874983</v>
      </c>
      <c r="D780" s="48">
        <v>1608.1305411115786</v>
      </c>
      <c r="E780" s="48">
        <v>14.986775921573237</v>
      </c>
      <c r="F780" s="48">
        <v>10.610044263821907</v>
      </c>
      <c r="G780" s="48">
        <v>3159.9898888878183</v>
      </c>
      <c r="H780" s="48">
        <v>2901.9267759776503</v>
      </c>
      <c r="I780" s="48">
        <v>15.062998171993092</v>
      </c>
      <c r="J780" s="48">
        <v>10.655074913776456</v>
      </c>
      <c r="K780" s="48">
        <v>2564.7506476410781</v>
      </c>
      <c r="L780" s="48">
        <v>2242.7775549480025</v>
      </c>
      <c r="M780" s="48">
        <v>15.033583668720405</v>
      </c>
      <c r="N780" s="48">
        <v>10.637715538355893</v>
      </c>
      <c r="O780" s="48">
        <v>2467.6384035941455</v>
      </c>
      <c r="P780" s="48">
        <v>2127.9420137317898</v>
      </c>
      <c r="Q780" s="48">
        <v>15.025386017274348</v>
      </c>
      <c r="R780" s="48">
        <v>10.63287354071784</v>
      </c>
      <c r="U780" s="48">
        <v>1293.7962348660717</v>
      </c>
      <c r="V780" s="48">
        <v>4.5030649954549418E-2</v>
      </c>
      <c r="W780" s="48">
        <v>28731.458155099543</v>
      </c>
      <c r="X780" s="48">
        <v>634.64701383642387</v>
      </c>
      <c r="Y780" s="48">
        <v>2.7671274533986434E-2</v>
      </c>
      <c r="Z780" s="48">
        <v>22935.228843793848</v>
      </c>
      <c r="AA780" s="48">
        <v>519.81147262021113</v>
      </c>
      <c r="AB780" s="48">
        <v>2.2829276895933504E-2</v>
      </c>
      <c r="AC780" s="48">
        <v>22769.511053274022</v>
      </c>
      <c r="AD780" s="48">
        <v>-1293.7962348660717</v>
      </c>
      <c r="AE780" s="48">
        <v>-4.5030649954549418E-2</v>
      </c>
      <c r="AF780" s="48">
        <v>28731.458155099543</v>
      </c>
      <c r="AG780" s="48">
        <v>-659.14922102964783</v>
      </c>
      <c r="AH780" s="48">
        <v>-1.7359375420562984E-2</v>
      </c>
      <c r="AI780" s="48">
        <v>37970.791290616085</v>
      </c>
      <c r="AJ780" s="48">
        <v>-773.98476224586057</v>
      </c>
      <c r="AK780" s="48">
        <v>-2.2201373058615914E-2</v>
      </c>
      <c r="AL780" s="48">
        <v>34862.022281342295</v>
      </c>
      <c r="AM780" s="48">
        <v>-634.64701383642387</v>
      </c>
      <c r="AN780" s="48">
        <v>-2.7671274533986434E-2</v>
      </c>
      <c r="AO780" s="48">
        <v>22935.228843793848</v>
      </c>
      <c r="AP780" s="48">
        <v>659.14922102964783</v>
      </c>
      <c r="AQ780" s="48">
        <v>1.7359375420562984E-2</v>
      </c>
      <c r="AR780" s="48">
        <v>37970.791290616085</v>
      </c>
      <c r="AS780" s="48">
        <v>-114.83554121621273</v>
      </c>
      <c r="AT780" s="48">
        <v>-4.8419976380529306E-3</v>
      </c>
      <c r="AU780" s="48">
        <v>23716.562832193064</v>
      </c>
      <c r="AV780" s="48">
        <v>-519.81147262021113</v>
      </c>
      <c r="AW780" s="48">
        <v>-2.2829276895933504E-2</v>
      </c>
      <c r="AX780" s="48">
        <v>22769.511053274022</v>
      </c>
      <c r="AY780" s="48">
        <v>773.98476224586057</v>
      </c>
      <c r="AZ780" s="48">
        <v>2.2201373058615914E-2</v>
      </c>
      <c r="BA780" s="48">
        <v>34862.022281342295</v>
      </c>
      <c r="BB780" s="48">
        <v>114.83554121621273</v>
      </c>
      <c r="BC780" s="48">
        <v>4.8419976380529306E-3</v>
      </c>
      <c r="BD780" s="48">
        <v>23716.562832193064</v>
      </c>
      <c r="BF780" s="8">
        <f t="shared" si="97"/>
        <v>316693.19737354561</v>
      </c>
      <c r="BG780" s="8">
        <f t="shared" si="98"/>
        <v>316750.32063731604</v>
      </c>
      <c r="BH780" s="8">
        <f t="shared" si="99"/>
        <v>316888.68859572877</v>
      </c>
      <c r="BI780" s="8">
        <f t="shared" si="100"/>
        <v>316858.26420780341</v>
      </c>
      <c r="BJ780" s="19">
        <f t="shared" si="101"/>
        <v>0</v>
      </c>
      <c r="BK780" s="19">
        <f t="shared" si="102"/>
        <v>0</v>
      </c>
      <c r="BL780" s="19">
        <f t="shared" si="103"/>
        <v>1</v>
      </c>
      <c r="BM780" s="19">
        <f t="shared" si="104"/>
        <v>0</v>
      </c>
    </row>
    <row r="781" spans="2:65" x14ac:dyDescent="0.25">
      <c r="B781" s="6">
        <v>756</v>
      </c>
      <c r="C781" s="48">
        <v>1988.3428670866629</v>
      </c>
      <c r="D781" s="48">
        <v>1579.8202337028804</v>
      </c>
      <c r="E781" s="48">
        <v>14.902434449734697</v>
      </c>
      <c r="F781" s="48">
        <v>10.549960103585473</v>
      </c>
      <c r="G781" s="48">
        <v>3163.4591454202141</v>
      </c>
      <c r="H781" s="48">
        <v>2904.4036385664858</v>
      </c>
      <c r="I781" s="48">
        <v>14.972468538405547</v>
      </c>
      <c r="J781" s="48">
        <v>10.591335678725669</v>
      </c>
      <c r="K781" s="48">
        <v>2579.9258640844214</v>
      </c>
      <c r="L781" s="48">
        <v>2253.1588849874156</v>
      </c>
      <c r="M781" s="48">
        <v>14.94090185275323</v>
      </c>
      <c r="N781" s="48">
        <v>10.572702231299484</v>
      </c>
      <c r="O781" s="48">
        <v>2465.6318008310964</v>
      </c>
      <c r="P781" s="48">
        <v>2126.8025945521981</v>
      </c>
      <c r="Q781" s="48">
        <v>14.935251014550541</v>
      </c>
      <c r="R781" s="48">
        <v>10.569363868087676</v>
      </c>
      <c r="U781" s="48">
        <v>1324.5834048636054</v>
      </c>
      <c r="V781" s="48">
        <v>4.1375575140195409E-2</v>
      </c>
      <c r="W781" s="48">
        <v>32013.655408424849</v>
      </c>
      <c r="X781" s="48">
        <v>673.33865128453522</v>
      </c>
      <c r="Y781" s="48">
        <v>2.2742127714010962E-2</v>
      </c>
      <c r="Z781" s="48">
        <v>29607.548587888061</v>
      </c>
      <c r="AA781" s="48">
        <v>546.98236084931773</v>
      </c>
      <c r="AB781" s="48">
        <v>1.9403764502202492E-2</v>
      </c>
      <c r="AC781" s="48">
        <v>28189.496980713746</v>
      </c>
      <c r="AD781" s="48">
        <v>-1324.5834048636054</v>
      </c>
      <c r="AE781" s="48">
        <v>-4.1375575140195409E-2</v>
      </c>
      <c r="AF781" s="48">
        <v>32013.655408424849</v>
      </c>
      <c r="AG781" s="48">
        <v>-651.24475357907022</v>
      </c>
      <c r="AH781" s="48">
        <v>-1.8633447426184446E-2</v>
      </c>
      <c r="AI781" s="48">
        <v>34950.309445364132</v>
      </c>
      <c r="AJ781" s="48">
        <v>-777.60104401428771</v>
      </c>
      <c r="AK781" s="48">
        <v>-2.1971810637992917E-2</v>
      </c>
      <c r="AL781" s="48">
        <v>35390.849521963661</v>
      </c>
      <c r="AM781" s="48">
        <v>-673.33865128453522</v>
      </c>
      <c r="AN781" s="48">
        <v>-2.2742127714010962E-2</v>
      </c>
      <c r="AO781" s="48">
        <v>29607.548587888061</v>
      </c>
      <c r="AP781" s="48">
        <v>651.24475357907022</v>
      </c>
      <c r="AQ781" s="48">
        <v>1.8633447426184446E-2</v>
      </c>
      <c r="AR781" s="48">
        <v>34950.309445364132</v>
      </c>
      <c r="AS781" s="48">
        <v>-126.35629043521749</v>
      </c>
      <c r="AT781" s="48">
        <v>-3.3383632118084705E-3</v>
      </c>
      <c r="AU781" s="48">
        <v>37849.773202708908</v>
      </c>
      <c r="AV781" s="48">
        <v>-546.98236084931773</v>
      </c>
      <c r="AW781" s="48">
        <v>-1.9403764502202492E-2</v>
      </c>
      <c r="AX781" s="48">
        <v>28189.496980713746</v>
      </c>
      <c r="AY781" s="48">
        <v>777.60104401428771</v>
      </c>
      <c r="AZ781" s="48">
        <v>2.1971810637992917E-2</v>
      </c>
      <c r="BA781" s="48">
        <v>35390.849521963661</v>
      </c>
      <c r="BB781" s="48">
        <v>126.35629043521749</v>
      </c>
      <c r="BC781" s="48">
        <v>3.3383632118084705E-3</v>
      </c>
      <c r="BD781" s="48">
        <v>37849.773202708908</v>
      </c>
      <c r="BF781" s="8">
        <f t="shared" si="97"/>
        <v>314918.98287386133</v>
      </c>
      <c r="BG781" s="8">
        <f t="shared" si="98"/>
        <v>314835.66672320355</v>
      </c>
      <c r="BH781" s="8">
        <f t="shared" si="99"/>
        <v>314927.90805399709</v>
      </c>
      <c r="BI781" s="8">
        <f t="shared" si="100"/>
        <v>314954.11344807805</v>
      </c>
      <c r="BJ781" s="19">
        <f t="shared" si="101"/>
        <v>0</v>
      </c>
      <c r="BK781" s="19">
        <f t="shared" si="102"/>
        <v>0</v>
      </c>
      <c r="BL781" s="19">
        <f t="shared" si="103"/>
        <v>0</v>
      </c>
      <c r="BM781" s="19">
        <f t="shared" si="104"/>
        <v>1</v>
      </c>
    </row>
    <row r="782" spans="2:65" x14ac:dyDescent="0.25">
      <c r="B782" s="6">
        <v>757</v>
      </c>
      <c r="C782" s="48">
        <v>1974.1391503795376</v>
      </c>
      <c r="D782" s="48">
        <v>1570.9660285453342</v>
      </c>
      <c r="E782" s="48">
        <v>15.130820040990908</v>
      </c>
      <c r="F782" s="48">
        <v>10.714050376246361</v>
      </c>
      <c r="G782" s="48">
        <v>3177.3123119603056</v>
      </c>
      <c r="H782" s="48">
        <v>2914.1383453116741</v>
      </c>
      <c r="I782" s="48">
        <v>15.205623828973463</v>
      </c>
      <c r="J782" s="48">
        <v>10.758250986523656</v>
      </c>
      <c r="K782" s="48">
        <v>2555.9627311103095</v>
      </c>
      <c r="L782" s="48">
        <v>2237.6309283375144</v>
      </c>
      <c r="M782" s="48">
        <v>15.17630691668395</v>
      </c>
      <c r="N782" s="48">
        <v>10.740943253801778</v>
      </c>
      <c r="O782" s="48">
        <v>2467.9336203239509</v>
      </c>
      <c r="P782" s="48">
        <v>2128.9400304001465</v>
      </c>
      <c r="Q782" s="48">
        <v>15.165273726084791</v>
      </c>
      <c r="R782" s="48">
        <v>10.734424553590038</v>
      </c>
      <c r="U782" s="48">
        <v>1343.1723167663399</v>
      </c>
      <c r="V782" s="48">
        <v>4.4200610277295382E-2</v>
      </c>
      <c r="W782" s="48">
        <v>30388.094380142302</v>
      </c>
      <c r="X782" s="48">
        <v>666.66489979218022</v>
      </c>
      <c r="Y782" s="48">
        <v>2.6892877555416916E-2</v>
      </c>
      <c r="Z782" s="48">
        <v>24789.64545234754</v>
      </c>
      <c r="AA782" s="48">
        <v>557.97400185481229</v>
      </c>
      <c r="AB782" s="48">
        <v>2.0374177343677857E-2</v>
      </c>
      <c r="AC782" s="48">
        <v>27386.3328291855</v>
      </c>
      <c r="AD782" s="48">
        <v>-1343.1723167663399</v>
      </c>
      <c r="AE782" s="48">
        <v>-4.4200610277295382E-2</v>
      </c>
      <c r="AF782" s="48">
        <v>30388.094380142302</v>
      </c>
      <c r="AG782" s="48">
        <v>-676.5074169741597</v>
      </c>
      <c r="AH782" s="48">
        <v>-1.7307732721878466E-2</v>
      </c>
      <c r="AI782" s="48">
        <v>39087.003933160813</v>
      </c>
      <c r="AJ782" s="48">
        <v>-785.19831491152763</v>
      </c>
      <c r="AK782" s="48">
        <v>-2.3826432933617525E-2</v>
      </c>
      <c r="AL782" s="48">
        <v>32954.925191662434</v>
      </c>
      <c r="AM782" s="48">
        <v>-666.66489979218022</v>
      </c>
      <c r="AN782" s="48">
        <v>-2.6892877555416916E-2</v>
      </c>
      <c r="AO782" s="48">
        <v>24789.64545234754</v>
      </c>
      <c r="AP782" s="48">
        <v>676.5074169741597</v>
      </c>
      <c r="AQ782" s="48">
        <v>1.7307732721878466E-2</v>
      </c>
      <c r="AR782" s="48">
        <v>39087.003933160813</v>
      </c>
      <c r="AS782" s="48">
        <v>-108.69089793736794</v>
      </c>
      <c r="AT782" s="48">
        <v>-6.5187002117390591E-3</v>
      </c>
      <c r="AU782" s="48">
        <v>16673.707089894135</v>
      </c>
      <c r="AV782" s="48">
        <v>-557.97400185481229</v>
      </c>
      <c r="AW782" s="48">
        <v>-2.0374177343677857E-2</v>
      </c>
      <c r="AX782" s="48">
        <v>27386.3328291855</v>
      </c>
      <c r="AY782" s="48">
        <v>785.19831491152763</v>
      </c>
      <c r="AZ782" s="48">
        <v>2.3826432933617525E-2</v>
      </c>
      <c r="BA782" s="48">
        <v>32954.925191662434</v>
      </c>
      <c r="BB782" s="48">
        <v>108.69089793736794</v>
      </c>
      <c r="BC782" s="48">
        <v>6.5187002117390591E-3</v>
      </c>
      <c r="BD782" s="48">
        <v>16673.707089894135</v>
      </c>
      <c r="BF782" s="8">
        <f t="shared" si="97"/>
        <v>319850.54525884549</v>
      </c>
      <c r="BG782" s="8">
        <f t="shared" si="98"/>
        <v>319833.39125039801</v>
      </c>
      <c r="BH782" s="8">
        <f t="shared" si="99"/>
        <v>319990.66668571578</v>
      </c>
      <c r="BI782" s="8">
        <f t="shared" si="100"/>
        <v>319903.79657730099</v>
      </c>
      <c r="BJ782" s="19">
        <f t="shared" si="101"/>
        <v>0</v>
      </c>
      <c r="BK782" s="19">
        <f t="shared" si="102"/>
        <v>0</v>
      </c>
      <c r="BL782" s="19">
        <f t="shared" si="103"/>
        <v>1</v>
      </c>
      <c r="BM782" s="19">
        <f t="shared" si="104"/>
        <v>0</v>
      </c>
    </row>
    <row r="783" spans="2:65" x14ac:dyDescent="0.25">
      <c r="B783" s="6">
        <v>758</v>
      </c>
      <c r="C783" s="48">
        <v>2031.2114531526715</v>
      </c>
      <c r="D783" s="48">
        <v>1608.8108391711023</v>
      </c>
      <c r="E783" s="48">
        <v>14.897503458027209</v>
      </c>
      <c r="F783" s="48">
        <v>10.545736309866731</v>
      </c>
      <c r="G783" s="48">
        <v>3163.0587566942031</v>
      </c>
      <c r="H783" s="48">
        <v>2904.2157728604493</v>
      </c>
      <c r="I783" s="48">
        <v>14.968645432497892</v>
      </c>
      <c r="J783" s="48">
        <v>10.587706706960306</v>
      </c>
      <c r="K783" s="48">
        <v>2581.6210218679053</v>
      </c>
      <c r="L783" s="48">
        <v>2254.3961526476173</v>
      </c>
      <c r="M783" s="48">
        <v>14.939077046546924</v>
      </c>
      <c r="N783" s="48">
        <v>10.570279861695065</v>
      </c>
      <c r="O783" s="48">
        <v>2476.123639269751</v>
      </c>
      <c r="P783" s="48">
        <v>2133.9520042665295</v>
      </c>
      <c r="Q783" s="48">
        <v>14.932580943561186</v>
      </c>
      <c r="R783" s="48">
        <v>10.566447985264722</v>
      </c>
      <c r="U783" s="48">
        <v>1295.404933689347</v>
      </c>
      <c r="V783" s="48">
        <v>4.1970397093574974E-2</v>
      </c>
      <c r="W783" s="48">
        <v>30864.729032731826</v>
      </c>
      <c r="X783" s="48">
        <v>645.58531347651501</v>
      </c>
      <c r="Y783" s="48">
        <v>2.4543551828333676E-2</v>
      </c>
      <c r="Z783" s="48">
        <v>26303.662892476528</v>
      </c>
      <c r="AA783" s="48">
        <v>525.14116509542714</v>
      </c>
      <c r="AB783" s="48">
        <v>2.0711675397990348E-2</v>
      </c>
      <c r="AC783" s="48">
        <v>25354.837549567888</v>
      </c>
      <c r="AD783" s="48">
        <v>-1295.404933689347</v>
      </c>
      <c r="AE783" s="48">
        <v>-4.1970397093574974E-2</v>
      </c>
      <c r="AF783" s="48">
        <v>30864.729032731826</v>
      </c>
      <c r="AG783" s="48">
        <v>-649.81962021283198</v>
      </c>
      <c r="AH783" s="48">
        <v>-1.7426845265241298E-2</v>
      </c>
      <c r="AI783" s="48">
        <v>37288.425433427656</v>
      </c>
      <c r="AJ783" s="48">
        <v>-770.26376859391985</v>
      </c>
      <c r="AK783" s="48">
        <v>-2.1258721695584626E-2</v>
      </c>
      <c r="AL783" s="48">
        <v>36232.835615600605</v>
      </c>
      <c r="AM783" s="48">
        <v>-645.58531347651501</v>
      </c>
      <c r="AN783" s="48">
        <v>-2.4543551828333676E-2</v>
      </c>
      <c r="AO783" s="48">
        <v>26303.662892476528</v>
      </c>
      <c r="AP783" s="48">
        <v>649.81962021283198</v>
      </c>
      <c r="AQ783" s="48">
        <v>1.7426845265241298E-2</v>
      </c>
      <c r="AR783" s="48">
        <v>37288.425433427656</v>
      </c>
      <c r="AS783" s="48">
        <v>-120.44414838108787</v>
      </c>
      <c r="AT783" s="48">
        <v>-3.8318764303433284E-3</v>
      </c>
      <c r="AU783" s="48">
        <v>31432.158779268444</v>
      </c>
      <c r="AV783" s="48">
        <v>-525.14116509542714</v>
      </c>
      <c r="AW783" s="48">
        <v>-2.0711675397990348E-2</v>
      </c>
      <c r="AX783" s="48">
        <v>25354.837549567888</v>
      </c>
      <c r="AY783" s="48">
        <v>770.26376859391985</v>
      </c>
      <c r="AZ783" s="48">
        <v>2.1258721695584626E-2</v>
      </c>
      <c r="BA783" s="48">
        <v>36232.835615600605</v>
      </c>
      <c r="BB783" s="48">
        <v>120.44414838108787</v>
      </c>
      <c r="BC783" s="48">
        <v>3.8318764303433284E-3</v>
      </c>
      <c r="BD783" s="48">
        <v>31432.158779268444</v>
      </c>
      <c r="BF783" s="8">
        <f t="shared" si="97"/>
        <v>314763.27845683083</v>
      </c>
      <c r="BG783" s="8">
        <f t="shared" si="98"/>
        <v>314726.98543594871</v>
      </c>
      <c r="BH783" s="8">
        <f t="shared" si="99"/>
        <v>314853.99969820434</v>
      </c>
      <c r="BI783" s="8">
        <f t="shared" si="100"/>
        <v>314859.48755367508</v>
      </c>
      <c r="BJ783" s="19">
        <f t="shared" si="101"/>
        <v>0</v>
      </c>
      <c r="BK783" s="19">
        <f t="shared" si="102"/>
        <v>0</v>
      </c>
      <c r="BL783" s="19">
        <f t="shared" si="103"/>
        <v>0</v>
      </c>
      <c r="BM783" s="19">
        <f t="shared" si="104"/>
        <v>1</v>
      </c>
    </row>
    <row r="784" spans="2:65" x14ac:dyDescent="0.25">
      <c r="B784" s="6">
        <v>759</v>
      </c>
      <c r="C784" s="48">
        <v>1906.970663150709</v>
      </c>
      <c r="D784" s="48">
        <v>1525.4489983481076</v>
      </c>
      <c r="E784" s="48">
        <v>14.919967725979689</v>
      </c>
      <c r="F784" s="48">
        <v>10.560981903627841</v>
      </c>
      <c r="G784" s="48">
        <v>3157.7204175285488</v>
      </c>
      <c r="H784" s="48">
        <v>2900.8180110767039</v>
      </c>
      <c r="I784" s="48">
        <v>14.97830793288958</v>
      </c>
      <c r="J784" s="48">
        <v>10.595410255008842</v>
      </c>
      <c r="K784" s="48">
        <v>2597.4691089203434</v>
      </c>
      <c r="L784" s="48">
        <v>2265.2683873390383</v>
      </c>
      <c r="M784" s="48">
        <v>14.943164623787252</v>
      </c>
      <c r="N784" s="48">
        <v>10.574681641561845</v>
      </c>
      <c r="O784" s="48">
        <v>2520.0259338396736</v>
      </c>
      <c r="P784" s="48">
        <v>2163.6977931682814</v>
      </c>
      <c r="Q784" s="48">
        <v>14.931834762178386</v>
      </c>
      <c r="R784" s="48">
        <v>10.567992146078963</v>
      </c>
      <c r="U784" s="48">
        <v>1375.3690127285963</v>
      </c>
      <c r="V784" s="48">
        <v>3.4428351381000866E-2</v>
      </c>
      <c r="W784" s="48">
        <v>39948.732877392082</v>
      </c>
      <c r="X784" s="48">
        <v>739.81938899093075</v>
      </c>
      <c r="Y784" s="48">
        <v>1.3699737934004474E-2</v>
      </c>
      <c r="Z784" s="48">
        <v>54002.44826250332</v>
      </c>
      <c r="AA784" s="48">
        <v>638.24879482017377</v>
      </c>
      <c r="AB784" s="48">
        <v>7.0102424511215844E-3</v>
      </c>
      <c r="AC784" s="48">
        <v>91045.181285856801</v>
      </c>
      <c r="AD784" s="48">
        <v>-1375.3690127285963</v>
      </c>
      <c r="AE784" s="48">
        <v>-3.4428351381000866E-2</v>
      </c>
      <c r="AF784" s="48">
        <v>39948.732877392082</v>
      </c>
      <c r="AG784" s="48">
        <v>-635.54962373766557</v>
      </c>
      <c r="AH784" s="48">
        <v>-2.0728613446996391E-2</v>
      </c>
      <c r="AI784" s="48">
        <v>30660.498608012669</v>
      </c>
      <c r="AJ784" s="48">
        <v>-737.12021790842255</v>
      </c>
      <c r="AK784" s="48">
        <v>-2.7418108929879281E-2</v>
      </c>
      <c r="AL784" s="48">
        <v>26884.429549593595</v>
      </c>
      <c r="AM784" s="48">
        <v>-739.81938899093075</v>
      </c>
      <c r="AN784" s="48">
        <v>-1.3699737934004474E-2</v>
      </c>
      <c r="AO784" s="48">
        <v>54002.44826250332</v>
      </c>
      <c r="AP784" s="48">
        <v>635.54962373766557</v>
      </c>
      <c r="AQ784" s="48">
        <v>2.0728613446996391E-2</v>
      </c>
      <c r="AR784" s="48">
        <v>30660.498608012669</v>
      </c>
      <c r="AS784" s="48">
        <v>-101.57059417075698</v>
      </c>
      <c r="AT784" s="48">
        <v>-6.6894954828828901E-3</v>
      </c>
      <c r="AU784" s="48">
        <v>15183.595598600261</v>
      </c>
      <c r="AV784" s="48">
        <v>-638.24879482017377</v>
      </c>
      <c r="AW784" s="48">
        <v>-7.0102424511215844E-3</v>
      </c>
      <c r="AX784" s="48">
        <v>91045.181285856801</v>
      </c>
      <c r="AY784" s="48">
        <v>737.12021790842255</v>
      </c>
      <c r="AZ784" s="48">
        <v>2.7418108929879281E-2</v>
      </c>
      <c r="BA784" s="48">
        <v>26884.429549593595</v>
      </c>
      <c r="BB784" s="48">
        <v>101.57059417075698</v>
      </c>
      <c r="BC784" s="48">
        <v>6.6894954828828901E-3</v>
      </c>
      <c r="BD784" s="48">
        <v>15183.595598600261</v>
      </c>
      <c r="BF784" s="8">
        <f t="shared" si="97"/>
        <v>315304.00811048714</v>
      </c>
      <c r="BG784" s="8">
        <f t="shared" si="98"/>
        <v>314961.48963918851</v>
      </c>
      <c r="BH784" s="8">
        <f t="shared" si="99"/>
        <v>314975.18085951632</v>
      </c>
      <c r="BI784" s="8">
        <f t="shared" si="100"/>
        <v>314876.06658920058</v>
      </c>
      <c r="BJ784" s="19">
        <f t="shared" si="101"/>
        <v>1</v>
      </c>
      <c r="BK784" s="19">
        <f t="shared" si="102"/>
        <v>0</v>
      </c>
      <c r="BL784" s="19">
        <f t="shared" si="103"/>
        <v>0</v>
      </c>
      <c r="BM784" s="19">
        <f t="shared" si="104"/>
        <v>0</v>
      </c>
    </row>
    <row r="785" spans="2:65" x14ac:dyDescent="0.25">
      <c r="B785" s="6">
        <v>760</v>
      </c>
      <c r="C785" s="48">
        <v>1920.3393326190601</v>
      </c>
      <c r="D785" s="48">
        <v>1536.1045512366943</v>
      </c>
      <c r="E785" s="48">
        <v>15.1243893859426</v>
      </c>
      <c r="F785" s="48">
        <v>10.706071390580863</v>
      </c>
      <c r="G785" s="48">
        <v>3132.8011891168271</v>
      </c>
      <c r="H785" s="48">
        <v>2885.1536711965036</v>
      </c>
      <c r="I785" s="48">
        <v>15.189892923669596</v>
      </c>
      <c r="J785" s="48">
        <v>10.744718498602222</v>
      </c>
      <c r="K785" s="48">
        <v>2586.8688205403978</v>
      </c>
      <c r="L785" s="48">
        <v>2259.5388873813704</v>
      </c>
      <c r="M785" s="48">
        <v>15.151819384535862</v>
      </c>
      <c r="N785" s="48">
        <v>10.722268569929293</v>
      </c>
      <c r="O785" s="48">
        <v>2465.5448230008187</v>
      </c>
      <c r="P785" s="48">
        <v>2128.5185733792487</v>
      </c>
      <c r="Q785" s="48">
        <v>15.147159796101048</v>
      </c>
      <c r="R785" s="48">
        <v>10.719518500440513</v>
      </c>
      <c r="U785" s="48">
        <v>1349.0491199598093</v>
      </c>
      <c r="V785" s="48">
        <v>3.8647108021358179E-2</v>
      </c>
      <c r="W785" s="48">
        <v>34906.858210820392</v>
      </c>
      <c r="X785" s="48">
        <v>723.43433614467608</v>
      </c>
      <c r="Y785" s="48">
        <v>1.6197179348429458E-2</v>
      </c>
      <c r="Z785" s="48">
        <v>44664.217181420732</v>
      </c>
      <c r="AA785" s="48">
        <v>592.41402214255436</v>
      </c>
      <c r="AB785" s="48">
        <v>1.3447109859649586E-2</v>
      </c>
      <c r="AC785" s="48">
        <v>44055.118782080943</v>
      </c>
      <c r="AD785" s="48">
        <v>-1349.0491199598093</v>
      </c>
      <c r="AE785" s="48">
        <v>-3.8647108021358179E-2</v>
      </c>
      <c r="AF785" s="48">
        <v>34906.858210820392</v>
      </c>
      <c r="AG785" s="48">
        <v>-625.61478381513325</v>
      </c>
      <c r="AH785" s="48">
        <v>-2.2449928672928721E-2</v>
      </c>
      <c r="AI785" s="48">
        <v>27867.116770376724</v>
      </c>
      <c r="AJ785" s="48">
        <v>-756.63509781725497</v>
      </c>
      <c r="AK785" s="48">
        <v>-2.5199998161708592E-2</v>
      </c>
      <c r="AL785" s="48">
        <v>30025.204484616286</v>
      </c>
      <c r="AM785" s="48">
        <v>-723.43433614467608</v>
      </c>
      <c r="AN785" s="48">
        <v>-1.6197179348429458E-2</v>
      </c>
      <c r="AO785" s="48">
        <v>44664.217181420732</v>
      </c>
      <c r="AP785" s="48">
        <v>625.61478381513325</v>
      </c>
      <c r="AQ785" s="48">
        <v>2.2449928672928721E-2</v>
      </c>
      <c r="AR785" s="48">
        <v>27867.116770376724</v>
      </c>
      <c r="AS785" s="48">
        <v>-131.02031400212172</v>
      </c>
      <c r="AT785" s="48">
        <v>-2.7500694887798716E-3</v>
      </c>
      <c r="AU785" s="48">
        <v>47642.546683520988</v>
      </c>
      <c r="AV785" s="48">
        <v>-592.41402214255436</v>
      </c>
      <c r="AW785" s="48">
        <v>-1.3447109859649586E-2</v>
      </c>
      <c r="AX785" s="48">
        <v>44055.118782080943</v>
      </c>
      <c r="AY785" s="48">
        <v>756.63509781725497</v>
      </c>
      <c r="AZ785" s="48">
        <v>2.5199998161708592E-2</v>
      </c>
      <c r="BA785" s="48">
        <v>30025.204484616286</v>
      </c>
      <c r="BB785" s="48">
        <v>131.02031400212172</v>
      </c>
      <c r="BC785" s="48">
        <v>2.7500694887798716E-3</v>
      </c>
      <c r="BD785" s="48">
        <v>47642.546683520988</v>
      </c>
      <c r="BF785" s="8">
        <f t="shared" si="97"/>
        <v>319646.03716618923</v>
      </c>
      <c r="BG785" s="8">
        <f t="shared" si="98"/>
        <v>319456.40128687018</v>
      </c>
      <c r="BH785" s="8">
        <f t="shared" si="99"/>
        <v>319408.51821049739</v>
      </c>
      <c r="BI785" s="8">
        <f t="shared" si="100"/>
        <v>319457.03643983614</v>
      </c>
      <c r="BJ785" s="19">
        <f t="shared" si="101"/>
        <v>1</v>
      </c>
      <c r="BK785" s="19">
        <f t="shared" si="102"/>
        <v>0</v>
      </c>
      <c r="BL785" s="19">
        <f t="shared" si="103"/>
        <v>0</v>
      </c>
      <c r="BM785" s="19">
        <f t="shared" si="104"/>
        <v>0</v>
      </c>
    </row>
    <row r="786" spans="2:65" x14ac:dyDescent="0.25">
      <c r="B786" s="6">
        <v>761</v>
      </c>
      <c r="C786" s="48">
        <v>1993.3325594370644</v>
      </c>
      <c r="D786" s="48">
        <v>1578.9693447516497</v>
      </c>
      <c r="E786" s="48">
        <v>14.993645015112929</v>
      </c>
      <c r="F786" s="48">
        <v>10.613508203172168</v>
      </c>
      <c r="G786" s="48">
        <v>3180.1870889006423</v>
      </c>
      <c r="H786" s="48">
        <v>2913.0012280558703</v>
      </c>
      <c r="I786" s="48">
        <v>15.058185684110965</v>
      </c>
      <c r="J786" s="48">
        <v>10.651557323040134</v>
      </c>
      <c r="K786" s="48">
        <v>2578.2836598254366</v>
      </c>
      <c r="L786" s="48">
        <v>2248.7875012606587</v>
      </c>
      <c r="M786" s="48">
        <v>15.030991458735361</v>
      </c>
      <c r="N786" s="48">
        <v>10.635538501369588</v>
      </c>
      <c r="O786" s="48">
        <v>2588.8679611974994</v>
      </c>
      <c r="P786" s="48">
        <v>2205.7595568333363</v>
      </c>
      <c r="Q786" s="48">
        <v>15.00744098334447</v>
      </c>
      <c r="R786" s="48">
        <v>10.621650559268968</v>
      </c>
      <c r="U786" s="48">
        <v>1334.0318833042206</v>
      </c>
      <c r="V786" s="48">
        <v>3.8049119867965331E-2</v>
      </c>
      <c r="W786" s="48">
        <v>35060.781640507303</v>
      </c>
      <c r="X786" s="48">
        <v>669.81815650900899</v>
      </c>
      <c r="Y786" s="48">
        <v>2.203029819741964E-2</v>
      </c>
      <c r="Z786" s="48">
        <v>30404.407171731487</v>
      </c>
      <c r="AA786" s="48">
        <v>626.7902120816866</v>
      </c>
      <c r="AB786" s="48">
        <v>8.1423560967994746E-3</v>
      </c>
      <c r="AC786" s="48">
        <v>76978.973239460727</v>
      </c>
      <c r="AD786" s="48">
        <v>-1334.0318833042206</v>
      </c>
      <c r="AE786" s="48">
        <v>-3.8049119867965331E-2</v>
      </c>
      <c r="AF786" s="48">
        <v>35060.781640507303</v>
      </c>
      <c r="AG786" s="48">
        <v>-664.21372679521164</v>
      </c>
      <c r="AH786" s="48">
        <v>-1.6018821670545691E-2</v>
      </c>
      <c r="AI786" s="48">
        <v>41464.580882158283</v>
      </c>
      <c r="AJ786" s="48">
        <v>-707.24167122253402</v>
      </c>
      <c r="AK786" s="48">
        <v>-2.9906763771165856E-2</v>
      </c>
      <c r="AL786" s="48">
        <v>23648.218063112872</v>
      </c>
      <c r="AM786" s="48">
        <v>-669.81815650900899</v>
      </c>
      <c r="AN786" s="48">
        <v>-2.203029819741964E-2</v>
      </c>
      <c r="AO786" s="48">
        <v>30404.407171731487</v>
      </c>
      <c r="AP786" s="48">
        <v>664.21372679521164</v>
      </c>
      <c r="AQ786" s="48">
        <v>1.6018821670545691E-2</v>
      </c>
      <c r="AR786" s="48">
        <v>41464.580882158283</v>
      </c>
      <c r="AS786" s="48">
        <v>-43.027944427322382</v>
      </c>
      <c r="AT786" s="48">
        <v>-1.3887942100620165E-2</v>
      </c>
      <c r="AU786" s="48">
        <v>3098.2232007865996</v>
      </c>
      <c r="AV786" s="48">
        <v>-626.7902120816866</v>
      </c>
      <c r="AW786" s="48">
        <v>-8.1423560967994746E-3</v>
      </c>
      <c r="AX786" s="48">
        <v>76978.973239460727</v>
      </c>
      <c r="AY786" s="48">
        <v>707.24167122253402</v>
      </c>
      <c r="AZ786" s="48">
        <v>2.9906763771165856E-2</v>
      </c>
      <c r="BA786" s="48">
        <v>23648.218063112872</v>
      </c>
      <c r="BB786" s="48">
        <v>43.027944427322382</v>
      </c>
      <c r="BC786" s="48">
        <v>1.3887942100620165E-2</v>
      </c>
      <c r="BD786" s="48">
        <v>3098.2232007865996</v>
      </c>
      <c r="BF786" s="8">
        <f t="shared" si="97"/>
        <v>316826.27675041335</v>
      </c>
      <c r="BG786" s="8">
        <f t="shared" si="98"/>
        <v>316633.71846314817</v>
      </c>
      <c r="BH786" s="8">
        <f t="shared" si="99"/>
        <v>316817.36753982701</v>
      </c>
      <c r="BI786" s="8">
        <f t="shared" si="100"/>
        <v>316443.75722123566</v>
      </c>
      <c r="BJ786" s="19">
        <f t="shared" si="101"/>
        <v>1</v>
      </c>
      <c r="BK786" s="19">
        <f t="shared" si="102"/>
        <v>0</v>
      </c>
      <c r="BL786" s="19">
        <f t="shared" si="103"/>
        <v>0</v>
      </c>
      <c r="BM786" s="19">
        <f t="shared" si="104"/>
        <v>0</v>
      </c>
    </row>
    <row r="787" spans="2:65" x14ac:dyDescent="0.25">
      <c r="B787" s="6">
        <v>762</v>
      </c>
      <c r="C787" s="48">
        <v>1911.1223403476088</v>
      </c>
      <c r="D787" s="48">
        <v>1533.3112509289431</v>
      </c>
      <c r="E787" s="48">
        <v>15.062879568453848</v>
      </c>
      <c r="F787" s="48">
        <v>10.664020183420046</v>
      </c>
      <c r="G787" s="48">
        <v>3141.416294969195</v>
      </c>
      <c r="H787" s="48">
        <v>2893.1025039509896</v>
      </c>
      <c r="I787" s="48">
        <v>15.130525723924375</v>
      </c>
      <c r="J787" s="48">
        <v>10.703967797917048</v>
      </c>
      <c r="K787" s="48">
        <v>2533.9542386581902</v>
      </c>
      <c r="L787" s="48">
        <v>2226.6579682363767</v>
      </c>
      <c r="M787" s="48">
        <v>15.099865783481462</v>
      </c>
      <c r="N787" s="48">
        <v>10.685876091785564</v>
      </c>
      <c r="O787" s="48">
        <v>2431.6964967577023</v>
      </c>
      <c r="P787" s="48">
        <v>2108.6108535197968</v>
      </c>
      <c r="Q787" s="48">
        <v>15.09161580980564</v>
      </c>
      <c r="R787" s="48">
        <v>10.681003989161214</v>
      </c>
      <c r="U787" s="48">
        <v>1359.7912530220465</v>
      </c>
      <c r="V787" s="48">
        <v>3.9947614497002348E-2</v>
      </c>
      <c r="W787" s="48">
        <v>34039.360551155929</v>
      </c>
      <c r="X787" s="48">
        <v>693.34671730743366</v>
      </c>
      <c r="Y787" s="48">
        <v>2.1855908365518317E-2</v>
      </c>
      <c r="Z787" s="48">
        <v>31723.536981940983</v>
      </c>
      <c r="AA787" s="48">
        <v>575.29960259085374</v>
      </c>
      <c r="AB787" s="48">
        <v>1.6983805741167757E-2</v>
      </c>
      <c r="AC787" s="48">
        <v>33873.421031680846</v>
      </c>
      <c r="AD787" s="48">
        <v>-1359.7912530220465</v>
      </c>
      <c r="AE787" s="48">
        <v>-3.9947614497002348E-2</v>
      </c>
      <c r="AF787" s="48">
        <v>34039.360551155929</v>
      </c>
      <c r="AG787" s="48">
        <v>-666.44453571461281</v>
      </c>
      <c r="AH787" s="48">
        <v>-1.8091706131484031E-2</v>
      </c>
      <c r="AI787" s="48">
        <v>36837.019729987485</v>
      </c>
      <c r="AJ787" s="48">
        <v>-784.49165043119274</v>
      </c>
      <c r="AK787" s="48">
        <v>-2.2963808755834592E-2</v>
      </c>
      <c r="AL787" s="48">
        <v>34162.087777876608</v>
      </c>
      <c r="AM787" s="48">
        <v>-693.34671730743366</v>
      </c>
      <c r="AN787" s="48">
        <v>-2.1855908365518317E-2</v>
      </c>
      <c r="AO787" s="48">
        <v>31723.536981940983</v>
      </c>
      <c r="AP787" s="48">
        <v>666.44453571461281</v>
      </c>
      <c r="AQ787" s="48">
        <v>1.8091706131484031E-2</v>
      </c>
      <c r="AR787" s="48">
        <v>36837.019729987485</v>
      </c>
      <c r="AS787" s="48">
        <v>-118.04711471657993</v>
      </c>
      <c r="AT787" s="48">
        <v>-4.8721026243505605E-3</v>
      </c>
      <c r="AU787" s="48">
        <v>24229.192982632489</v>
      </c>
      <c r="AV787" s="48">
        <v>-575.29960259085374</v>
      </c>
      <c r="AW787" s="48">
        <v>-1.6983805741167757E-2</v>
      </c>
      <c r="AX787" s="48">
        <v>33873.421031680846</v>
      </c>
      <c r="AY787" s="48">
        <v>784.49165043119274</v>
      </c>
      <c r="AZ787" s="48">
        <v>2.2963808755834592E-2</v>
      </c>
      <c r="BA787" s="48">
        <v>34162.087777876608</v>
      </c>
      <c r="BB787" s="48">
        <v>118.04711471657993</v>
      </c>
      <c r="BC787" s="48">
        <v>4.8721026243505605E-3</v>
      </c>
      <c r="BD787" s="48">
        <v>24229.192982632489</v>
      </c>
      <c r="BF787" s="8">
        <f t="shared" si="97"/>
        <v>318387.2942516724</v>
      </c>
      <c r="BG787" s="8">
        <f t="shared" si="98"/>
        <v>318225.93143356044</v>
      </c>
      <c r="BH787" s="8">
        <f t="shared" si="99"/>
        <v>318349.62478533055</v>
      </c>
      <c r="BI787" s="8">
        <f t="shared" si="100"/>
        <v>318321.50882131659</v>
      </c>
      <c r="BJ787" s="19">
        <f t="shared" si="101"/>
        <v>1</v>
      </c>
      <c r="BK787" s="19">
        <f t="shared" si="102"/>
        <v>0</v>
      </c>
      <c r="BL787" s="19">
        <f t="shared" si="103"/>
        <v>0</v>
      </c>
      <c r="BM787" s="19">
        <f t="shared" si="104"/>
        <v>0</v>
      </c>
    </row>
    <row r="788" spans="2:65" x14ac:dyDescent="0.25">
      <c r="B788" s="6">
        <v>763</v>
      </c>
      <c r="C788" s="48">
        <v>1869.8232681169745</v>
      </c>
      <c r="D788" s="48">
        <v>1504.0484359505708</v>
      </c>
      <c r="E788" s="48">
        <v>15.003995339416223</v>
      </c>
      <c r="F788" s="48">
        <v>10.620183650491462</v>
      </c>
      <c r="G788" s="48">
        <v>3183.6617728144015</v>
      </c>
      <c r="H788" s="48">
        <v>2920.7054069307342</v>
      </c>
      <c r="I788" s="48">
        <v>15.053443688105327</v>
      </c>
      <c r="J788" s="48">
        <v>10.649314607086321</v>
      </c>
      <c r="K788" s="48">
        <v>2531.2239845525869</v>
      </c>
      <c r="L788" s="48">
        <v>2223.7552175058454</v>
      </c>
      <c r="M788" s="48">
        <v>15.032120957713298</v>
      </c>
      <c r="N788" s="48">
        <v>10.636760825077204</v>
      </c>
      <c r="O788" s="48">
        <v>2426.1025832418786</v>
      </c>
      <c r="P788" s="48">
        <v>2103.7140726615967</v>
      </c>
      <c r="Q788" s="48">
        <v>15.024945307064655</v>
      </c>
      <c r="R788" s="48">
        <v>10.632533487452369</v>
      </c>
      <c r="U788" s="48">
        <v>1416.6569709801634</v>
      </c>
      <c r="V788" s="48">
        <v>2.9130956594858759E-2</v>
      </c>
      <c r="W788" s="48">
        <v>48630.636840473177</v>
      </c>
      <c r="X788" s="48">
        <v>719.70678155527457</v>
      </c>
      <c r="Y788" s="48">
        <v>1.6577174585741261E-2</v>
      </c>
      <c r="Z788" s="48">
        <v>43415.527648138857</v>
      </c>
      <c r="AA788" s="48">
        <v>599.66563671102585</v>
      </c>
      <c r="AB788" s="48">
        <v>1.2349836960906302E-2</v>
      </c>
      <c r="AC788" s="48">
        <v>48556.563022595481</v>
      </c>
      <c r="AD788" s="48">
        <v>-1416.6569709801634</v>
      </c>
      <c r="AE788" s="48">
        <v>-2.9130956594858759E-2</v>
      </c>
      <c r="AF788" s="48">
        <v>48630.636840473177</v>
      </c>
      <c r="AG788" s="48">
        <v>-696.95018942488878</v>
      </c>
      <c r="AH788" s="48">
        <v>-1.2553782009117498E-2</v>
      </c>
      <c r="AI788" s="48">
        <v>55517.149247829162</v>
      </c>
      <c r="AJ788" s="48">
        <v>-816.9913342691375</v>
      </c>
      <c r="AK788" s="48">
        <v>-1.6781119633952457E-2</v>
      </c>
      <c r="AL788" s="48">
        <v>48685.150460172932</v>
      </c>
      <c r="AM788" s="48">
        <v>-719.70678155527457</v>
      </c>
      <c r="AN788" s="48">
        <v>-1.6577174585741261E-2</v>
      </c>
      <c r="AO788" s="48">
        <v>43415.527648138857</v>
      </c>
      <c r="AP788" s="48">
        <v>696.95018942488878</v>
      </c>
      <c r="AQ788" s="48">
        <v>1.2553782009117498E-2</v>
      </c>
      <c r="AR788" s="48">
        <v>55517.149247829162</v>
      </c>
      <c r="AS788" s="48">
        <v>-120.04114484424872</v>
      </c>
      <c r="AT788" s="48">
        <v>-4.2273376248349592E-3</v>
      </c>
      <c r="AU788" s="48">
        <v>28396.394018548563</v>
      </c>
      <c r="AV788" s="48">
        <v>-599.66563671102585</v>
      </c>
      <c r="AW788" s="48">
        <v>-1.2349836960906302E-2</v>
      </c>
      <c r="AX788" s="48">
        <v>48556.563022595481</v>
      </c>
      <c r="AY788" s="48">
        <v>816.9913342691375</v>
      </c>
      <c r="AZ788" s="48">
        <v>1.6781119633952457E-2</v>
      </c>
      <c r="BA788" s="48">
        <v>48685.150460172932</v>
      </c>
      <c r="BB788" s="48">
        <v>120.04114484424872</v>
      </c>
      <c r="BC788" s="48">
        <v>4.2273376248349592E-3</v>
      </c>
      <c r="BD788" s="48">
        <v>28396.394018548563</v>
      </c>
      <c r="BF788" s="8">
        <f t="shared" si="97"/>
        <v>317101.46107879328</v>
      </c>
      <c r="BG788" s="8">
        <f t="shared" si="98"/>
        <v>316558.73280565895</v>
      </c>
      <c r="BH788" s="8">
        <f t="shared" si="99"/>
        <v>316879.06953481026</v>
      </c>
      <c r="BI788" s="8">
        <f t="shared" si="100"/>
        <v>316872.29055090947</v>
      </c>
      <c r="BJ788" s="19">
        <f t="shared" si="101"/>
        <v>1</v>
      </c>
      <c r="BK788" s="19">
        <f t="shared" si="102"/>
        <v>0</v>
      </c>
      <c r="BL788" s="19">
        <f t="shared" si="103"/>
        <v>0</v>
      </c>
      <c r="BM788" s="19">
        <f t="shared" si="104"/>
        <v>0</v>
      </c>
    </row>
    <row r="789" spans="2:65" x14ac:dyDescent="0.25">
      <c r="B789" s="6">
        <v>764</v>
      </c>
      <c r="C789" s="48">
        <v>2038.4071476005386</v>
      </c>
      <c r="D789" s="48">
        <v>1611.1513225102915</v>
      </c>
      <c r="E789" s="48">
        <v>14.983729400131415</v>
      </c>
      <c r="F789" s="48">
        <v>10.609600102654118</v>
      </c>
      <c r="G789" s="48">
        <v>3175.6380392881497</v>
      </c>
      <c r="H789" s="48">
        <v>2911.1606279948346</v>
      </c>
      <c r="I789" s="48">
        <v>15.063570580900004</v>
      </c>
      <c r="J789" s="48">
        <v>10.656727173393135</v>
      </c>
      <c r="K789" s="48">
        <v>2566.8629215429132</v>
      </c>
      <c r="L789" s="48">
        <v>2242.6427793754838</v>
      </c>
      <c r="M789" s="48">
        <v>15.034443448584506</v>
      </c>
      <c r="N789" s="48">
        <v>10.639552238013318</v>
      </c>
      <c r="O789" s="48">
        <v>2520.8452784869055</v>
      </c>
      <c r="P789" s="48">
        <v>2161.9345376649903</v>
      </c>
      <c r="Q789" s="48">
        <v>15.017437629429201</v>
      </c>
      <c r="R789" s="48">
        <v>10.629515355717221</v>
      </c>
      <c r="U789" s="48">
        <v>1300.0093054845431</v>
      </c>
      <c r="V789" s="48">
        <v>4.7127070739016119E-2</v>
      </c>
      <c r="W789" s="48">
        <v>27585.192228132186</v>
      </c>
      <c r="X789" s="48">
        <v>631.49145686519228</v>
      </c>
      <c r="Y789" s="48">
        <v>2.9952135359199161E-2</v>
      </c>
      <c r="Z789" s="48">
        <v>21083.353466858687</v>
      </c>
      <c r="AA789" s="48">
        <v>550.78321515469884</v>
      </c>
      <c r="AB789" s="48">
        <v>1.9915253063102156E-2</v>
      </c>
      <c r="AC789" s="48">
        <v>27656.350306447199</v>
      </c>
      <c r="AD789" s="48">
        <v>-1300.0093054845431</v>
      </c>
      <c r="AE789" s="48">
        <v>-4.7127070739016119E-2</v>
      </c>
      <c r="AF789" s="48">
        <v>27585.192228132186</v>
      </c>
      <c r="AG789" s="48">
        <v>-668.51784861935084</v>
      </c>
      <c r="AH789" s="48">
        <v>-1.7174935379816958E-2</v>
      </c>
      <c r="AI789" s="48">
        <v>38924.038654896853</v>
      </c>
      <c r="AJ789" s="48">
        <v>-749.22609032984428</v>
      </c>
      <c r="AK789" s="48">
        <v>-2.7211817675913963E-2</v>
      </c>
      <c r="AL789" s="48">
        <v>27533.114445089344</v>
      </c>
      <c r="AM789" s="48">
        <v>-631.49145686519228</v>
      </c>
      <c r="AN789" s="48">
        <v>-2.9952135359199161E-2</v>
      </c>
      <c r="AO789" s="48">
        <v>21083.353466858687</v>
      </c>
      <c r="AP789" s="48">
        <v>668.51784861935084</v>
      </c>
      <c r="AQ789" s="48">
        <v>1.7174935379816958E-2</v>
      </c>
      <c r="AR789" s="48">
        <v>38924.038654896853</v>
      </c>
      <c r="AS789" s="48">
        <v>-80.708241710493439</v>
      </c>
      <c r="AT789" s="48">
        <v>-1.0036882296097005E-2</v>
      </c>
      <c r="AU789" s="48">
        <v>8041.1665026577102</v>
      </c>
      <c r="AV789" s="48">
        <v>-550.78321515469884</v>
      </c>
      <c r="AW789" s="48">
        <v>-1.9915253063102156E-2</v>
      </c>
      <c r="AX789" s="48">
        <v>27656.350306447199</v>
      </c>
      <c r="AY789" s="48">
        <v>749.22609032984428</v>
      </c>
      <c r="AZ789" s="48">
        <v>2.7211817675913963E-2</v>
      </c>
      <c r="BA789" s="48">
        <v>27533.114445089344</v>
      </c>
      <c r="BB789" s="48">
        <v>80.708241710493439</v>
      </c>
      <c r="BC789" s="48">
        <v>1.0036882296097005E-2</v>
      </c>
      <c r="BD789" s="48">
        <v>8041.1665026577102</v>
      </c>
      <c r="BF789" s="8">
        <f t="shared" si="97"/>
        <v>316676.8517571133</v>
      </c>
      <c r="BG789" s="8">
        <f t="shared" si="98"/>
        <v>316790.65457379917</v>
      </c>
      <c r="BH789" s="8">
        <f t="shared" si="99"/>
        <v>316943.92436102405</v>
      </c>
      <c r="BI789" s="8">
        <f t="shared" si="100"/>
        <v>316723.52613385161</v>
      </c>
      <c r="BJ789" s="19">
        <f t="shared" si="101"/>
        <v>0</v>
      </c>
      <c r="BK789" s="19">
        <f t="shared" si="102"/>
        <v>0</v>
      </c>
      <c r="BL789" s="19">
        <f t="shared" si="103"/>
        <v>1</v>
      </c>
      <c r="BM789" s="19">
        <f t="shared" si="104"/>
        <v>0</v>
      </c>
    </row>
    <row r="790" spans="2:65" x14ac:dyDescent="0.25">
      <c r="B790" s="6">
        <v>765</v>
      </c>
      <c r="C790" s="48">
        <v>1993.7218083032571</v>
      </c>
      <c r="D790" s="48">
        <v>1582.4772407759676</v>
      </c>
      <c r="E790" s="48">
        <v>15.064033721418902</v>
      </c>
      <c r="F790" s="48">
        <v>10.664514079459106</v>
      </c>
      <c r="G790" s="48">
        <v>3200.7521180833</v>
      </c>
      <c r="H790" s="48">
        <v>2928.7810034776194</v>
      </c>
      <c r="I790" s="48">
        <v>15.129730344103509</v>
      </c>
      <c r="J790" s="48">
        <v>10.703293853970937</v>
      </c>
      <c r="K790" s="48">
        <v>2626.9758331095136</v>
      </c>
      <c r="L790" s="48">
        <v>2283.9676529777648</v>
      </c>
      <c r="M790" s="48">
        <v>15.096359076885987</v>
      </c>
      <c r="N790" s="48">
        <v>10.68360890860507</v>
      </c>
      <c r="O790" s="48">
        <v>2568.0501293709758</v>
      </c>
      <c r="P790" s="48">
        <v>2194.7584472983131</v>
      </c>
      <c r="Q790" s="48">
        <v>15.082046168529727</v>
      </c>
      <c r="R790" s="48">
        <v>10.675157448695739</v>
      </c>
      <c r="U790" s="48">
        <v>1346.3037627016517</v>
      </c>
      <c r="V790" s="48">
        <v>3.8779774511830567E-2</v>
      </c>
      <c r="W790" s="48">
        <v>34716.647521788298</v>
      </c>
      <c r="X790" s="48">
        <v>701.4904122017972</v>
      </c>
      <c r="Y790" s="48">
        <v>1.9094829145963388E-2</v>
      </c>
      <c r="Z790" s="48">
        <v>36737.192401121378</v>
      </c>
      <c r="AA790" s="48">
        <v>612.28120652234543</v>
      </c>
      <c r="AB790" s="48">
        <v>1.0643369236632338E-2</v>
      </c>
      <c r="AC790" s="48">
        <v>57527.009813302029</v>
      </c>
      <c r="AD790" s="48">
        <v>-1346.3037627016517</v>
      </c>
      <c r="AE790" s="48">
        <v>-3.8779774511830567E-2</v>
      </c>
      <c r="AF790" s="48">
        <v>34716.647521788298</v>
      </c>
      <c r="AG790" s="48">
        <v>-644.81335049985455</v>
      </c>
      <c r="AH790" s="48">
        <v>-1.9684945365867179E-2</v>
      </c>
      <c r="AI790" s="48">
        <v>32756.674632073515</v>
      </c>
      <c r="AJ790" s="48">
        <v>-734.02255617930632</v>
      </c>
      <c r="AK790" s="48">
        <v>-2.8136405275198229E-2</v>
      </c>
      <c r="AL790" s="48">
        <v>26088.000545909643</v>
      </c>
      <c r="AM790" s="48">
        <v>-701.4904122017972</v>
      </c>
      <c r="AN790" s="48">
        <v>-1.9094829145963388E-2</v>
      </c>
      <c r="AO790" s="48">
        <v>36737.192401121378</v>
      </c>
      <c r="AP790" s="48">
        <v>644.81335049985455</v>
      </c>
      <c r="AQ790" s="48">
        <v>1.9684945365867179E-2</v>
      </c>
      <c r="AR790" s="48">
        <v>32756.674632073515</v>
      </c>
      <c r="AS790" s="48">
        <v>-89.20920567945177</v>
      </c>
      <c r="AT790" s="48">
        <v>-8.4514599093310494E-3</v>
      </c>
      <c r="AU790" s="48">
        <v>10555.478773668212</v>
      </c>
      <c r="AV790" s="48">
        <v>-612.28120652234543</v>
      </c>
      <c r="AW790" s="48">
        <v>-1.0643369236632338E-2</v>
      </c>
      <c r="AX790" s="48">
        <v>57527.009813302029</v>
      </c>
      <c r="AY790" s="48">
        <v>734.02255617930632</v>
      </c>
      <c r="AZ790" s="48">
        <v>2.8136405275198229E-2</v>
      </c>
      <c r="BA790" s="48">
        <v>26088.000545909643</v>
      </c>
      <c r="BB790" s="48">
        <v>89.20920567945177</v>
      </c>
      <c r="BC790" s="48">
        <v>8.4514599093310494E-3</v>
      </c>
      <c r="BD790" s="48">
        <v>10555.478773668212</v>
      </c>
      <c r="BF790" s="8">
        <f t="shared" si="97"/>
        <v>318352.94514299725</v>
      </c>
      <c r="BG790" s="8">
        <f t="shared" si="98"/>
        <v>318170.03461565048</v>
      </c>
      <c r="BH790" s="8">
        <f t="shared" si="99"/>
        <v>318224.29960517428</v>
      </c>
      <c r="BI790" s="8">
        <f t="shared" si="100"/>
        <v>318059.96501357388</v>
      </c>
      <c r="BJ790" s="19">
        <f t="shared" si="101"/>
        <v>1</v>
      </c>
      <c r="BK790" s="19">
        <f t="shared" si="102"/>
        <v>0</v>
      </c>
      <c r="BL790" s="19">
        <f t="shared" si="103"/>
        <v>0</v>
      </c>
      <c r="BM790" s="19">
        <f t="shared" si="104"/>
        <v>0</v>
      </c>
    </row>
    <row r="791" spans="2:65" x14ac:dyDescent="0.25">
      <c r="B791" s="6">
        <v>766</v>
      </c>
      <c r="C791" s="48">
        <v>1923.2432314410514</v>
      </c>
      <c r="D791" s="48">
        <v>1535.467419425805</v>
      </c>
      <c r="E791" s="48">
        <v>15.099205115556924</v>
      </c>
      <c r="F791" s="48">
        <v>10.688740167438842</v>
      </c>
      <c r="G791" s="48">
        <v>3177.1675682055106</v>
      </c>
      <c r="H791" s="48">
        <v>2913.232582166595</v>
      </c>
      <c r="I791" s="48">
        <v>15.15933475638329</v>
      </c>
      <c r="J791" s="48">
        <v>10.724220766082778</v>
      </c>
      <c r="K791" s="48">
        <v>2608.5200274119625</v>
      </c>
      <c r="L791" s="48">
        <v>2271.8927872457452</v>
      </c>
      <c r="M791" s="48">
        <v>15.124149340831355</v>
      </c>
      <c r="N791" s="48">
        <v>10.703469791425423</v>
      </c>
      <c r="O791" s="48">
        <v>2479.279693623097</v>
      </c>
      <c r="P791" s="48">
        <v>2135.494118998362</v>
      </c>
      <c r="Q791" s="48">
        <v>15.120667754524129</v>
      </c>
      <c r="R791" s="48">
        <v>10.701414833402948</v>
      </c>
      <c r="U791" s="48">
        <v>1377.7651627407899</v>
      </c>
      <c r="V791" s="48">
        <v>3.5480598643935934E-2</v>
      </c>
      <c r="W791" s="48">
        <v>38831.508356645689</v>
      </c>
      <c r="X791" s="48">
        <v>736.42536781994022</v>
      </c>
      <c r="Y791" s="48">
        <v>1.472962398658062E-2</v>
      </c>
      <c r="Z791" s="48">
        <v>49996.209576758942</v>
      </c>
      <c r="AA791" s="48">
        <v>600.02669957255694</v>
      </c>
      <c r="AB791" s="48">
        <v>1.2674665964105714E-2</v>
      </c>
      <c r="AC791" s="48">
        <v>47340.632192739053</v>
      </c>
      <c r="AD791" s="48">
        <v>-1377.7651627407899</v>
      </c>
      <c r="AE791" s="48">
        <v>-3.5480598643935934E-2</v>
      </c>
      <c r="AF791" s="48">
        <v>38831.508356645689</v>
      </c>
      <c r="AG791" s="48">
        <v>-641.33979492084973</v>
      </c>
      <c r="AH791" s="48">
        <v>-2.0750974657355314E-2</v>
      </c>
      <c r="AI791" s="48">
        <v>30906.490201583027</v>
      </c>
      <c r="AJ791" s="48">
        <v>-777.73846316823301</v>
      </c>
      <c r="AK791" s="48">
        <v>-2.2805932679830221E-2</v>
      </c>
      <c r="AL791" s="48">
        <v>34102.462463904056</v>
      </c>
      <c r="AM791" s="48">
        <v>-736.42536781994022</v>
      </c>
      <c r="AN791" s="48">
        <v>-1.472962398658062E-2</v>
      </c>
      <c r="AO791" s="48">
        <v>49996.209576758942</v>
      </c>
      <c r="AP791" s="48">
        <v>641.33979492084973</v>
      </c>
      <c r="AQ791" s="48">
        <v>2.0750974657355314E-2</v>
      </c>
      <c r="AR791" s="48">
        <v>30906.490201583027</v>
      </c>
      <c r="AS791" s="48">
        <v>-136.39866824738328</v>
      </c>
      <c r="AT791" s="48">
        <v>-2.0549580224749064E-3</v>
      </c>
      <c r="AU791" s="48">
        <v>66375.403660611206</v>
      </c>
      <c r="AV791" s="48">
        <v>-600.02669957255694</v>
      </c>
      <c r="AW791" s="48">
        <v>-1.2674665964105714E-2</v>
      </c>
      <c r="AX791" s="48">
        <v>47340.632192739053</v>
      </c>
      <c r="AY791" s="48">
        <v>777.73846316823301</v>
      </c>
      <c r="AZ791" s="48">
        <v>2.2805932679830221E-2</v>
      </c>
      <c r="BA791" s="48">
        <v>34102.462463904056</v>
      </c>
      <c r="BB791" s="48">
        <v>136.39866824738328</v>
      </c>
      <c r="BC791" s="48">
        <v>2.0549580224749064E-3</v>
      </c>
      <c r="BD791" s="48">
        <v>66375.403660611206</v>
      </c>
      <c r="BF791" s="8">
        <f t="shared" si="97"/>
        <v>319126.73760373949</v>
      </c>
      <c r="BG791" s="8">
        <f t="shared" si="98"/>
        <v>318813.39040031674</v>
      </c>
      <c r="BH791" s="8">
        <f t="shared" si="99"/>
        <v>318832.20095551695</v>
      </c>
      <c r="BI791" s="8">
        <f t="shared" si="100"/>
        <v>318906.95088309009</v>
      </c>
      <c r="BJ791" s="19">
        <f t="shared" si="101"/>
        <v>1</v>
      </c>
      <c r="BK791" s="19">
        <f t="shared" si="102"/>
        <v>0</v>
      </c>
      <c r="BL791" s="19">
        <f t="shared" si="103"/>
        <v>0</v>
      </c>
      <c r="BM791" s="19">
        <f t="shared" si="104"/>
        <v>0</v>
      </c>
    </row>
    <row r="792" spans="2:65" x14ac:dyDescent="0.25">
      <c r="B792" s="6">
        <v>767</v>
      </c>
      <c r="C792" s="48">
        <v>2024.5695257824937</v>
      </c>
      <c r="D792" s="48">
        <v>1604.9092736929092</v>
      </c>
      <c r="E792" s="48">
        <v>15.031069987450893</v>
      </c>
      <c r="F792" s="48">
        <v>10.641837839138546</v>
      </c>
      <c r="G792" s="48">
        <v>3180.7873371346695</v>
      </c>
      <c r="H792" s="48">
        <v>2916.4509828372188</v>
      </c>
      <c r="I792" s="48">
        <v>15.105373306440956</v>
      </c>
      <c r="J792" s="48">
        <v>10.68576285165928</v>
      </c>
      <c r="K792" s="48">
        <v>2544.9923423769878</v>
      </c>
      <c r="L792" s="48">
        <v>2230.2399332176137</v>
      </c>
      <c r="M792" s="48">
        <v>15.081411110142824</v>
      </c>
      <c r="N792" s="48">
        <v>10.67161277291447</v>
      </c>
      <c r="O792" s="48">
        <v>2493.3611599636652</v>
      </c>
      <c r="P792" s="48">
        <v>2146.0050581500714</v>
      </c>
      <c r="Q792" s="48">
        <v>15.065836247418396</v>
      </c>
      <c r="R792" s="48">
        <v>10.662407750887342</v>
      </c>
      <c r="U792" s="48">
        <v>1311.5417091443096</v>
      </c>
      <c r="V792" s="48">
        <v>4.3925012520734441E-2</v>
      </c>
      <c r="W792" s="48">
        <v>29858.653051611702</v>
      </c>
      <c r="X792" s="48">
        <v>625.33065952470452</v>
      </c>
      <c r="Y792" s="48">
        <v>2.9774933775923884E-2</v>
      </c>
      <c r="Z792" s="48">
        <v>21001.9160489401</v>
      </c>
      <c r="AA792" s="48">
        <v>541.09578445716215</v>
      </c>
      <c r="AB792" s="48">
        <v>2.0569911748795633E-2</v>
      </c>
      <c r="AC792" s="48">
        <v>26305.206899530975</v>
      </c>
      <c r="AD792" s="48">
        <v>-1311.5417091443096</v>
      </c>
      <c r="AE792" s="48">
        <v>-4.3925012520734441E-2</v>
      </c>
      <c r="AF792" s="48">
        <v>29858.653051611702</v>
      </c>
      <c r="AG792" s="48">
        <v>-686.21104961960509</v>
      </c>
      <c r="AH792" s="48">
        <v>-1.4150078744810557E-2</v>
      </c>
      <c r="AI792" s="48">
        <v>48495.210662433114</v>
      </c>
      <c r="AJ792" s="48">
        <v>-770.44592468714745</v>
      </c>
      <c r="AK792" s="48">
        <v>-2.3355100771938808E-2</v>
      </c>
      <c r="AL792" s="48">
        <v>32988.336561272277</v>
      </c>
      <c r="AM792" s="48">
        <v>-625.33065952470452</v>
      </c>
      <c r="AN792" s="48">
        <v>-2.9774933775923884E-2</v>
      </c>
      <c r="AO792" s="48">
        <v>21001.9160489401</v>
      </c>
      <c r="AP792" s="48">
        <v>686.21104961960509</v>
      </c>
      <c r="AQ792" s="48">
        <v>1.4150078744810557E-2</v>
      </c>
      <c r="AR792" s="48">
        <v>48495.210662433114</v>
      </c>
      <c r="AS792" s="48">
        <v>-84.234875067542362</v>
      </c>
      <c r="AT792" s="48">
        <v>-9.2050220271282512E-3</v>
      </c>
      <c r="AU792" s="48">
        <v>9150.9694185730968</v>
      </c>
      <c r="AV792" s="48">
        <v>-541.09578445716215</v>
      </c>
      <c r="AW792" s="48">
        <v>-2.0569911748795633E-2</v>
      </c>
      <c r="AX792" s="48">
        <v>26305.206899530975</v>
      </c>
      <c r="AY792" s="48">
        <v>770.44592468714745</v>
      </c>
      <c r="AZ792" s="48">
        <v>2.3355100771938808E-2</v>
      </c>
      <c r="BA792" s="48">
        <v>32988.336561272277</v>
      </c>
      <c r="BB792" s="48">
        <v>84.234875067542362</v>
      </c>
      <c r="BC792" s="48">
        <v>9.2050220271282512E-3</v>
      </c>
      <c r="BD792" s="48">
        <v>9150.9694185730968</v>
      </c>
      <c r="BF792" s="8">
        <f t="shared" si="97"/>
        <v>317650.22590046347</v>
      </c>
      <c r="BG792" s="8">
        <f t="shared" si="98"/>
        <v>317656.43456694117</v>
      </c>
      <c r="BH792" s="8">
        <f t="shared" si="99"/>
        <v>317918.14325421653</v>
      </c>
      <c r="BI792" s="8">
        <f t="shared" si="100"/>
        <v>317726.22746847017</v>
      </c>
      <c r="BJ792" s="19">
        <f t="shared" si="101"/>
        <v>0</v>
      </c>
      <c r="BK792" s="19">
        <f t="shared" si="102"/>
        <v>0</v>
      </c>
      <c r="BL792" s="19">
        <f t="shared" si="103"/>
        <v>1</v>
      </c>
      <c r="BM792" s="19">
        <f t="shared" si="104"/>
        <v>0</v>
      </c>
    </row>
    <row r="793" spans="2:65" x14ac:dyDescent="0.25">
      <c r="B793" s="6">
        <v>768</v>
      </c>
      <c r="C793" s="48">
        <v>1964.4386344629625</v>
      </c>
      <c r="D793" s="48">
        <v>1563.4650081867665</v>
      </c>
      <c r="E793" s="48">
        <v>15.151516986856956</v>
      </c>
      <c r="F793" s="48">
        <v>10.725591900113709</v>
      </c>
      <c r="G793" s="48">
        <v>3207.2910612891005</v>
      </c>
      <c r="H793" s="48">
        <v>2933.5997273856492</v>
      </c>
      <c r="I793" s="48">
        <v>15.210821030980433</v>
      </c>
      <c r="J793" s="48">
        <v>10.76056236718208</v>
      </c>
      <c r="K793" s="48">
        <v>2580.0870340463684</v>
      </c>
      <c r="L793" s="48">
        <v>2253.0627490674151</v>
      </c>
      <c r="M793" s="48">
        <v>15.18608421075005</v>
      </c>
      <c r="N793" s="48">
        <v>10.745986487534793</v>
      </c>
      <c r="O793" s="48">
        <v>2525.55538999799</v>
      </c>
      <c r="P793" s="48">
        <v>2166.8269890324218</v>
      </c>
      <c r="Q793" s="48">
        <v>15.171302991600442</v>
      </c>
      <c r="R793" s="48">
        <v>10.737269368922197</v>
      </c>
      <c r="U793" s="48">
        <v>1370.1347191988827</v>
      </c>
      <c r="V793" s="48">
        <v>3.4970467068371036E-2</v>
      </c>
      <c r="W793" s="48">
        <v>39179.766072901504</v>
      </c>
      <c r="X793" s="48">
        <v>689.59774088064864</v>
      </c>
      <c r="Y793" s="48">
        <v>2.0394587421083799E-2</v>
      </c>
      <c r="Z793" s="48">
        <v>33812.782119227712</v>
      </c>
      <c r="AA793" s="48">
        <v>603.36198084565535</v>
      </c>
      <c r="AB793" s="48">
        <v>1.1677468808487745E-2</v>
      </c>
      <c r="AC793" s="48">
        <v>51668.901089858009</v>
      </c>
      <c r="AD793" s="48">
        <v>-1370.1347191988827</v>
      </c>
      <c r="AE793" s="48">
        <v>-3.4970467068371036E-2</v>
      </c>
      <c r="AF793" s="48">
        <v>39179.766072901504</v>
      </c>
      <c r="AG793" s="48">
        <v>-680.53697831823411</v>
      </c>
      <c r="AH793" s="48">
        <v>-1.4575879647287238E-2</v>
      </c>
      <c r="AI793" s="48">
        <v>46689.256140015605</v>
      </c>
      <c r="AJ793" s="48">
        <v>-766.7727383532274</v>
      </c>
      <c r="AK793" s="48">
        <v>-2.3292998259883291E-2</v>
      </c>
      <c r="AL793" s="48">
        <v>32918.593381506107</v>
      </c>
      <c r="AM793" s="48">
        <v>-689.59774088064864</v>
      </c>
      <c r="AN793" s="48">
        <v>-2.0394587421083799E-2</v>
      </c>
      <c r="AO793" s="48">
        <v>33812.782119227712</v>
      </c>
      <c r="AP793" s="48">
        <v>680.53697831823411</v>
      </c>
      <c r="AQ793" s="48">
        <v>1.4575879647287238E-2</v>
      </c>
      <c r="AR793" s="48">
        <v>46689.256140015605</v>
      </c>
      <c r="AS793" s="48">
        <v>-86.235760034993291</v>
      </c>
      <c r="AT793" s="48">
        <v>-8.7171186125960531E-3</v>
      </c>
      <c r="AU793" s="48">
        <v>9892.6909071059818</v>
      </c>
      <c r="AV793" s="48">
        <v>-603.36198084565535</v>
      </c>
      <c r="AW793" s="48">
        <v>-1.1677468808487745E-2</v>
      </c>
      <c r="AX793" s="48">
        <v>51668.901089858009</v>
      </c>
      <c r="AY793" s="48">
        <v>766.7727383532274</v>
      </c>
      <c r="AZ793" s="48">
        <v>2.3292998259883291E-2</v>
      </c>
      <c r="BA793" s="48">
        <v>32918.593381506107</v>
      </c>
      <c r="BB793" s="48">
        <v>86.235760034993291</v>
      </c>
      <c r="BC793" s="48">
        <v>8.7171186125960531E-3</v>
      </c>
      <c r="BD793" s="48">
        <v>9892.6909071059818</v>
      </c>
      <c r="BF793" s="8">
        <f t="shared" si="97"/>
        <v>320204.29199522454</v>
      </c>
      <c r="BG793" s="8">
        <f t="shared" si="98"/>
        <v>319883.27128807676</v>
      </c>
      <c r="BH793" s="8">
        <f t="shared" si="99"/>
        <v>320126.53187697637</v>
      </c>
      <c r="BI793" s="8">
        <f t="shared" si="100"/>
        <v>319951.25407863344</v>
      </c>
      <c r="BJ793" s="19">
        <f t="shared" si="101"/>
        <v>1</v>
      </c>
      <c r="BK793" s="19">
        <f t="shared" si="102"/>
        <v>0</v>
      </c>
      <c r="BL793" s="19">
        <f t="shared" si="103"/>
        <v>0</v>
      </c>
      <c r="BM793" s="19">
        <f t="shared" si="104"/>
        <v>0</v>
      </c>
    </row>
    <row r="794" spans="2:65" x14ac:dyDescent="0.25">
      <c r="B794" s="6">
        <v>769</v>
      </c>
      <c r="C794" s="48">
        <v>1982.4416267262877</v>
      </c>
      <c r="D794" s="48">
        <v>1575.6328139695665</v>
      </c>
      <c r="E794" s="48">
        <v>14.972370414158963</v>
      </c>
      <c r="F794" s="48">
        <v>10.598891533975289</v>
      </c>
      <c r="G794" s="48">
        <v>3165.3646864981492</v>
      </c>
      <c r="H794" s="48">
        <v>2905.5590132526804</v>
      </c>
      <c r="I794" s="48">
        <v>15.040576795421357</v>
      </c>
      <c r="J794" s="48">
        <v>10.639250748387825</v>
      </c>
      <c r="K794" s="48">
        <v>2564.4938886508944</v>
      </c>
      <c r="L794" s="48">
        <v>2242.6432585200346</v>
      </c>
      <c r="M794" s="48">
        <v>15.011937104902154</v>
      </c>
      <c r="N794" s="48">
        <v>10.622318942100428</v>
      </c>
      <c r="O794" s="48">
        <v>2502.3237812239659</v>
      </c>
      <c r="P794" s="48">
        <v>2151.2706291968493</v>
      </c>
      <c r="Q794" s="48">
        <v>14.998383293097556</v>
      </c>
      <c r="R794" s="48">
        <v>10.614298415300484</v>
      </c>
      <c r="U794" s="48">
        <v>1329.9261992831139</v>
      </c>
      <c r="V794" s="48">
        <v>4.0359214412536204E-2</v>
      </c>
      <c r="W794" s="48">
        <v>32952.232065003176</v>
      </c>
      <c r="X794" s="48">
        <v>667.01044455046804</v>
      </c>
      <c r="Y794" s="48">
        <v>2.3427408125138882E-2</v>
      </c>
      <c r="Z794" s="48">
        <v>28471.371693684268</v>
      </c>
      <c r="AA794" s="48">
        <v>575.63781522728277</v>
      </c>
      <c r="AB794" s="48">
        <v>1.5406881325194632E-2</v>
      </c>
      <c r="AC794" s="48">
        <v>37362.383929442702</v>
      </c>
      <c r="AD794" s="48">
        <v>-1329.9261992831139</v>
      </c>
      <c r="AE794" s="48">
        <v>-4.0359214412536204E-2</v>
      </c>
      <c r="AF794" s="48">
        <v>32952.232065003176</v>
      </c>
      <c r="AG794" s="48">
        <v>-662.91575473264584</v>
      </c>
      <c r="AH794" s="48">
        <v>-1.6931806287397322E-2</v>
      </c>
      <c r="AI794" s="48">
        <v>39152.098924381571</v>
      </c>
      <c r="AJ794" s="48">
        <v>-754.2883840558311</v>
      </c>
      <c r="AK794" s="48">
        <v>-2.4952333087341572E-2</v>
      </c>
      <c r="AL794" s="48">
        <v>30229.172615465162</v>
      </c>
      <c r="AM794" s="48">
        <v>-667.01044455046804</v>
      </c>
      <c r="AN794" s="48">
        <v>-2.3427408125138882E-2</v>
      </c>
      <c r="AO794" s="48">
        <v>28471.371693684268</v>
      </c>
      <c r="AP794" s="48">
        <v>662.91575473264584</v>
      </c>
      <c r="AQ794" s="48">
        <v>1.6931806287397322E-2</v>
      </c>
      <c r="AR794" s="48">
        <v>39152.098924381571</v>
      </c>
      <c r="AS794" s="48">
        <v>-91.372629323185265</v>
      </c>
      <c r="AT794" s="48">
        <v>-8.0205267999442498E-3</v>
      </c>
      <c r="AU794" s="48">
        <v>11392.347610361503</v>
      </c>
      <c r="AV794" s="48">
        <v>-575.63781522728277</v>
      </c>
      <c r="AW794" s="48">
        <v>-1.5406881325194632E-2</v>
      </c>
      <c r="AX794" s="48">
        <v>37362.383929442702</v>
      </c>
      <c r="AY794" s="48">
        <v>754.2883840558311</v>
      </c>
      <c r="AZ794" s="48">
        <v>2.4952333087341572E-2</v>
      </c>
      <c r="BA794" s="48">
        <v>30229.172615465162</v>
      </c>
      <c r="BB794" s="48">
        <v>91.372629323185265</v>
      </c>
      <c r="BC794" s="48">
        <v>8.0205267999442498E-3</v>
      </c>
      <c r="BD794" s="48">
        <v>11392.347610361503</v>
      </c>
      <c r="BF794" s="8">
        <f t="shared" ref="BF794:BF857" si="105">IF($B794&lt;&gt;"",$F794*rngWTPthreshold-$D794,"")</f>
        <v>316391.11320528912</v>
      </c>
      <c r="BG794" s="8">
        <f t="shared" ref="BG794:BG857" si="106">IF($B794&lt;&gt;"",$J794*rngWTPthreshold-$H794,"")</f>
        <v>316271.96343838208</v>
      </c>
      <c r="BH794" s="8">
        <f t="shared" ref="BH794:BH857" si="107">IF($B794&lt;&gt;"",$N794*rngWTPthreshold-$L794,"")</f>
        <v>316426.9250044928</v>
      </c>
      <c r="BI794" s="8">
        <f t="shared" ref="BI794:BI857" si="108">IF($B794&lt;&gt;"",$R794*rngWTPthreshold-$P794,"")</f>
        <v>316277.68182981765</v>
      </c>
      <c r="BJ794" s="19">
        <f t="shared" si="101"/>
        <v>0</v>
      </c>
      <c r="BK794" s="19">
        <f t="shared" si="102"/>
        <v>0</v>
      </c>
      <c r="BL794" s="19">
        <f t="shared" si="103"/>
        <v>1</v>
      </c>
      <c r="BM794" s="19">
        <f t="shared" si="104"/>
        <v>0</v>
      </c>
    </row>
    <row r="795" spans="2:65" x14ac:dyDescent="0.25">
      <c r="B795" s="6">
        <v>770</v>
      </c>
      <c r="C795" s="48">
        <v>2003.5594328961126</v>
      </c>
      <c r="D795" s="48">
        <v>1590.0832142593958</v>
      </c>
      <c r="E795" s="48">
        <v>14.980878852605844</v>
      </c>
      <c r="F795" s="48">
        <v>10.606846881346272</v>
      </c>
      <c r="G795" s="48">
        <v>3174.0198926432513</v>
      </c>
      <c r="H795" s="48">
        <v>2911.5008373344444</v>
      </c>
      <c r="I795" s="48">
        <v>15.055503330745282</v>
      </c>
      <c r="J795" s="48">
        <v>10.65094493225466</v>
      </c>
      <c r="K795" s="48">
        <v>2566.8145178602936</v>
      </c>
      <c r="L795" s="48">
        <v>2244.3827485137031</v>
      </c>
      <c r="M795" s="48">
        <v>15.026050584677822</v>
      </c>
      <c r="N795" s="48">
        <v>10.633556674925572</v>
      </c>
      <c r="O795" s="48">
        <v>2521.0844954323516</v>
      </c>
      <c r="P795" s="48">
        <v>2164.0750021685471</v>
      </c>
      <c r="Q795" s="48">
        <v>15.00895470449146</v>
      </c>
      <c r="R795" s="48">
        <v>10.623453909657776</v>
      </c>
      <c r="U795" s="48">
        <v>1321.4176230750486</v>
      </c>
      <c r="V795" s="48">
        <v>4.4098050908388586E-2</v>
      </c>
      <c r="W795" s="48">
        <v>29965.442822410114</v>
      </c>
      <c r="X795" s="48">
        <v>654.29953425430722</v>
      </c>
      <c r="Y795" s="48">
        <v>2.6709793579300367E-2</v>
      </c>
      <c r="Z795" s="48">
        <v>24496.615157721702</v>
      </c>
      <c r="AA795" s="48">
        <v>573.9917879091513</v>
      </c>
      <c r="AB795" s="48">
        <v>1.6607028311504735E-2</v>
      </c>
      <c r="AC795" s="48">
        <v>34563.184763857542</v>
      </c>
      <c r="AD795" s="48">
        <v>-1321.4176230750486</v>
      </c>
      <c r="AE795" s="48">
        <v>-4.4098050908388586E-2</v>
      </c>
      <c r="AF795" s="48">
        <v>29965.442822410114</v>
      </c>
      <c r="AG795" s="48">
        <v>-667.11808882074138</v>
      </c>
      <c r="AH795" s="48">
        <v>-1.7388257329088219E-2</v>
      </c>
      <c r="AI795" s="48">
        <v>38366.011969741347</v>
      </c>
      <c r="AJ795" s="48">
        <v>-747.4258351658973</v>
      </c>
      <c r="AK795" s="48">
        <v>-2.7491022596883852E-2</v>
      </c>
      <c r="AL795" s="48">
        <v>27187.996828121595</v>
      </c>
      <c r="AM795" s="48">
        <v>-654.29953425430722</v>
      </c>
      <c r="AN795" s="48">
        <v>-2.6709793579300367E-2</v>
      </c>
      <c r="AO795" s="48">
        <v>24496.615157721702</v>
      </c>
      <c r="AP795" s="48">
        <v>667.11808882074138</v>
      </c>
      <c r="AQ795" s="48">
        <v>1.7388257329088219E-2</v>
      </c>
      <c r="AR795" s="48">
        <v>38366.011969741347</v>
      </c>
      <c r="AS795" s="48">
        <v>-80.30774634515592</v>
      </c>
      <c r="AT795" s="48">
        <v>-1.0102765267795633E-2</v>
      </c>
      <c r="AU795" s="48">
        <v>7949.0856430319327</v>
      </c>
      <c r="AV795" s="48">
        <v>-573.9917879091513</v>
      </c>
      <c r="AW795" s="48">
        <v>-1.6607028311504735E-2</v>
      </c>
      <c r="AX795" s="48">
        <v>34563.184763857542</v>
      </c>
      <c r="AY795" s="48">
        <v>747.4258351658973</v>
      </c>
      <c r="AZ795" s="48">
        <v>2.7491022596883852E-2</v>
      </c>
      <c r="BA795" s="48">
        <v>27187.996828121595</v>
      </c>
      <c r="BB795" s="48">
        <v>80.30774634515592</v>
      </c>
      <c r="BC795" s="48">
        <v>1.0102765267795633E-2</v>
      </c>
      <c r="BD795" s="48">
        <v>7949.0856430319327</v>
      </c>
      <c r="BF795" s="8">
        <f t="shared" si="105"/>
        <v>316615.3232261287</v>
      </c>
      <c r="BG795" s="8">
        <f t="shared" si="106"/>
        <v>316616.84713030537</v>
      </c>
      <c r="BH795" s="8">
        <f t="shared" si="107"/>
        <v>316762.31749925343</v>
      </c>
      <c r="BI795" s="8">
        <f t="shared" si="108"/>
        <v>316539.54228756478</v>
      </c>
      <c r="BJ795" s="19">
        <f t="shared" ref="BJ795:BJ858" si="109">IF($B795&lt;&gt;"",IF(BF795=MAX($BF795:$BI795),1,0),"")</f>
        <v>0</v>
      </c>
      <c r="BK795" s="19">
        <f t="shared" ref="BK795:BK858" si="110">IF($B795&lt;&gt;"",IF(BG795=MAX($BF795:$BI795),1,0),"")</f>
        <v>0</v>
      </c>
      <c r="BL795" s="19">
        <f t="shared" ref="BL795:BL858" si="111">IF($B795&lt;&gt;"",IF(BH795=MAX($BF795:$BI795),1,0),"")</f>
        <v>1</v>
      </c>
      <c r="BM795" s="19">
        <f t="shared" ref="BM795:BM858" si="112">IF($B795&lt;&gt;"",IF(BI795=MAX($BF795:$BI795),1,0),"")</f>
        <v>0</v>
      </c>
    </row>
    <row r="796" spans="2:65" x14ac:dyDescent="0.25">
      <c r="B796" s="6">
        <v>771</v>
      </c>
      <c r="C796" s="48">
        <v>1959.3951144695877</v>
      </c>
      <c r="D796" s="48">
        <v>1561.2857799007229</v>
      </c>
      <c r="E796" s="48">
        <v>15.081310144244926</v>
      </c>
      <c r="F796" s="48">
        <v>10.676515912980197</v>
      </c>
      <c r="G796" s="48">
        <v>3172.6165455958107</v>
      </c>
      <c r="H796" s="48">
        <v>2911.1349231200156</v>
      </c>
      <c r="I796" s="48">
        <v>15.147259484808371</v>
      </c>
      <c r="J796" s="48">
        <v>10.715440117321862</v>
      </c>
      <c r="K796" s="48">
        <v>2516.5908101676791</v>
      </c>
      <c r="L796" s="48">
        <v>2211.3692436871675</v>
      </c>
      <c r="M796" s="48">
        <v>15.126270308492785</v>
      </c>
      <c r="N796" s="48">
        <v>10.703064082756484</v>
      </c>
      <c r="O796" s="48">
        <v>2471.9049661884901</v>
      </c>
      <c r="P796" s="48">
        <v>2131.8124281161199</v>
      </c>
      <c r="Q796" s="48">
        <v>15.109454320715606</v>
      </c>
      <c r="R796" s="48">
        <v>10.693140629398012</v>
      </c>
      <c r="U796" s="48">
        <v>1349.8491432192927</v>
      </c>
      <c r="V796" s="48">
        <v>3.8924204341665103E-2</v>
      </c>
      <c r="W796" s="48">
        <v>34678.914214166536</v>
      </c>
      <c r="X796" s="48">
        <v>650.08346378644455</v>
      </c>
      <c r="Y796" s="48">
        <v>2.6548169776287267E-2</v>
      </c>
      <c r="Z796" s="48">
        <v>24486.940880086462</v>
      </c>
      <c r="AA796" s="48">
        <v>570.52664821539702</v>
      </c>
      <c r="AB796" s="48">
        <v>1.6624716417815932E-2</v>
      </c>
      <c r="AC796" s="48">
        <v>34317.977755337241</v>
      </c>
      <c r="AD796" s="48">
        <v>-1349.8491432192927</v>
      </c>
      <c r="AE796" s="48">
        <v>-3.8924204341665103E-2</v>
      </c>
      <c r="AF796" s="48">
        <v>34678.914214166536</v>
      </c>
      <c r="AG796" s="48">
        <v>-699.76567943284817</v>
      </c>
      <c r="AH796" s="48">
        <v>-1.2376034565377836E-2</v>
      </c>
      <c r="AI796" s="48">
        <v>56541.994589321395</v>
      </c>
      <c r="AJ796" s="48">
        <v>-779.32249500389571</v>
      </c>
      <c r="AK796" s="48">
        <v>-2.2299487923849171E-2</v>
      </c>
      <c r="AL796" s="48">
        <v>34947.999598251532</v>
      </c>
      <c r="AM796" s="48">
        <v>-650.08346378644455</v>
      </c>
      <c r="AN796" s="48">
        <v>-2.6548169776287267E-2</v>
      </c>
      <c r="AO796" s="48">
        <v>24486.940880086462</v>
      </c>
      <c r="AP796" s="48">
        <v>699.76567943284817</v>
      </c>
      <c r="AQ796" s="48">
        <v>1.2376034565377836E-2</v>
      </c>
      <c r="AR796" s="48">
        <v>56541.994589321395</v>
      </c>
      <c r="AS796" s="48">
        <v>-79.556815571047537</v>
      </c>
      <c r="AT796" s="48">
        <v>-9.9234533584713347E-3</v>
      </c>
      <c r="AU796" s="48">
        <v>8017.0493775871309</v>
      </c>
      <c r="AV796" s="48">
        <v>-570.52664821539702</v>
      </c>
      <c r="AW796" s="48">
        <v>-1.6624716417815932E-2</v>
      </c>
      <c r="AX796" s="48">
        <v>34317.977755337241</v>
      </c>
      <c r="AY796" s="48">
        <v>779.32249500389571</v>
      </c>
      <c r="AZ796" s="48">
        <v>2.2299487923849171E-2</v>
      </c>
      <c r="BA796" s="48">
        <v>34947.999598251532</v>
      </c>
      <c r="BB796" s="48">
        <v>79.556815571047537</v>
      </c>
      <c r="BC796" s="48">
        <v>9.9234533584713347E-3</v>
      </c>
      <c r="BD796" s="48">
        <v>8017.0493775871309</v>
      </c>
      <c r="BF796" s="8">
        <f t="shared" si="105"/>
        <v>318734.19160950516</v>
      </c>
      <c r="BG796" s="8">
        <f t="shared" si="106"/>
        <v>318552.06859653583</v>
      </c>
      <c r="BH796" s="8">
        <f t="shared" si="107"/>
        <v>318880.55323900731</v>
      </c>
      <c r="BI796" s="8">
        <f t="shared" si="108"/>
        <v>318662.40645382425</v>
      </c>
      <c r="BJ796" s="19">
        <f t="shared" si="109"/>
        <v>0</v>
      </c>
      <c r="BK796" s="19">
        <f t="shared" si="110"/>
        <v>0</v>
      </c>
      <c r="BL796" s="19">
        <f t="shared" si="111"/>
        <v>1</v>
      </c>
      <c r="BM796" s="19">
        <f t="shared" si="112"/>
        <v>0</v>
      </c>
    </row>
    <row r="797" spans="2:65" x14ac:dyDescent="0.25">
      <c r="B797" s="6">
        <v>772</v>
      </c>
      <c r="C797" s="48">
        <v>2067.226335299059</v>
      </c>
      <c r="D797" s="48">
        <v>1630.0189548439876</v>
      </c>
      <c r="E797" s="48">
        <v>15.052743192214823</v>
      </c>
      <c r="F797" s="48">
        <v>10.657125601958381</v>
      </c>
      <c r="G797" s="48">
        <v>3193.1094393257827</v>
      </c>
      <c r="H797" s="48">
        <v>2922.5429323910375</v>
      </c>
      <c r="I797" s="48">
        <v>15.128234939846417</v>
      </c>
      <c r="J797" s="48">
        <v>10.701644061168688</v>
      </c>
      <c r="K797" s="48">
        <v>2596.7933825860609</v>
      </c>
      <c r="L797" s="48">
        <v>2262.312853204613</v>
      </c>
      <c r="M797" s="48">
        <v>15.099453132931902</v>
      </c>
      <c r="N797" s="48">
        <v>10.684688242141192</v>
      </c>
      <c r="O797" s="48">
        <v>2515.9876809585271</v>
      </c>
      <c r="P797" s="48">
        <v>2158.2906848835482</v>
      </c>
      <c r="Q797" s="48">
        <v>15.088945789427271</v>
      </c>
      <c r="R797" s="48">
        <v>10.678492951606085</v>
      </c>
      <c r="U797" s="48">
        <v>1292.52397754705</v>
      </c>
      <c r="V797" s="48">
        <v>4.4518459210307171E-2</v>
      </c>
      <c r="W797" s="48">
        <v>29033.439172751005</v>
      </c>
      <c r="X797" s="48">
        <v>632.29389836062546</v>
      </c>
      <c r="Y797" s="48">
        <v>2.7562640182811293E-2</v>
      </c>
      <c r="Z797" s="48">
        <v>22940.251520423604</v>
      </c>
      <c r="AA797" s="48">
        <v>528.27173003956068</v>
      </c>
      <c r="AB797" s="48">
        <v>2.1367349647704259E-2</v>
      </c>
      <c r="AC797" s="48">
        <v>24723.315654467187</v>
      </c>
      <c r="AD797" s="48">
        <v>-1292.52397754705</v>
      </c>
      <c r="AE797" s="48">
        <v>-4.4518459210307171E-2</v>
      </c>
      <c r="AF797" s="48">
        <v>29033.439172751005</v>
      </c>
      <c r="AG797" s="48">
        <v>-660.23007918642452</v>
      </c>
      <c r="AH797" s="48">
        <v>-1.6955819027495878E-2</v>
      </c>
      <c r="AI797" s="48">
        <v>38938.259373716064</v>
      </c>
      <c r="AJ797" s="48">
        <v>-764.2522475074893</v>
      </c>
      <c r="AK797" s="48">
        <v>-2.3151109562602912E-2</v>
      </c>
      <c r="AL797" s="48">
        <v>33011.473831993877</v>
      </c>
      <c r="AM797" s="48">
        <v>-632.29389836062546</v>
      </c>
      <c r="AN797" s="48">
        <v>-2.7562640182811293E-2</v>
      </c>
      <c r="AO797" s="48">
        <v>22940.251520423604</v>
      </c>
      <c r="AP797" s="48">
        <v>660.23007918642452</v>
      </c>
      <c r="AQ797" s="48">
        <v>1.6955819027495878E-2</v>
      </c>
      <c r="AR797" s="48">
        <v>38938.259373716064</v>
      </c>
      <c r="AS797" s="48">
        <v>-104.02216832106478</v>
      </c>
      <c r="AT797" s="48">
        <v>-6.1952905351070342E-3</v>
      </c>
      <c r="AU797" s="48">
        <v>16790.523016087674</v>
      </c>
      <c r="AV797" s="48">
        <v>-528.27173003956068</v>
      </c>
      <c r="AW797" s="48">
        <v>-2.1367349647704259E-2</v>
      </c>
      <c r="AX797" s="48">
        <v>24723.315654467187</v>
      </c>
      <c r="AY797" s="48">
        <v>764.2522475074893</v>
      </c>
      <c r="AZ797" s="48">
        <v>2.3151109562602912E-2</v>
      </c>
      <c r="BA797" s="48">
        <v>33011.473831993877</v>
      </c>
      <c r="BB797" s="48">
        <v>104.02216832106478</v>
      </c>
      <c r="BC797" s="48">
        <v>6.1952905351070342E-3</v>
      </c>
      <c r="BD797" s="48">
        <v>16790.523016087674</v>
      </c>
      <c r="BF797" s="8">
        <f t="shared" si="105"/>
        <v>318083.74910390744</v>
      </c>
      <c r="BG797" s="8">
        <f t="shared" si="106"/>
        <v>318126.77890266961</v>
      </c>
      <c r="BH797" s="8">
        <f t="shared" si="107"/>
        <v>318278.33441103116</v>
      </c>
      <c r="BI797" s="8">
        <f t="shared" si="108"/>
        <v>318196.49786329898</v>
      </c>
      <c r="BJ797" s="19">
        <f t="shared" si="109"/>
        <v>0</v>
      </c>
      <c r="BK797" s="19">
        <f t="shared" si="110"/>
        <v>0</v>
      </c>
      <c r="BL797" s="19">
        <f t="shared" si="111"/>
        <v>1</v>
      </c>
      <c r="BM797" s="19">
        <f t="shared" si="112"/>
        <v>0</v>
      </c>
    </row>
    <row r="798" spans="2:65" x14ac:dyDescent="0.25">
      <c r="B798" s="6">
        <v>773</v>
      </c>
      <c r="C798" s="48">
        <v>1883.2682455964662</v>
      </c>
      <c r="D798" s="48">
        <v>1510.5234794105502</v>
      </c>
      <c r="E798" s="48">
        <v>15.083969236846517</v>
      </c>
      <c r="F798" s="48">
        <v>10.67661478332376</v>
      </c>
      <c r="G798" s="48">
        <v>3173.6801700250658</v>
      </c>
      <c r="H798" s="48">
        <v>2912.1990427236142</v>
      </c>
      <c r="I798" s="48">
        <v>15.136716191629786</v>
      </c>
      <c r="J798" s="48">
        <v>10.707742609074906</v>
      </c>
      <c r="K798" s="48">
        <v>2554.0175853533342</v>
      </c>
      <c r="L798" s="48">
        <v>2236.9401860311036</v>
      </c>
      <c r="M798" s="48">
        <v>15.110452985814021</v>
      </c>
      <c r="N798" s="48">
        <v>10.692252842139586</v>
      </c>
      <c r="O798" s="48">
        <v>2482.3607651549205</v>
      </c>
      <c r="P798" s="48">
        <v>2139.3115108070165</v>
      </c>
      <c r="Q798" s="48">
        <v>15.098120487856637</v>
      </c>
      <c r="R798" s="48">
        <v>10.684973068726471</v>
      </c>
      <c r="U798" s="48">
        <v>1401.675563313064</v>
      </c>
      <c r="V798" s="48">
        <v>3.1127825751145366E-2</v>
      </c>
      <c r="W798" s="48">
        <v>45029.664921633295</v>
      </c>
      <c r="X798" s="48">
        <v>726.41670662055344</v>
      </c>
      <c r="Y798" s="48">
        <v>1.5638058815826028E-2</v>
      </c>
      <c r="Z798" s="48">
        <v>46451.846432845312</v>
      </c>
      <c r="AA798" s="48">
        <v>628.78803139646629</v>
      </c>
      <c r="AB798" s="48">
        <v>8.3582854027106634E-3</v>
      </c>
      <c r="AC798" s="48">
        <v>75229.308536478668</v>
      </c>
      <c r="AD798" s="48">
        <v>-1401.675563313064</v>
      </c>
      <c r="AE798" s="48">
        <v>-3.1127825751145366E-2</v>
      </c>
      <c r="AF798" s="48">
        <v>45029.664921633295</v>
      </c>
      <c r="AG798" s="48">
        <v>-675.25885669251056</v>
      </c>
      <c r="AH798" s="48">
        <v>-1.5489766935319338E-2</v>
      </c>
      <c r="AI798" s="48">
        <v>43593.868100933396</v>
      </c>
      <c r="AJ798" s="48">
        <v>-772.88753191659771</v>
      </c>
      <c r="AK798" s="48">
        <v>-2.2769540348434703E-2</v>
      </c>
      <c r="AL798" s="48">
        <v>33943.923333073784</v>
      </c>
      <c r="AM798" s="48">
        <v>-726.41670662055344</v>
      </c>
      <c r="AN798" s="48">
        <v>-1.5638058815826028E-2</v>
      </c>
      <c r="AO798" s="48">
        <v>46451.846432845312</v>
      </c>
      <c r="AP798" s="48">
        <v>675.25885669251056</v>
      </c>
      <c r="AQ798" s="48">
        <v>1.5489766935319338E-2</v>
      </c>
      <c r="AR798" s="48">
        <v>43593.868100933396</v>
      </c>
      <c r="AS798" s="48">
        <v>-97.628675224087146</v>
      </c>
      <c r="AT798" s="48">
        <v>-7.2797734131153646E-3</v>
      </c>
      <c r="AU798" s="48">
        <v>13410.94972107204</v>
      </c>
      <c r="AV798" s="48">
        <v>-628.78803139646629</v>
      </c>
      <c r="AW798" s="48">
        <v>-8.3582854027106634E-3</v>
      </c>
      <c r="AX798" s="48">
        <v>75229.308536478668</v>
      </c>
      <c r="AY798" s="48">
        <v>772.88753191659771</v>
      </c>
      <c r="AZ798" s="48">
        <v>2.2769540348434703E-2</v>
      </c>
      <c r="BA798" s="48">
        <v>33943.923333073784</v>
      </c>
      <c r="BB798" s="48">
        <v>97.628675224087146</v>
      </c>
      <c r="BC798" s="48">
        <v>7.2797734131153646E-3</v>
      </c>
      <c r="BD798" s="48">
        <v>13410.94972107204</v>
      </c>
      <c r="BF798" s="8">
        <f t="shared" si="105"/>
        <v>318787.92002030223</v>
      </c>
      <c r="BG798" s="8">
        <f t="shared" si="106"/>
        <v>318320.07922952354</v>
      </c>
      <c r="BH798" s="8">
        <f t="shared" si="107"/>
        <v>318530.64507815649</v>
      </c>
      <c r="BI798" s="8">
        <f t="shared" si="108"/>
        <v>318409.88055098709</v>
      </c>
      <c r="BJ798" s="19">
        <f t="shared" si="109"/>
        <v>1</v>
      </c>
      <c r="BK798" s="19">
        <f t="shared" si="110"/>
        <v>0</v>
      </c>
      <c r="BL798" s="19">
        <f t="shared" si="111"/>
        <v>0</v>
      </c>
      <c r="BM798" s="19">
        <f t="shared" si="112"/>
        <v>0</v>
      </c>
    </row>
    <row r="799" spans="2:65" x14ac:dyDescent="0.25">
      <c r="B799" s="6">
        <v>774</v>
      </c>
      <c r="C799" s="48">
        <v>1922.016547185473</v>
      </c>
      <c r="D799" s="48">
        <v>1535.9561348210127</v>
      </c>
      <c r="E799" s="48">
        <v>15.164989549798559</v>
      </c>
      <c r="F799" s="48">
        <v>10.734483604876784</v>
      </c>
      <c r="G799" s="48">
        <v>3161.7935162933859</v>
      </c>
      <c r="H799" s="48">
        <v>2903.7934390443197</v>
      </c>
      <c r="I799" s="48">
        <v>15.224599753341836</v>
      </c>
      <c r="J799" s="48">
        <v>10.769564480972331</v>
      </c>
      <c r="K799" s="48">
        <v>2568.8634524883955</v>
      </c>
      <c r="L799" s="48">
        <v>2246.3707169628337</v>
      </c>
      <c r="M799" s="48">
        <v>15.194699340061968</v>
      </c>
      <c r="N799" s="48">
        <v>10.751979341108953</v>
      </c>
      <c r="O799" s="48">
        <v>2491.84685971728</v>
      </c>
      <c r="P799" s="48">
        <v>2145.096343054212</v>
      </c>
      <c r="Q799" s="48">
        <v>15.183390247599318</v>
      </c>
      <c r="R799" s="48">
        <v>10.74532223820469</v>
      </c>
      <c r="U799" s="48">
        <v>1367.837304223307</v>
      </c>
      <c r="V799" s="48">
        <v>3.5080876095546998E-2</v>
      </c>
      <c r="W799" s="48">
        <v>38990.967628568826</v>
      </c>
      <c r="X799" s="48">
        <v>710.41458214182103</v>
      </c>
      <c r="Y799" s="48">
        <v>1.7495736232168824E-2</v>
      </c>
      <c r="Z799" s="48">
        <v>40605.012142078682</v>
      </c>
      <c r="AA799" s="48">
        <v>609.14020823319925</v>
      </c>
      <c r="AB799" s="48">
        <v>1.0838633327905356E-2</v>
      </c>
      <c r="AC799" s="48">
        <v>56200.831765836658</v>
      </c>
      <c r="AD799" s="48">
        <v>-1367.837304223307</v>
      </c>
      <c r="AE799" s="48">
        <v>-3.5080876095546998E-2</v>
      </c>
      <c r="AF799" s="48">
        <v>38990.967628568826</v>
      </c>
      <c r="AG799" s="48">
        <v>-657.42272208148597</v>
      </c>
      <c r="AH799" s="48">
        <v>-1.7585139863378174E-2</v>
      </c>
      <c r="AI799" s="48">
        <v>37385.128988970835</v>
      </c>
      <c r="AJ799" s="48">
        <v>-758.69709599010775</v>
      </c>
      <c r="AK799" s="48">
        <v>-2.4242242767641642E-2</v>
      </c>
      <c r="AL799" s="48">
        <v>31296.48948994153</v>
      </c>
      <c r="AM799" s="48">
        <v>-710.41458214182103</v>
      </c>
      <c r="AN799" s="48">
        <v>-1.7495736232168824E-2</v>
      </c>
      <c r="AO799" s="48">
        <v>40605.012142078682</v>
      </c>
      <c r="AP799" s="48">
        <v>657.42272208148597</v>
      </c>
      <c r="AQ799" s="48">
        <v>1.7585139863378174E-2</v>
      </c>
      <c r="AR799" s="48">
        <v>37385.128988970835</v>
      </c>
      <c r="AS799" s="48">
        <v>-101.27437390862178</v>
      </c>
      <c r="AT799" s="48">
        <v>-6.6571029042634677E-3</v>
      </c>
      <c r="AU799" s="48">
        <v>15212.980085340387</v>
      </c>
      <c r="AV799" s="48">
        <v>-609.14020823319925</v>
      </c>
      <c r="AW799" s="48">
        <v>-1.0838633327905356E-2</v>
      </c>
      <c r="AX799" s="48">
        <v>56200.831765836658</v>
      </c>
      <c r="AY799" s="48">
        <v>758.69709599010775</v>
      </c>
      <c r="AZ799" s="48">
        <v>2.4242242767641642E-2</v>
      </c>
      <c r="BA799" s="48">
        <v>31296.48948994153</v>
      </c>
      <c r="BB799" s="48">
        <v>101.27437390862178</v>
      </c>
      <c r="BC799" s="48">
        <v>6.6571029042634677E-3</v>
      </c>
      <c r="BD799" s="48">
        <v>15212.980085340387</v>
      </c>
      <c r="BF799" s="8">
        <f t="shared" si="105"/>
        <v>320498.55201148253</v>
      </c>
      <c r="BG799" s="8">
        <f t="shared" si="106"/>
        <v>320183.1409901256</v>
      </c>
      <c r="BH799" s="8">
        <f t="shared" si="107"/>
        <v>320313.00951630576</v>
      </c>
      <c r="BI799" s="8">
        <f t="shared" si="108"/>
        <v>320214.57080308651</v>
      </c>
      <c r="BJ799" s="19">
        <f t="shared" si="109"/>
        <v>1</v>
      </c>
      <c r="BK799" s="19">
        <f t="shared" si="110"/>
        <v>0</v>
      </c>
      <c r="BL799" s="19">
        <f t="shared" si="111"/>
        <v>0</v>
      </c>
      <c r="BM799" s="19">
        <f t="shared" si="112"/>
        <v>0</v>
      </c>
    </row>
    <row r="800" spans="2:65" x14ac:dyDescent="0.25">
      <c r="B800" s="6">
        <v>775</v>
      </c>
      <c r="C800" s="48">
        <v>2083.3554694945728</v>
      </c>
      <c r="D800" s="48">
        <v>1642.4672002120865</v>
      </c>
      <c r="E800" s="48">
        <v>15.050140009858898</v>
      </c>
      <c r="F800" s="48">
        <v>10.657184636975039</v>
      </c>
      <c r="G800" s="48">
        <v>3212.3292091933072</v>
      </c>
      <c r="H800" s="48">
        <v>2936.3441922136167</v>
      </c>
      <c r="I800" s="48">
        <v>15.130259074657925</v>
      </c>
      <c r="J800" s="48">
        <v>10.704421512141778</v>
      </c>
      <c r="K800" s="48">
        <v>2596.1765022729251</v>
      </c>
      <c r="L800" s="48">
        <v>2263.087776715397</v>
      </c>
      <c r="M800" s="48">
        <v>15.102695158516555</v>
      </c>
      <c r="N800" s="48">
        <v>10.688187897552652</v>
      </c>
      <c r="O800" s="48">
        <v>2504.9553619773433</v>
      </c>
      <c r="P800" s="48">
        <v>2152.1695226670017</v>
      </c>
      <c r="Q800" s="48">
        <v>15.093143736789912</v>
      </c>
      <c r="R800" s="48">
        <v>10.682558357295239</v>
      </c>
      <c r="U800" s="48">
        <v>1293.8769920015302</v>
      </c>
      <c r="V800" s="48">
        <v>4.7236875166738912E-2</v>
      </c>
      <c r="W800" s="48">
        <v>27391.248625874239</v>
      </c>
      <c r="X800" s="48">
        <v>620.62057650331053</v>
      </c>
      <c r="Y800" s="48">
        <v>3.1003260577612934E-2</v>
      </c>
      <c r="Z800" s="48">
        <v>20017.913114321043</v>
      </c>
      <c r="AA800" s="48">
        <v>509.70232245491525</v>
      </c>
      <c r="AB800" s="48">
        <v>2.5373720320200022E-2</v>
      </c>
      <c r="AC800" s="48">
        <v>20087.804075350399</v>
      </c>
      <c r="AD800" s="48">
        <v>-1293.8769920015302</v>
      </c>
      <c r="AE800" s="48">
        <v>-4.7236875166738912E-2</v>
      </c>
      <c r="AF800" s="48">
        <v>27391.248625874239</v>
      </c>
      <c r="AG800" s="48">
        <v>-673.25641549821967</v>
      </c>
      <c r="AH800" s="48">
        <v>-1.6233614589125978E-2</v>
      </c>
      <c r="AI800" s="48">
        <v>41472.982606670841</v>
      </c>
      <c r="AJ800" s="48">
        <v>-784.17466954661495</v>
      </c>
      <c r="AK800" s="48">
        <v>-2.186315484653889E-2</v>
      </c>
      <c r="AL800" s="48">
        <v>35867.406833591354</v>
      </c>
      <c r="AM800" s="48">
        <v>-620.62057650331053</v>
      </c>
      <c r="AN800" s="48">
        <v>-3.1003260577612934E-2</v>
      </c>
      <c r="AO800" s="48">
        <v>20017.913114321043</v>
      </c>
      <c r="AP800" s="48">
        <v>673.25641549821967</v>
      </c>
      <c r="AQ800" s="48">
        <v>1.6233614589125978E-2</v>
      </c>
      <c r="AR800" s="48">
        <v>41472.982606670841</v>
      </c>
      <c r="AS800" s="48">
        <v>-110.91825404839528</v>
      </c>
      <c r="AT800" s="48">
        <v>-5.6295402574129128E-3</v>
      </c>
      <c r="AU800" s="48">
        <v>19702.897390659818</v>
      </c>
      <c r="AV800" s="48">
        <v>-509.70232245491525</v>
      </c>
      <c r="AW800" s="48">
        <v>-2.5373720320200022E-2</v>
      </c>
      <c r="AX800" s="48">
        <v>20087.804075350399</v>
      </c>
      <c r="AY800" s="48">
        <v>784.17466954661495</v>
      </c>
      <c r="AZ800" s="48">
        <v>2.186315484653889E-2</v>
      </c>
      <c r="BA800" s="48">
        <v>35867.406833591354</v>
      </c>
      <c r="BB800" s="48">
        <v>110.91825404839528</v>
      </c>
      <c r="BC800" s="48">
        <v>5.6295402574129128E-3</v>
      </c>
      <c r="BD800" s="48">
        <v>19702.897390659818</v>
      </c>
      <c r="BF800" s="8">
        <f t="shared" si="105"/>
        <v>318073.07190903911</v>
      </c>
      <c r="BG800" s="8">
        <f t="shared" si="106"/>
        <v>318196.3011720397</v>
      </c>
      <c r="BH800" s="8">
        <f t="shared" si="107"/>
        <v>318382.54914986418</v>
      </c>
      <c r="BI800" s="8">
        <f t="shared" si="108"/>
        <v>318324.58119619015</v>
      </c>
      <c r="BJ800" s="19">
        <f t="shared" si="109"/>
        <v>0</v>
      </c>
      <c r="BK800" s="19">
        <f t="shared" si="110"/>
        <v>0</v>
      </c>
      <c r="BL800" s="19">
        <f t="shared" si="111"/>
        <v>1</v>
      </c>
      <c r="BM800" s="19">
        <f t="shared" si="112"/>
        <v>0</v>
      </c>
    </row>
    <row r="801" spans="2:65" x14ac:dyDescent="0.25">
      <c r="B801" s="6">
        <v>776</v>
      </c>
      <c r="C801" s="48">
        <v>1950.2942452361244</v>
      </c>
      <c r="D801" s="48">
        <v>1555.2003852867128</v>
      </c>
      <c r="E801" s="48">
        <v>14.895205083907193</v>
      </c>
      <c r="F801" s="48">
        <v>10.543722414455372</v>
      </c>
      <c r="G801" s="48">
        <v>3172.887426135957</v>
      </c>
      <c r="H801" s="48">
        <v>2911.3556692234247</v>
      </c>
      <c r="I801" s="48">
        <v>14.956387703143136</v>
      </c>
      <c r="J801" s="48">
        <v>10.57984140135197</v>
      </c>
      <c r="K801" s="48">
        <v>2573.2255718513916</v>
      </c>
      <c r="L801" s="48">
        <v>2249.4605741907899</v>
      </c>
      <c r="M801" s="48">
        <v>14.928007375624905</v>
      </c>
      <c r="N801" s="48">
        <v>10.563099617229881</v>
      </c>
      <c r="O801" s="48">
        <v>2461.6594874611383</v>
      </c>
      <c r="P801" s="48">
        <v>2124.9681228325599</v>
      </c>
      <c r="Q801" s="48">
        <v>14.922084874196361</v>
      </c>
      <c r="R801" s="48">
        <v>10.559603177836909</v>
      </c>
      <c r="U801" s="48">
        <v>1356.1552839367118</v>
      </c>
      <c r="V801" s="48">
        <v>3.6118986896598315E-2</v>
      </c>
      <c r="W801" s="48">
        <v>37546.8804764409</v>
      </c>
      <c r="X801" s="48">
        <v>694.26018890407704</v>
      </c>
      <c r="Y801" s="48">
        <v>1.9377202774508717E-2</v>
      </c>
      <c r="Z801" s="48">
        <v>35828.710520457411</v>
      </c>
      <c r="AA801" s="48">
        <v>569.76773754584701</v>
      </c>
      <c r="AB801" s="48">
        <v>1.5880763381536767E-2</v>
      </c>
      <c r="AC801" s="48">
        <v>35877.855733828779</v>
      </c>
      <c r="AD801" s="48">
        <v>-1356.1552839367118</v>
      </c>
      <c r="AE801" s="48">
        <v>-3.6118986896598315E-2</v>
      </c>
      <c r="AF801" s="48">
        <v>37546.8804764409</v>
      </c>
      <c r="AG801" s="48">
        <v>-661.8950950326348</v>
      </c>
      <c r="AH801" s="48">
        <v>-1.6741784122089598E-2</v>
      </c>
      <c r="AI801" s="48">
        <v>39535.517254658131</v>
      </c>
      <c r="AJ801" s="48">
        <v>-786.38754639086483</v>
      </c>
      <c r="AK801" s="48">
        <v>-2.0238223515061549E-2</v>
      </c>
      <c r="AL801" s="48">
        <v>38856.550121883229</v>
      </c>
      <c r="AM801" s="48">
        <v>-694.26018890407704</v>
      </c>
      <c r="AN801" s="48">
        <v>-1.9377202774508717E-2</v>
      </c>
      <c r="AO801" s="48">
        <v>35828.710520457411</v>
      </c>
      <c r="AP801" s="48">
        <v>661.8950950326348</v>
      </c>
      <c r="AQ801" s="48">
        <v>1.6741784122089598E-2</v>
      </c>
      <c r="AR801" s="48">
        <v>39535.517254658131</v>
      </c>
      <c r="AS801" s="48">
        <v>-124.49245135823003</v>
      </c>
      <c r="AT801" s="48">
        <v>-3.4964393929719506E-3</v>
      </c>
      <c r="AU801" s="48">
        <v>35605.493865692966</v>
      </c>
      <c r="AV801" s="48">
        <v>-569.76773754584701</v>
      </c>
      <c r="AW801" s="48">
        <v>-1.5880763381536767E-2</v>
      </c>
      <c r="AX801" s="48">
        <v>35877.855733828779</v>
      </c>
      <c r="AY801" s="48">
        <v>786.38754639086483</v>
      </c>
      <c r="AZ801" s="48">
        <v>2.0238223515061549E-2</v>
      </c>
      <c r="BA801" s="48">
        <v>38856.550121883229</v>
      </c>
      <c r="BB801" s="48">
        <v>124.49245135823003</v>
      </c>
      <c r="BC801" s="48">
        <v>3.4964393929719506E-3</v>
      </c>
      <c r="BD801" s="48">
        <v>35605.493865692966</v>
      </c>
      <c r="BF801" s="8">
        <f t="shared" si="105"/>
        <v>314756.47204837447</v>
      </c>
      <c r="BG801" s="8">
        <f t="shared" si="106"/>
        <v>314483.88637133571</v>
      </c>
      <c r="BH801" s="8">
        <f t="shared" si="107"/>
        <v>314643.52794270567</v>
      </c>
      <c r="BI801" s="8">
        <f t="shared" si="108"/>
        <v>314663.1272122747</v>
      </c>
      <c r="BJ801" s="19">
        <f t="shared" si="109"/>
        <v>1</v>
      </c>
      <c r="BK801" s="19">
        <f t="shared" si="110"/>
        <v>0</v>
      </c>
      <c r="BL801" s="19">
        <f t="shared" si="111"/>
        <v>0</v>
      </c>
      <c r="BM801" s="19">
        <f t="shared" si="112"/>
        <v>0</v>
      </c>
    </row>
    <row r="802" spans="2:65" x14ac:dyDescent="0.25">
      <c r="B802" s="6">
        <v>777</v>
      </c>
      <c r="C802" s="48">
        <v>1938.2050540461707</v>
      </c>
      <c r="D802" s="48">
        <v>1549.6469430073569</v>
      </c>
      <c r="E802" s="48">
        <v>14.965595955793358</v>
      </c>
      <c r="F802" s="48">
        <v>10.594443315115448</v>
      </c>
      <c r="G802" s="48">
        <v>3157.235469711266</v>
      </c>
      <c r="H802" s="48">
        <v>2902.4953528268557</v>
      </c>
      <c r="I802" s="48">
        <v>15.030418819382971</v>
      </c>
      <c r="J802" s="48">
        <v>10.632652147858781</v>
      </c>
      <c r="K802" s="48">
        <v>2584.4562248096145</v>
      </c>
      <c r="L802" s="48">
        <v>2259.1386967337639</v>
      </c>
      <c r="M802" s="48">
        <v>14.996375424166235</v>
      </c>
      <c r="N802" s="48">
        <v>10.612599391227475</v>
      </c>
      <c r="O802" s="48">
        <v>2420.2517479906637</v>
      </c>
      <c r="P802" s="48">
        <v>2099.2334321315152</v>
      </c>
      <c r="Q802" s="48">
        <v>14.998458319656617</v>
      </c>
      <c r="R802" s="48">
        <v>10.613827149244008</v>
      </c>
      <c r="U802" s="48">
        <v>1352.8484098194988</v>
      </c>
      <c r="V802" s="48">
        <v>3.8208832743332977E-2</v>
      </c>
      <c r="W802" s="48">
        <v>35406.692973512938</v>
      </c>
      <c r="X802" s="48">
        <v>709.49175372640707</v>
      </c>
      <c r="Y802" s="48">
        <v>1.8156076112026298E-2</v>
      </c>
      <c r="Z802" s="48">
        <v>39077.372740052073</v>
      </c>
      <c r="AA802" s="48">
        <v>549.58648912415833</v>
      </c>
      <c r="AB802" s="48">
        <v>1.9383834128559485E-2</v>
      </c>
      <c r="AC802" s="48">
        <v>28352.826663658674</v>
      </c>
      <c r="AD802" s="48">
        <v>-1352.8484098194988</v>
      </c>
      <c r="AE802" s="48">
        <v>-3.8208832743332977E-2</v>
      </c>
      <c r="AF802" s="48">
        <v>35406.692973512938</v>
      </c>
      <c r="AG802" s="48">
        <v>-643.35665609309171</v>
      </c>
      <c r="AH802" s="48">
        <v>-2.0052756631306679E-2</v>
      </c>
      <c r="AI802" s="48">
        <v>32083.202719803281</v>
      </c>
      <c r="AJ802" s="48">
        <v>-803.26192069534045</v>
      </c>
      <c r="AK802" s="48">
        <v>-1.8824998614773492E-2</v>
      </c>
      <c r="AL802" s="48">
        <v>42669.95908647537</v>
      </c>
      <c r="AM802" s="48">
        <v>-709.49175372640707</v>
      </c>
      <c r="AN802" s="48">
        <v>-1.8156076112026298E-2</v>
      </c>
      <c r="AO802" s="48">
        <v>39077.372740052073</v>
      </c>
      <c r="AP802" s="48">
        <v>643.35665609309171</v>
      </c>
      <c r="AQ802" s="48">
        <v>2.0052756631306679E-2</v>
      </c>
      <c r="AR802" s="48">
        <v>32083.202719803281</v>
      </c>
      <c r="AS802" s="48">
        <v>-159.90526460224874</v>
      </c>
      <c r="AT802" s="48">
        <v>1.2277580165331869E-3</v>
      </c>
      <c r="AU802" s="48">
        <v>-130241.67828589895</v>
      </c>
      <c r="AV802" s="48">
        <v>-549.58648912415833</v>
      </c>
      <c r="AW802" s="48">
        <v>-1.9383834128559485E-2</v>
      </c>
      <c r="AX802" s="48">
        <v>28352.826663658674</v>
      </c>
      <c r="AY802" s="48">
        <v>803.26192069534045</v>
      </c>
      <c r="AZ802" s="48">
        <v>1.8824998614773492E-2</v>
      </c>
      <c r="BA802" s="48">
        <v>42669.95908647537</v>
      </c>
      <c r="BB802" s="48">
        <v>159.90526460224874</v>
      </c>
      <c r="BC802" s="48">
        <v>-1.2277580165331869E-3</v>
      </c>
      <c r="BD802" s="48">
        <v>-130241.67828589895</v>
      </c>
      <c r="BF802" s="8">
        <f t="shared" si="105"/>
        <v>316283.6525104561</v>
      </c>
      <c r="BG802" s="8">
        <f t="shared" si="106"/>
        <v>316077.06908293662</v>
      </c>
      <c r="BH802" s="8">
        <f t="shared" si="107"/>
        <v>316118.84304009052</v>
      </c>
      <c r="BI802" s="8">
        <f t="shared" si="108"/>
        <v>316315.58104518871</v>
      </c>
      <c r="BJ802" s="19">
        <f t="shared" si="109"/>
        <v>0</v>
      </c>
      <c r="BK802" s="19">
        <f t="shared" si="110"/>
        <v>0</v>
      </c>
      <c r="BL802" s="19">
        <f t="shared" si="111"/>
        <v>0</v>
      </c>
      <c r="BM802" s="19">
        <f t="shared" si="112"/>
        <v>1</v>
      </c>
    </row>
    <row r="803" spans="2:65" x14ac:dyDescent="0.25">
      <c r="B803" s="6">
        <v>778</v>
      </c>
      <c r="C803" s="48">
        <v>2048.4923677799334</v>
      </c>
      <c r="D803" s="48">
        <v>1617.7503822673268</v>
      </c>
      <c r="E803" s="48">
        <v>15.191100803436813</v>
      </c>
      <c r="F803" s="48">
        <v>10.7553011392767</v>
      </c>
      <c r="G803" s="48">
        <v>3209.8797039189881</v>
      </c>
      <c r="H803" s="48">
        <v>2933.9201934063331</v>
      </c>
      <c r="I803" s="48">
        <v>15.263156829255204</v>
      </c>
      <c r="J803" s="48">
        <v>10.797737838153353</v>
      </c>
      <c r="K803" s="48">
        <v>2577.7760336044698</v>
      </c>
      <c r="L803" s="48">
        <v>2249.8122405469535</v>
      </c>
      <c r="M803" s="48">
        <v>15.239093968475137</v>
      </c>
      <c r="N803" s="48">
        <v>10.783580640716302</v>
      </c>
      <c r="O803" s="48">
        <v>2577.1742549046271</v>
      </c>
      <c r="P803" s="48">
        <v>2199.5306604556813</v>
      </c>
      <c r="Q803" s="48">
        <v>15.2159691767047</v>
      </c>
      <c r="R803" s="48">
        <v>10.769961801005259</v>
      </c>
      <c r="U803" s="48">
        <v>1316.1698111390062</v>
      </c>
      <c r="V803" s="48">
        <v>4.2436698876652912E-2</v>
      </c>
      <c r="W803" s="48">
        <v>31014.896209636932</v>
      </c>
      <c r="X803" s="48">
        <v>632.06185827962668</v>
      </c>
      <c r="Y803" s="48">
        <v>2.8279501439602228E-2</v>
      </c>
      <c r="Z803" s="48">
        <v>22350.530458592028</v>
      </c>
      <c r="AA803" s="48">
        <v>581.78027818835449</v>
      </c>
      <c r="AB803" s="48">
        <v>1.4660661728559177E-2</v>
      </c>
      <c r="AC803" s="48">
        <v>39683.084499183162</v>
      </c>
      <c r="AD803" s="48">
        <v>-1316.1698111390062</v>
      </c>
      <c r="AE803" s="48">
        <v>-4.2436698876652912E-2</v>
      </c>
      <c r="AF803" s="48">
        <v>31014.896209636932</v>
      </c>
      <c r="AG803" s="48">
        <v>-684.10795285937957</v>
      </c>
      <c r="AH803" s="48">
        <v>-1.4157197437050684E-2</v>
      </c>
      <c r="AI803" s="48">
        <v>48322.272533192649</v>
      </c>
      <c r="AJ803" s="48">
        <v>-734.38953295065176</v>
      </c>
      <c r="AK803" s="48">
        <v>-2.7776037148093735E-2</v>
      </c>
      <c r="AL803" s="48">
        <v>26439.67996712781</v>
      </c>
      <c r="AM803" s="48">
        <v>-632.06185827962668</v>
      </c>
      <c r="AN803" s="48">
        <v>-2.8279501439602228E-2</v>
      </c>
      <c r="AO803" s="48">
        <v>22350.530458592028</v>
      </c>
      <c r="AP803" s="48">
        <v>684.10795285937957</v>
      </c>
      <c r="AQ803" s="48">
        <v>1.4157197437050684E-2</v>
      </c>
      <c r="AR803" s="48">
        <v>48322.272533192649</v>
      </c>
      <c r="AS803" s="48">
        <v>-50.28158009127219</v>
      </c>
      <c r="AT803" s="48">
        <v>-1.3618839711043051E-2</v>
      </c>
      <c r="AU803" s="48">
        <v>3692.0604954694177</v>
      </c>
      <c r="AV803" s="48">
        <v>-581.78027818835449</v>
      </c>
      <c r="AW803" s="48">
        <v>-1.4660661728559177E-2</v>
      </c>
      <c r="AX803" s="48">
        <v>39683.084499183162</v>
      </c>
      <c r="AY803" s="48">
        <v>734.38953295065176</v>
      </c>
      <c r="AZ803" s="48">
        <v>2.7776037148093735E-2</v>
      </c>
      <c r="BA803" s="48">
        <v>26439.67996712781</v>
      </c>
      <c r="BB803" s="48">
        <v>50.28158009127219</v>
      </c>
      <c r="BC803" s="48">
        <v>1.3618839711043051E-2</v>
      </c>
      <c r="BD803" s="48">
        <v>3692.0604954694177</v>
      </c>
      <c r="BF803" s="8">
        <f t="shared" si="105"/>
        <v>321041.28379603365</v>
      </c>
      <c r="BG803" s="8">
        <f t="shared" si="106"/>
        <v>320998.21495119424</v>
      </c>
      <c r="BH803" s="8">
        <f t="shared" si="107"/>
        <v>321257.60698094207</v>
      </c>
      <c r="BI803" s="8">
        <f t="shared" si="108"/>
        <v>320899.32336970209</v>
      </c>
      <c r="BJ803" s="19">
        <f t="shared" si="109"/>
        <v>0</v>
      </c>
      <c r="BK803" s="19">
        <f t="shared" si="110"/>
        <v>0</v>
      </c>
      <c r="BL803" s="19">
        <f t="shared" si="111"/>
        <v>1</v>
      </c>
      <c r="BM803" s="19">
        <f t="shared" si="112"/>
        <v>0</v>
      </c>
    </row>
    <row r="804" spans="2:65" x14ac:dyDescent="0.25">
      <c r="B804" s="6">
        <v>779</v>
      </c>
      <c r="C804" s="48">
        <v>1950.9021357133113</v>
      </c>
      <c r="D804" s="48">
        <v>1555.7193590848262</v>
      </c>
      <c r="E804" s="48">
        <v>14.995112450985193</v>
      </c>
      <c r="F804" s="48">
        <v>10.61439098352256</v>
      </c>
      <c r="G804" s="48">
        <v>3208.7331144511095</v>
      </c>
      <c r="H804" s="48">
        <v>2935.4728745115367</v>
      </c>
      <c r="I804" s="48">
        <v>15.049663974769588</v>
      </c>
      <c r="J804" s="48">
        <v>10.646409643268294</v>
      </c>
      <c r="K804" s="48">
        <v>2536.2813947786431</v>
      </c>
      <c r="L804" s="48">
        <v>2224.7232846468305</v>
      </c>
      <c r="M804" s="48">
        <v>15.032620152621634</v>
      </c>
      <c r="N804" s="48">
        <v>10.636414307046403</v>
      </c>
      <c r="O804" s="48">
        <v>2585.0521825384758</v>
      </c>
      <c r="P804" s="48">
        <v>2208.0961973080744</v>
      </c>
      <c r="Q804" s="48">
        <v>15.003322359871568</v>
      </c>
      <c r="R804" s="48">
        <v>10.619214772461993</v>
      </c>
      <c r="U804" s="48">
        <v>1379.7535154267105</v>
      </c>
      <c r="V804" s="48">
        <v>3.2018659745734368E-2</v>
      </c>
      <c r="W804" s="48">
        <v>43092.169578101275</v>
      </c>
      <c r="X804" s="48">
        <v>669.00392556200427</v>
      </c>
      <c r="Y804" s="48">
        <v>2.2023323523843175E-2</v>
      </c>
      <c r="Z804" s="48">
        <v>30377.064789413758</v>
      </c>
      <c r="AA804" s="48">
        <v>652.37683822324811</v>
      </c>
      <c r="AB804" s="48">
        <v>4.8237889394329159E-3</v>
      </c>
      <c r="AC804" s="48">
        <v>135241.58009698108</v>
      </c>
      <c r="AD804" s="48">
        <v>-1379.7535154267105</v>
      </c>
      <c r="AE804" s="48">
        <v>-3.2018659745734368E-2</v>
      </c>
      <c r="AF804" s="48">
        <v>43092.169578101275</v>
      </c>
      <c r="AG804" s="48">
        <v>-710.74958986470619</v>
      </c>
      <c r="AH804" s="48">
        <v>-9.9953362218911934E-3</v>
      </c>
      <c r="AI804" s="48">
        <v>71108.122236855284</v>
      </c>
      <c r="AJ804" s="48">
        <v>-727.37667720346235</v>
      </c>
      <c r="AK804" s="48">
        <v>-2.7194870806301452E-2</v>
      </c>
      <c r="AL804" s="48">
        <v>26746.833341635822</v>
      </c>
      <c r="AM804" s="48">
        <v>-669.00392556200427</v>
      </c>
      <c r="AN804" s="48">
        <v>-2.2023323523843175E-2</v>
      </c>
      <c r="AO804" s="48">
        <v>30377.064789413758</v>
      </c>
      <c r="AP804" s="48">
        <v>710.74958986470619</v>
      </c>
      <c r="AQ804" s="48">
        <v>9.9953362218911934E-3</v>
      </c>
      <c r="AR804" s="48">
        <v>71108.122236855284</v>
      </c>
      <c r="AS804" s="48">
        <v>-16.627087338756155</v>
      </c>
      <c r="AT804" s="48">
        <v>-1.7199534584410259E-2</v>
      </c>
      <c r="AU804" s="48">
        <v>966.71728279363026</v>
      </c>
      <c r="AV804" s="48">
        <v>-652.37683822324811</v>
      </c>
      <c r="AW804" s="48">
        <v>-4.8237889394329159E-3</v>
      </c>
      <c r="AX804" s="48">
        <v>135241.58009698108</v>
      </c>
      <c r="AY804" s="48">
        <v>727.37667720346235</v>
      </c>
      <c r="AZ804" s="48">
        <v>2.7194870806301452E-2</v>
      </c>
      <c r="BA804" s="48">
        <v>26746.833341635822</v>
      </c>
      <c r="BB804" s="48">
        <v>16.627087338756155</v>
      </c>
      <c r="BC804" s="48">
        <v>1.7199534584410259E-2</v>
      </c>
      <c r="BD804" s="48">
        <v>966.71728279363026</v>
      </c>
      <c r="BF804" s="8">
        <f t="shared" si="105"/>
        <v>316876.01014659193</v>
      </c>
      <c r="BG804" s="8">
        <f t="shared" si="106"/>
        <v>316456.81642353727</v>
      </c>
      <c r="BH804" s="8">
        <f t="shared" si="107"/>
        <v>316867.70592674526</v>
      </c>
      <c r="BI804" s="8">
        <f t="shared" si="108"/>
        <v>316368.34697655169</v>
      </c>
      <c r="BJ804" s="19">
        <f t="shared" si="109"/>
        <v>1</v>
      </c>
      <c r="BK804" s="19">
        <f t="shared" si="110"/>
        <v>0</v>
      </c>
      <c r="BL804" s="19">
        <f t="shared" si="111"/>
        <v>0</v>
      </c>
      <c r="BM804" s="19">
        <f t="shared" si="112"/>
        <v>0</v>
      </c>
    </row>
    <row r="805" spans="2:65" x14ac:dyDescent="0.25">
      <c r="B805" s="6">
        <v>780</v>
      </c>
      <c r="C805" s="48">
        <v>1957.3608713707822</v>
      </c>
      <c r="D805" s="48">
        <v>1560.4476673374743</v>
      </c>
      <c r="E805" s="48">
        <v>15.09025064717896</v>
      </c>
      <c r="F805" s="48">
        <v>10.68206522598795</v>
      </c>
      <c r="G805" s="48">
        <v>3219.8359144989613</v>
      </c>
      <c r="H805" s="48">
        <v>2943.1740426893339</v>
      </c>
      <c r="I805" s="48">
        <v>15.146086642485059</v>
      </c>
      <c r="J805" s="48">
        <v>10.714972305110008</v>
      </c>
      <c r="K805" s="48">
        <v>2539.1165763608396</v>
      </c>
      <c r="L805" s="48">
        <v>2226.9151813095118</v>
      </c>
      <c r="M805" s="48">
        <v>15.129674012017889</v>
      </c>
      <c r="N805" s="48">
        <v>10.705307990457975</v>
      </c>
      <c r="O805" s="48">
        <v>2500.0880714122582</v>
      </c>
      <c r="P805" s="48">
        <v>2151.2327266201714</v>
      </c>
      <c r="Q805" s="48">
        <v>15.112668852180043</v>
      </c>
      <c r="R805" s="48">
        <v>10.695287327586728</v>
      </c>
      <c r="U805" s="48">
        <v>1382.7263753518596</v>
      </c>
      <c r="V805" s="48">
        <v>3.2907079122058036E-2</v>
      </c>
      <c r="W805" s="48">
        <v>42019.116015222404</v>
      </c>
      <c r="X805" s="48">
        <v>666.46751397203752</v>
      </c>
      <c r="Y805" s="48">
        <v>2.3242764470024824E-2</v>
      </c>
      <c r="Z805" s="48">
        <v>28674.192987308008</v>
      </c>
      <c r="AA805" s="48">
        <v>590.78505928269715</v>
      </c>
      <c r="AB805" s="48">
        <v>1.3222101598778124E-2</v>
      </c>
      <c r="AC805" s="48">
        <v>44681.63059171263</v>
      </c>
      <c r="AD805" s="48">
        <v>-1382.7263753518596</v>
      </c>
      <c r="AE805" s="48">
        <v>-3.2907079122058036E-2</v>
      </c>
      <c r="AF805" s="48">
        <v>42019.116015222404</v>
      </c>
      <c r="AG805" s="48">
        <v>-716.25886137982206</v>
      </c>
      <c r="AH805" s="48">
        <v>-9.6643146520332124E-3</v>
      </c>
      <c r="AI805" s="48">
        <v>74113.777041513546</v>
      </c>
      <c r="AJ805" s="48">
        <v>-791.94131606916244</v>
      </c>
      <c r="AK805" s="48">
        <v>-1.9684977523279912E-2</v>
      </c>
      <c r="AL805" s="48">
        <v>40230.745253968118</v>
      </c>
      <c r="AM805" s="48">
        <v>-666.46751397203752</v>
      </c>
      <c r="AN805" s="48">
        <v>-2.3242764470024824E-2</v>
      </c>
      <c r="AO805" s="48">
        <v>28674.192987308008</v>
      </c>
      <c r="AP805" s="48">
        <v>716.25886137982206</v>
      </c>
      <c r="AQ805" s="48">
        <v>9.6643146520332124E-3</v>
      </c>
      <c r="AR805" s="48">
        <v>74113.777041513546</v>
      </c>
      <c r="AS805" s="48">
        <v>-75.682454689340375</v>
      </c>
      <c r="AT805" s="48">
        <v>-1.0020662871246699E-2</v>
      </c>
      <c r="AU805" s="48">
        <v>7552.6395470806319</v>
      </c>
      <c r="AV805" s="48">
        <v>-590.78505928269715</v>
      </c>
      <c r="AW805" s="48">
        <v>-1.3222101598778124E-2</v>
      </c>
      <c r="AX805" s="48">
        <v>44681.63059171263</v>
      </c>
      <c r="AY805" s="48">
        <v>791.94131606916244</v>
      </c>
      <c r="AZ805" s="48">
        <v>1.9684977523279912E-2</v>
      </c>
      <c r="BA805" s="48">
        <v>40230.745253968118</v>
      </c>
      <c r="BB805" s="48">
        <v>75.682454689340375</v>
      </c>
      <c r="BC805" s="48">
        <v>1.0020662871246699E-2</v>
      </c>
      <c r="BD805" s="48">
        <v>7552.6395470806319</v>
      </c>
      <c r="BF805" s="8">
        <f t="shared" si="105"/>
        <v>318901.50911230099</v>
      </c>
      <c r="BG805" s="8">
        <f t="shared" si="106"/>
        <v>318505.99511061091</v>
      </c>
      <c r="BH805" s="8">
        <f t="shared" si="107"/>
        <v>318932.32453242975</v>
      </c>
      <c r="BI805" s="8">
        <f t="shared" si="108"/>
        <v>318707.38710098166</v>
      </c>
      <c r="BJ805" s="19">
        <f t="shared" si="109"/>
        <v>0</v>
      </c>
      <c r="BK805" s="19">
        <f t="shared" si="110"/>
        <v>0</v>
      </c>
      <c r="BL805" s="19">
        <f t="shared" si="111"/>
        <v>1</v>
      </c>
      <c r="BM805" s="19">
        <f t="shared" si="112"/>
        <v>0</v>
      </c>
    </row>
    <row r="806" spans="2:65" x14ac:dyDescent="0.25">
      <c r="B806" s="6">
        <v>781</v>
      </c>
      <c r="C806" s="48">
        <v>1973.3309572491214</v>
      </c>
      <c r="D806" s="48">
        <v>1567.829002281565</v>
      </c>
      <c r="E806" s="48">
        <v>15.08985220337169</v>
      </c>
      <c r="F806" s="48">
        <v>10.681832857556623</v>
      </c>
      <c r="G806" s="48">
        <v>3181.0551209861455</v>
      </c>
      <c r="H806" s="48">
        <v>2914.9962955634578</v>
      </c>
      <c r="I806" s="48">
        <v>15.153019651705391</v>
      </c>
      <c r="J806" s="48">
        <v>10.719023772130592</v>
      </c>
      <c r="K806" s="48">
        <v>2549.3570675367159</v>
      </c>
      <c r="L806" s="48">
        <v>2231.1981802206924</v>
      </c>
      <c r="M806" s="48">
        <v>15.129541398043663</v>
      </c>
      <c r="N806" s="48">
        <v>10.705212568304168</v>
      </c>
      <c r="O806" s="48">
        <v>2472.6289602251545</v>
      </c>
      <c r="P806" s="48">
        <v>2129.9344586759594</v>
      </c>
      <c r="Q806" s="48">
        <v>15.11843443714379</v>
      </c>
      <c r="R806" s="48">
        <v>10.698673908331843</v>
      </c>
      <c r="U806" s="48">
        <v>1347.1672932818929</v>
      </c>
      <c r="V806" s="48">
        <v>3.719091457396928E-2</v>
      </c>
      <c r="W806" s="48">
        <v>36223.021367288566</v>
      </c>
      <c r="X806" s="48">
        <v>663.36917793912744</v>
      </c>
      <c r="Y806" s="48">
        <v>2.3379710747544635E-2</v>
      </c>
      <c r="Z806" s="48">
        <v>28373.711937766177</v>
      </c>
      <c r="AA806" s="48">
        <v>562.10545639439442</v>
      </c>
      <c r="AB806" s="48">
        <v>1.6841050775219912E-2</v>
      </c>
      <c r="AC806" s="48">
        <v>33377.101221111567</v>
      </c>
      <c r="AD806" s="48">
        <v>-1347.1672932818929</v>
      </c>
      <c r="AE806" s="48">
        <v>-3.719091457396928E-2</v>
      </c>
      <c r="AF806" s="48">
        <v>36223.021367288566</v>
      </c>
      <c r="AG806" s="48">
        <v>-683.79811534276541</v>
      </c>
      <c r="AH806" s="48">
        <v>-1.3811203826424645E-2</v>
      </c>
      <c r="AI806" s="48">
        <v>49510.391993091209</v>
      </c>
      <c r="AJ806" s="48">
        <v>-785.06183688749843</v>
      </c>
      <c r="AK806" s="48">
        <v>-2.0349863798749368E-2</v>
      </c>
      <c r="AL806" s="48">
        <v>38578.235444295482</v>
      </c>
      <c r="AM806" s="48">
        <v>-663.36917793912744</v>
      </c>
      <c r="AN806" s="48">
        <v>-2.3379710747544635E-2</v>
      </c>
      <c r="AO806" s="48">
        <v>28373.711937766177</v>
      </c>
      <c r="AP806" s="48">
        <v>683.79811534276541</v>
      </c>
      <c r="AQ806" s="48">
        <v>1.3811203826424645E-2</v>
      </c>
      <c r="AR806" s="48">
        <v>49510.391993091209</v>
      </c>
      <c r="AS806" s="48">
        <v>-101.26372154473302</v>
      </c>
      <c r="AT806" s="48">
        <v>-6.538659972324723E-3</v>
      </c>
      <c r="AU806" s="48">
        <v>15486.922698739174</v>
      </c>
      <c r="AV806" s="48">
        <v>-562.10545639439442</v>
      </c>
      <c r="AW806" s="48">
        <v>-1.6841050775219912E-2</v>
      </c>
      <c r="AX806" s="48">
        <v>33377.101221111567</v>
      </c>
      <c r="AY806" s="48">
        <v>785.06183688749843</v>
      </c>
      <c r="AZ806" s="48">
        <v>2.0349863798749368E-2</v>
      </c>
      <c r="BA806" s="48">
        <v>38578.235444295482</v>
      </c>
      <c r="BB806" s="48">
        <v>101.26372154473302</v>
      </c>
      <c r="BC806" s="48">
        <v>6.538659972324723E-3</v>
      </c>
      <c r="BD806" s="48">
        <v>15486.922698739174</v>
      </c>
      <c r="BF806" s="8">
        <f t="shared" si="105"/>
        <v>318887.15672441712</v>
      </c>
      <c r="BG806" s="8">
        <f t="shared" si="106"/>
        <v>318655.7168683543</v>
      </c>
      <c r="BH806" s="8">
        <f t="shared" si="107"/>
        <v>318925.17886890436</v>
      </c>
      <c r="BI806" s="8">
        <f t="shared" si="108"/>
        <v>318830.28279127931</v>
      </c>
      <c r="BJ806" s="19">
        <f t="shared" si="109"/>
        <v>0</v>
      </c>
      <c r="BK806" s="19">
        <f t="shared" si="110"/>
        <v>0</v>
      </c>
      <c r="BL806" s="19">
        <f t="shared" si="111"/>
        <v>1</v>
      </c>
      <c r="BM806" s="19">
        <f t="shared" si="112"/>
        <v>0</v>
      </c>
    </row>
    <row r="807" spans="2:65" x14ac:dyDescent="0.25">
      <c r="B807" s="6">
        <v>782</v>
      </c>
      <c r="C807" s="48">
        <v>1955.7083515059883</v>
      </c>
      <c r="D807" s="48">
        <v>1557.9583852718195</v>
      </c>
      <c r="E807" s="48">
        <v>15.075387646939182</v>
      </c>
      <c r="F807" s="48">
        <v>10.672178556682249</v>
      </c>
      <c r="G807" s="48">
        <v>3200.5614895449553</v>
      </c>
      <c r="H807" s="48">
        <v>2929.3295748152973</v>
      </c>
      <c r="I807" s="48">
        <v>15.136765203703842</v>
      </c>
      <c r="J807" s="48">
        <v>10.708486542496086</v>
      </c>
      <c r="K807" s="48">
        <v>2579.3688672891103</v>
      </c>
      <c r="L807" s="48">
        <v>2252.8726125960861</v>
      </c>
      <c r="M807" s="48">
        <v>15.110071876434018</v>
      </c>
      <c r="N807" s="48">
        <v>10.692707806889421</v>
      </c>
      <c r="O807" s="48">
        <v>2482.4088597162431</v>
      </c>
      <c r="P807" s="48">
        <v>2138.161534315916</v>
      </c>
      <c r="Q807" s="48">
        <v>15.101459739545643</v>
      </c>
      <c r="R807" s="48">
        <v>10.687613231578752</v>
      </c>
      <c r="U807" s="48">
        <v>1371.3711895434778</v>
      </c>
      <c r="V807" s="48">
        <v>3.6307985813836652E-2</v>
      </c>
      <c r="W807" s="48">
        <v>37770.51132979292</v>
      </c>
      <c r="X807" s="48">
        <v>694.91422732426668</v>
      </c>
      <c r="Y807" s="48">
        <v>2.0529250207172112E-2</v>
      </c>
      <c r="Z807" s="48">
        <v>33849.956540618856</v>
      </c>
      <c r="AA807" s="48">
        <v>580.20314904409656</v>
      </c>
      <c r="AB807" s="48">
        <v>1.5434674896502187E-2</v>
      </c>
      <c r="AC807" s="48">
        <v>37590.888887175875</v>
      </c>
      <c r="AD807" s="48">
        <v>-1371.3711895434778</v>
      </c>
      <c r="AE807" s="48">
        <v>-3.6307985813836652E-2</v>
      </c>
      <c r="AF807" s="48">
        <v>37770.51132979292</v>
      </c>
      <c r="AG807" s="48">
        <v>-676.45696221921116</v>
      </c>
      <c r="AH807" s="48">
        <v>-1.577873560666454E-2</v>
      </c>
      <c r="AI807" s="48">
        <v>42871.430200876981</v>
      </c>
      <c r="AJ807" s="48">
        <v>-791.16804049938128</v>
      </c>
      <c r="AK807" s="48">
        <v>-2.0873310917334464E-2</v>
      </c>
      <c r="AL807" s="48">
        <v>37903.33232866988</v>
      </c>
      <c r="AM807" s="48">
        <v>-694.91422732426668</v>
      </c>
      <c r="AN807" s="48">
        <v>-2.0529250207172112E-2</v>
      </c>
      <c r="AO807" s="48">
        <v>33849.956540618856</v>
      </c>
      <c r="AP807" s="48">
        <v>676.45696221921116</v>
      </c>
      <c r="AQ807" s="48">
        <v>1.577873560666454E-2</v>
      </c>
      <c r="AR807" s="48">
        <v>42871.430200876981</v>
      </c>
      <c r="AS807" s="48">
        <v>-114.71107828017011</v>
      </c>
      <c r="AT807" s="48">
        <v>-5.0945753106699243E-3</v>
      </c>
      <c r="AU807" s="48">
        <v>22516.318100141281</v>
      </c>
      <c r="AV807" s="48">
        <v>-580.20314904409656</v>
      </c>
      <c r="AW807" s="48">
        <v>-1.5434674896502187E-2</v>
      </c>
      <c r="AX807" s="48">
        <v>37590.888887175875</v>
      </c>
      <c r="AY807" s="48">
        <v>791.16804049938128</v>
      </c>
      <c r="AZ807" s="48">
        <v>2.0873310917334464E-2</v>
      </c>
      <c r="BA807" s="48">
        <v>37903.33232866988</v>
      </c>
      <c r="BB807" s="48">
        <v>114.71107828017011</v>
      </c>
      <c r="BC807" s="48">
        <v>5.0945753106699243E-3</v>
      </c>
      <c r="BD807" s="48">
        <v>22516.318100141281</v>
      </c>
      <c r="BF807" s="8">
        <f t="shared" si="105"/>
        <v>318607.39831519563</v>
      </c>
      <c r="BG807" s="8">
        <f t="shared" si="106"/>
        <v>318325.26670006727</v>
      </c>
      <c r="BH807" s="8">
        <f t="shared" si="107"/>
        <v>318528.36159408657</v>
      </c>
      <c r="BI807" s="8">
        <f t="shared" si="108"/>
        <v>318490.23541304661</v>
      </c>
      <c r="BJ807" s="19">
        <f t="shared" si="109"/>
        <v>1</v>
      </c>
      <c r="BK807" s="19">
        <f t="shared" si="110"/>
        <v>0</v>
      </c>
      <c r="BL807" s="19">
        <f t="shared" si="111"/>
        <v>0</v>
      </c>
      <c r="BM807" s="19">
        <f t="shared" si="112"/>
        <v>0</v>
      </c>
    </row>
    <row r="808" spans="2:65" x14ac:dyDescent="0.25">
      <c r="B808" s="6">
        <v>783</v>
      </c>
      <c r="C808" s="48">
        <v>1938.8095535711132</v>
      </c>
      <c r="D808" s="48">
        <v>1545.4951822121657</v>
      </c>
      <c r="E808" s="48">
        <v>15.109967685415842</v>
      </c>
      <c r="F808" s="48">
        <v>10.696265753032677</v>
      </c>
      <c r="G808" s="48">
        <v>3171.2173799304383</v>
      </c>
      <c r="H808" s="48">
        <v>2908.9692092209807</v>
      </c>
      <c r="I808" s="48">
        <v>15.171702026537982</v>
      </c>
      <c r="J808" s="48">
        <v>10.732598895796839</v>
      </c>
      <c r="K808" s="48">
        <v>2574.0695854433238</v>
      </c>
      <c r="L808" s="48">
        <v>2248.4282320792281</v>
      </c>
      <c r="M808" s="48">
        <v>15.141965073304002</v>
      </c>
      <c r="N808" s="48">
        <v>10.715109322408832</v>
      </c>
      <c r="O808" s="48">
        <v>2517.6001485010988</v>
      </c>
      <c r="P808" s="48">
        <v>2160.8252385073579</v>
      </c>
      <c r="Q808" s="48">
        <v>15.127277333527566</v>
      </c>
      <c r="R808" s="48">
        <v>10.706462750293705</v>
      </c>
      <c r="U808" s="48">
        <v>1363.474027008815</v>
      </c>
      <c r="V808" s="48">
        <v>3.6333142764162218E-2</v>
      </c>
      <c r="W808" s="48">
        <v>37527.004912817494</v>
      </c>
      <c r="X808" s="48">
        <v>702.93304986706244</v>
      </c>
      <c r="Y808" s="48">
        <v>1.88435693761555E-2</v>
      </c>
      <c r="Z808" s="48">
        <v>37303.603995352823</v>
      </c>
      <c r="AA808" s="48">
        <v>615.33005629519221</v>
      </c>
      <c r="AB808" s="48">
        <v>1.0196997261028073E-2</v>
      </c>
      <c r="AC808" s="48">
        <v>60344.2406174731</v>
      </c>
      <c r="AD808" s="48">
        <v>-1363.474027008815</v>
      </c>
      <c r="AE808" s="48">
        <v>-3.6333142764162218E-2</v>
      </c>
      <c r="AF808" s="48">
        <v>37527.004912817494</v>
      </c>
      <c r="AG808" s="48">
        <v>-660.54097714175259</v>
      </c>
      <c r="AH808" s="48">
        <v>-1.7489573388006718E-2</v>
      </c>
      <c r="AI808" s="48">
        <v>37767.700931728345</v>
      </c>
      <c r="AJ808" s="48">
        <v>-748.14397071362282</v>
      </c>
      <c r="AK808" s="48">
        <v>-2.6136145503134145E-2</v>
      </c>
      <c r="AL808" s="48">
        <v>28624.877781764273</v>
      </c>
      <c r="AM808" s="48">
        <v>-702.93304986706244</v>
      </c>
      <c r="AN808" s="48">
        <v>-1.88435693761555E-2</v>
      </c>
      <c r="AO808" s="48">
        <v>37303.603995352823</v>
      </c>
      <c r="AP808" s="48">
        <v>660.54097714175259</v>
      </c>
      <c r="AQ808" s="48">
        <v>1.7489573388006718E-2</v>
      </c>
      <c r="AR808" s="48">
        <v>37767.700931728345</v>
      </c>
      <c r="AS808" s="48">
        <v>-87.602993571870229</v>
      </c>
      <c r="AT808" s="48">
        <v>-8.6465721151274266E-3</v>
      </c>
      <c r="AU808" s="48">
        <v>10131.528703566384</v>
      </c>
      <c r="AV808" s="48">
        <v>-615.33005629519221</v>
      </c>
      <c r="AW808" s="48">
        <v>-1.0196997261028073E-2</v>
      </c>
      <c r="AX808" s="48">
        <v>60344.2406174731</v>
      </c>
      <c r="AY808" s="48">
        <v>748.14397071362282</v>
      </c>
      <c r="AZ808" s="48">
        <v>2.6136145503134145E-2</v>
      </c>
      <c r="BA808" s="48">
        <v>28624.877781764273</v>
      </c>
      <c r="BB808" s="48">
        <v>87.602993571870229</v>
      </c>
      <c r="BC808" s="48">
        <v>8.6465721151274266E-3</v>
      </c>
      <c r="BD808" s="48">
        <v>10131.528703566384</v>
      </c>
      <c r="BF808" s="8">
        <f t="shared" si="105"/>
        <v>319342.47740876814</v>
      </c>
      <c r="BG808" s="8">
        <f t="shared" si="106"/>
        <v>319068.9976646842</v>
      </c>
      <c r="BH808" s="8">
        <f t="shared" si="107"/>
        <v>319204.85144018568</v>
      </c>
      <c r="BI808" s="8">
        <f t="shared" si="108"/>
        <v>319033.05727030378</v>
      </c>
      <c r="BJ808" s="19">
        <f t="shared" si="109"/>
        <v>1</v>
      </c>
      <c r="BK808" s="19">
        <f t="shared" si="110"/>
        <v>0</v>
      </c>
      <c r="BL808" s="19">
        <f t="shared" si="111"/>
        <v>0</v>
      </c>
      <c r="BM808" s="19">
        <f t="shared" si="112"/>
        <v>0</v>
      </c>
    </row>
    <row r="809" spans="2:65" x14ac:dyDescent="0.25">
      <c r="B809" s="6">
        <v>784</v>
      </c>
      <c r="C809" s="48">
        <v>1947.5785461982275</v>
      </c>
      <c r="D809" s="48">
        <v>1552.6264391033021</v>
      </c>
      <c r="E809" s="48">
        <v>15.084400238315299</v>
      </c>
      <c r="F809" s="48">
        <v>10.678274004664804</v>
      </c>
      <c r="G809" s="48">
        <v>3144.003657560851</v>
      </c>
      <c r="H809" s="48">
        <v>2891.532059832507</v>
      </c>
      <c r="I809" s="48">
        <v>15.152272169361293</v>
      </c>
      <c r="J809" s="48">
        <v>10.718319327459946</v>
      </c>
      <c r="K809" s="48">
        <v>2570.6434129104591</v>
      </c>
      <c r="L809" s="48">
        <v>2247.1273097486855</v>
      </c>
      <c r="M809" s="48">
        <v>15.118578731742051</v>
      </c>
      <c r="N809" s="48">
        <v>10.698454378747964</v>
      </c>
      <c r="O809" s="48">
        <v>2570.9049640074631</v>
      </c>
      <c r="P809" s="48">
        <v>2197.7680926911471</v>
      </c>
      <c r="Q809" s="48">
        <v>15.094870215387262</v>
      </c>
      <c r="R809" s="48">
        <v>10.684459083731538</v>
      </c>
      <c r="U809" s="48">
        <v>1338.9056207292049</v>
      </c>
      <c r="V809" s="48">
        <v>4.0045322795142724E-2</v>
      </c>
      <c r="W809" s="48">
        <v>33434.756602626432</v>
      </c>
      <c r="X809" s="48">
        <v>694.50087064538343</v>
      </c>
      <c r="Y809" s="48">
        <v>2.0180374083160757E-2</v>
      </c>
      <c r="Z809" s="48">
        <v>34414.667824463191</v>
      </c>
      <c r="AA809" s="48">
        <v>645.14165358784498</v>
      </c>
      <c r="AB809" s="48">
        <v>6.1850790667339339E-3</v>
      </c>
      <c r="AC809" s="48">
        <v>104306.128770075</v>
      </c>
      <c r="AD809" s="48">
        <v>-1338.9056207292049</v>
      </c>
      <c r="AE809" s="48">
        <v>-4.0045322795142724E-2</v>
      </c>
      <c r="AF809" s="48">
        <v>33434.756602626432</v>
      </c>
      <c r="AG809" s="48">
        <v>-644.40475008382145</v>
      </c>
      <c r="AH809" s="48">
        <v>-1.9864948711981967E-2</v>
      </c>
      <c r="AI809" s="48">
        <v>32439.285871155309</v>
      </c>
      <c r="AJ809" s="48">
        <v>-693.7639671413599</v>
      </c>
      <c r="AK809" s="48">
        <v>-3.386024372840879E-2</v>
      </c>
      <c r="AL809" s="48">
        <v>20489.042332536166</v>
      </c>
      <c r="AM809" s="48">
        <v>-694.50087064538343</v>
      </c>
      <c r="AN809" s="48">
        <v>-2.0180374083160757E-2</v>
      </c>
      <c r="AO809" s="48">
        <v>34414.667824463191</v>
      </c>
      <c r="AP809" s="48">
        <v>644.40475008382145</v>
      </c>
      <c r="AQ809" s="48">
        <v>1.9864948711981967E-2</v>
      </c>
      <c r="AR809" s="48">
        <v>32439.285871155309</v>
      </c>
      <c r="AS809" s="48">
        <v>-49.359217057538444</v>
      </c>
      <c r="AT809" s="48">
        <v>-1.3995295016426823E-2</v>
      </c>
      <c r="AU809" s="48">
        <v>3526.8436284911186</v>
      </c>
      <c r="AV809" s="48">
        <v>-645.14165358784498</v>
      </c>
      <c r="AW809" s="48">
        <v>-6.1850790667339339E-3</v>
      </c>
      <c r="AX809" s="48">
        <v>104306.128770075</v>
      </c>
      <c r="AY809" s="48">
        <v>693.7639671413599</v>
      </c>
      <c r="AZ809" s="48">
        <v>3.386024372840879E-2</v>
      </c>
      <c r="BA809" s="48">
        <v>20489.042332536166</v>
      </c>
      <c r="BB809" s="48">
        <v>49.359217057538444</v>
      </c>
      <c r="BC809" s="48">
        <v>1.3995295016426823E-2</v>
      </c>
      <c r="BD809" s="48">
        <v>3526.8436284911186</v>
      </c>
      <c r="BF809" s="8">
        <f t="shared" si="105"/>
        <v>318795.59370084084</v>
      </c>
      <c r="BG809" s="8">
        <f t="shared" si="106"/>
        <v>318658.04776396585</v>
      </c>
      <c r="BH809" s="8">
        <f t="shared" si="107"/>
        <v>318706.50405269029</v>
      </c>
      <c r="BI809" s="8">
        <f t="shared" si="108"/>
        <v>318336.00441925501</v>
      </c>
      <c r="BJ809" s="19">
        <f t="shared" si="109"/>
        <v>1</v>
      </c>
      <c r="BK809" s="19">
        <f t="shared" si="110"/>
        <v>0</v>
      </c>
      <c r="BL809" s="19">
        <f t="shared" si="111"/>
        <v>0</v>
      </c>
      <c r="BM809" s="19">
        <f t="shared" si="112"/>
        <v>0</v>
      </c>
    </row>
    <row r="810" spans="2:65" x14ac:dyDescent="0.25">
      <c r="B810" s="6">
        <v>785</v>
      </c>
      <c r="C810" s="48">
        <v>1954.522295613182</v>
      </c>
      <c r="D810" s="48">
        <v>1557.5013640199259</v>
      </c>
      <c r="E810" s="48">
        <v>15.111655359331463</v>
      </c>
      <c r="F810" s="48">
        <v>10.697794024676684</v>
      </c>
      <c r="G810" s="48">
        <v>3228.0669003373096</v>
      </c>
      <c r="H810" s="48">
        <v>2947.9954174807826</v>
      </c>
      <c r="I810" s="48">
        <v>15.168152105021429</v>
      </c>
      <c r="J810" s="48">
        <v>10.731174352467335</v>
      </c>
      <c r="K810" s="48">
        <v>2554.8220529022847</v>
      </c>
      <c r="L810" s="48">
        <v>2236.6642960678719</v>
      </c>
      <c r="M810" s="48">
        <v>15.149843005829323</v>
      </c>
      <c r="N810" s="48">
        <v>10.720365540254953</v>
      </c>
      <c r="O810" s="48">
        <v>2447.7276463722978</v>
      </c>
      <c r="P810" s="48">
        <v>2115.1509117469077</v>
      </c>
      <c r="Q810" s="48">
        <v>15.142889007763896</v>
      </c>
      <c r="R810" s="48">
        <v>10.716258016217353</v>
      </c>
      <c r="U810" s="48">
        <v>1390.4940534608568</v>
      </c>
      <c r="V810" s="48">
        <v>3.338032779065081E-2</v>
      </c>
      <c r="W810" s="48">
        <v>41656.093438672207</v>
      </c>
      <c r="X810" s="48">
        <v>679.16293204794601</v>
      </c>
      <c r="Y810" s="48">
        <v>2.2571515578269086E-2</v>
      </c>
      <c r="Z810" s="48">
        <v>30089.381002922808</v>
      </c>
      <c r="AA810" s="48">
        <v>557.64954772698184</v>
      </c>
      <c r="AB810" s="48">
        <v>1.84639915406688E-2</v>
      </c>
      <c r="AC810" s="48">
        <v>30202.004073642613</v>
      </c>
      <c r="AD810" s="48">
        <v>-1390.4940534608568</v>
      </c>
      <c r="AE810" s="48">
        <v>-3.338032779065081E-2</v>
      </c>
      <c r="AF810" s="48">
        <v>41656.093438672207</v>
      </c>
      <c r="AG810" s="48">
        <v>-711.33112141291076</v>
      </c>
      <c r="AH810" s="48">
        <v>-1.0808812212381724E-2</v>
      </c>
      <c r="AI810" s="48">
        <v>65810.295103292272</v>
      </c>
      <c r="AJ810" s="48">
        <v>-832.84450573387494</v>
      </c>
      <c r="AK810" s="48">
        <v>-1.491633624998201E-2</v>
      </c>
      <c r="AL810" s="48">
        <v>55834.388000932828</v>
      </c>
      <c r="AM810" s="48">
        <v>-679.16293204794601</v>
      </c>
      <c r="AN810" s="48">
        <v>-2.2571515578269086E-2</v>
      </c>
      <c r="AO810" s="48">
        <v>30089.381002922808</v>
      </c>
      <c r="AP810" s="48">
        <v>711.33112141291076</v>
      </c>
      <c r="AQ810" s="48">
        <v>1.0808812212381724E-2</v>
      </c>
      <c r="AR810" s="48">
        <v>65810.295103292272</v>
      </c>
      <c r="AS810" s="48">
        <v>-121.51338432096418</v>
      </c>
      <c r="AT810" s="48">
        <v>-4.1075240376002853E-3</v>
      </c>
      <c r="AU810" s="48">
        <v>29583.121902301813</v>
      </c>
      <c r="AV810" s="48">
        <v>-557.64954772698184</v>
      </c>
      <c r="AW810" s="48">
        <v>-1.84639915406688E-2</v>
      </c>
      <c r="AX810" s="48">
        <v>30202.004073642613</v>
      </c>
      <c r="AY810" s="48">
        <v>832.84450573387494</v>
      </c>
      <c r="AZ810" s="48">
        <v>1.491633624998201E-2</v>
      </c>
      <c r="BA810" s="48">
        <v>55834.388000932828</v>
      </c>
      <c r="BB810" s="48">
        <v>121.51338432096418</v>
      </c>
      <c r="BC810" s="48">
        <v>4.1075240376002853E-3</v>
      </c>
      <c r="BD810" s="48">
        <v>29583.121902301813</v>
      </c>
      <c r="BF810" s="8">
        <f t="shared" si="105"/>
        <v>319376.31937628059</v>
      </c>
      <c r="BG810" s="8">
        <f t="shared" si="106"/>
        <v>318987.2351565393</v>
      </c>
      <c r="BH810" s="8">
        <f t="shared" si="107"/>
        <v>319374.30191158073</v>
      </c>
      <c r="BI810" s="8">
        <f t="shared" si="108"/>
        <v>319372.58957477368</v>
      </c>
      <c r="BJ810" s="19">
        <f t="shared" si="109"/>
        <v>1</v>
      </c>
      <c r="BK810" s="19">
        <f t="shared" si="110"/>
        <v>0</v>
      </c>
      <c r="BL810" s="19">
        <f t="shared" si="111"/>
        <v>0</v>
      </c>
      <c r="BM810" s="19">
        <f t="shared" si="112"/>
        <v>0</v>
      </c>
    </row>
    <row r="811" spans="2:65" x14ac:dyDescent="0.25">
      <c r="B811" s="6">
        <v>786</v>
      </c>
      <c r="C811" s="48">
        <v>2016.1117562914669</v>
      </c>
      <c r="D811" s="48">
        <v>1597.7156426652841</v>
      </c>
      <c r="E811" s="48">
        <v>15.043431364662533</v>
      </c>
      <c r="F811" s="48">
        <v>10.650474757490162</v>
      </c>
      <c r="G811" s="48">
        <v>3171.4470069236181</v>
      </c>
      <c r="H811" s="48">
        <v>2909.2840563117888</v>
      </c>
      <c r="I811" s="48">
        <v>15.117873177239964</v>
      </c>
      <c r="J811" s="48">
        <v>10.694458868159362</v>
      </c>
      <c r="K811" s="48">
        <v>2543.8766477792824</v>
      </c>
      <c r="L811" s="48">
        <v>2228.3885211356387</v>
      </c>
      <c r="M811" s="48">
        <v>15.092621714049141</v>
      </c>
      <c r="N811" s="48">
        <v>10.679554645710029</v>
      </c>
      <c r="O811" s="48">
        <v>2525.321650592171</v>
      </c>
      <c r="P811" s="48">
        <v>2166.2294282938983</v>
      </c>
      <c r="Q811" s="48">
        <v>15.071853924492352</v>
      </c>
      <c r="R811" s="48">
        <v>10.667284832538643</v>
      </c>
      <c r="U811" s="48">
        <v>1311.5684136465047</v>
      </c>
      <c r="V811" s="48">
        <v>4.3984110669200049E-2</v>
      </c>
      <c r="W811" s="48">
        <v>29819.141360176069</v>
      </c>
      <c r="X811" s="48">
        <v>630.67287847035459</v>
      </c>
      <c r="Y811" s="48">
        <v>2.9079888219866845E-2</v>
      </c>
      <c r="Z811" s="48">
        <v>21687.596379393592</v>
      </c>
      <c r="AA811" s="48">
        <v>568.51378562861419</v>
      </c>
      <c r="AB811" s="48">
        <v>1.6810075048480755E-2</v>
      </c>
      <c r="AC811" s="48">
        <v>33819.82436062918</v>
      </c>
      <c r="AD811" s="48">
        <v>-1311.5684136465047</v>
      </c>
      <c r="AE811" s="48">
        <v>-4.3984110669200049E-2</v>
      </c>
      <c r="AF811" s="48">
        <v>29819.141360176069</v>
      </c>
      <c r="AG811" s="48">
        <v>-680.89553517615013</v>
      </c>
      <c r="AH811" s="48">
        <v>-1.4904222449333204E-2</v>
      </c>
      <c r="AI811" s="48">
        <v>45684.740515035221</v>
      </c>
      <c r="AJ811" s="48">
        <v>-743.05462801789054</v>
      </c>
      <c r="AK811" s="48">
        <v>-2.7174035620719295E-2</v>
      </c>
      <c r="AL811" s="48">
        <v>27344.286965287414</v>
      </c>
      <c r="AM811" s="48">
        <v>-630.67287847035459</v>
      </c>
      <c r="AN811" s="48">
        <v>-2.9079888219866845E-2</v>
      </c>
      <c r="AO811" s="48">
        <v>21687.596379393592</v>
      </c>
      <c r="AP811" s="48">
        <v>680.89553517615013</v>
      </c>
      <c r="AQ811" s="48">
        <v>1.4904222449333204E-2</v>
      </c>
      <c r="AR811" s="48">
        <v>45684.740515035221</v>
      </c>
      <c r="AS811" s="48">
        <v>-62.159092841740403</v>
      </c>
      <c r="AT811" s="48">
        <v>-1.226981317138609E-2</v>
      </c>
      <c r="AU811" s="48">
        <v>5066.0178743959186</v>
      </c>
      <c r="AV811" s="48">
        <v>-568.51378562861419</v>
      </c>
      <c r="AW811" s="48">
        <v>-1.6810075048480755E-2</v>
      </c>
      <c r="AX811" s="48">
        <v>33819.82436062918</v>
      </c>
      <c r="AY811" s="48">
        <v>743.05462801789054</v>
      </c>
      <c r="AZ811" s="48">
        <v>2.7174035620719295E-2</v>
      </c>
      <c r="BA811" s="48">
        <v>27344.286965287414</v>
      </c>
      <c r="BB811" s="48">
        <v>62.159092841740403</v>
      </c>
      <c r="BC811" s="48">
        <v>1.226981317138609E-2</v>
      </c>
      <c r="BD811" s="48">
        <v>5066.0178743959186</v>
      </c>
      <c r="BF811" s="8">
        <f t="shared" si="105"/>
        <v>317916.52708203957</v>
      </c>
      <c r="BG811" s="8">
        <f t="shared" si="106"/>
        <v>317924.48198846908</v>
      </c>
      <c r="BH811" s="8">
        <f t="shared" si="107"/>
        <v>318158.25085016526</v>
      </c>
      <c r="BI811" s="8">
        <f t="shared" si="108"/>
        <v>317852.31554786541</v>
      </c>
      <c r="BJ811" s="19">
        <f t="shared" si="109"/>
        <v>0</v>
      </c>
      <c r="BK811" s="19">
        <f t="shared" si="110"/>
        <v>0</v>
      </c>
      <c r="BL811" s="19">
        <f t="shared" si="111"/>
        <v>1</v>
      </c>
      <c r="BM811" s="19">
        <f t="shared" si="112"/>
        <v>0</v>
      </c>
    </row>
    <row r="812" spans="2:65" x14ac:dyDescent="0.25">
      <c r="B812" s="6">
        <v>787</v>
      </c>
      <c r="C812" s="48">
        <v>1992.8670768127538</v>
      </c>
      <c r="D812" s="48">
        <v>1581.5297401773132</v>
      </c>
      <c r="E812" s="48">
        <v>14.925801232274951</v>
      </c>
      <c r="F812" s="48">
        <v>10.566511675439841</v>
      </c>
      <c r="G812" s="48">
        <v>3211.5555191075864</v>
      </c>
      <c r="H812" s="48">
        <v>2935.7619817987279</v>
      </c>
      <c r="I812" s="48">
        <v>14.988450683823915</v>
      </c>
      <c r="J812" s="48">
        <v>10.60345840567121</v>
      </c>
      <c r="K812" s="48">
        <v>2585.090362395375</v>
      </c>
      <c r="L812" s="48">
        <v>2255.5821980689439</v>
      </c>
      <c r="M812" s="48">
        <v>14.963745507746928</v>
      </c>
      <c r="N812" s="48">
        <v>10.588900876510655</v>
      </c>
      <c r="O812" s="48">
        <v>2484.123405505215</v>
      </c>
      <c r="P812" s="48">
        <v>2138.1202213253191</v>
      </c>
      <c r="Q812" s="48">
        <v>14.956127049216596</v>
      </c>
      <c r="R812" s="48">
        <v>10.584408550504651</v>
      </c>
      <c r="U812" s="48">
        <v>1354.2322416214147</v>
      </c>
      <c r="V812" s="48">
        <v>3.6946730231369074E-2</v>
      </c>
      <c r="W812" s="48">
        <v>36653.642504787174</v>
      </c>
      <c r="X812" s="48">
        <v>674.05245789163064</v>
      </c>
      <c r="Y812" s="48">
        <v>2.2389201070813769E-2</v>
      </c>
      <c r="Z812" s="48">
        <v>30106.141606379846</v>
      </c>
      <c r="AA812" s="48">
        <v>556.59048114800589</v>
      </c>
      <c r="AB812" s="48">
        <v>1.7896875064810303E-2</v>
      </c>
      <c r="AC812" s="48">
        <v>31099.869621507325</v>
      </c>
      <c r="AD812" s="48">
        <v>-1354.2322416214147</v>
      </c>
      <c r="AE812" s="48">
        <v>-3.6946730231369074E-2</v>
      </c>
      <c r="AF812" s="48">
        <v>36653.642504787174</v>
      </c>
      <c r="AG812" s="48">
        <v>-680.17978372978405</v>
      </c>
      <c r="AH812" s="48">
        <v>-1.4557529160555305E-2</v>
      </c>
      <c r="AI812" s="48">
        <v>46723.573501249179</v>
      </c>
      <c r="AJ812" s="48">
        <v>-797.64176047340879</v>
      </c>
      <c r="AK812" s="48">
        <v>-1.9049855166558771E-2</v>
      </c>
      <c r="AL812" s="48">
        <v>41871.276894201052</v>
      </c>
      <c r="AM812" s="48">
        <v>-674.05245789163064</v>
      </c>
      <c r="AN812" s="48">
        <v>-2.2389201070813769E-2</v>
      </c>
      <c r="AO812" s="48">
        <v>30106.141606379846</v>
      </c>
      <c r="AP812" s="48">
        <v>680.17978372978405</v>
      </c>
      <c r="AQ812" s="48">
        <v>1.4557529160555305E-2</v>
      </c>
      <c r="AR812" s="48">
        <v>46723.573501249179</v>
      </c>
      <c r="AS812" s="48">
        <v>-117.46197674362475</v>
      </c>
      <c r="AT812" s="48">
        <v>-4.4923260060034664E-3</v>
      </c>
      <c r="AU812" s="48">
        <v>26147.251242819555</v>
      </c>
      <c r="AV812" s="48">
        <v>-556.59048114800589</v>
      </c>
      <c r="AW812" s="48">
        <v>-1.7896875064810303E-2</v>
      </c>
      <c r="AX812" s="48">
        <v>31099.869621507325</v>
      </c>
      <c r="AY812" s="48">
        <v>797.64176047340879</v>
      </c>
      <c r="AZ812" s="48">
        <v>1.9049855166558771E-2</v>
      </c>
      <c r="BA812" s="48">
        <v>41871.276894201052</v>
      </c>
      <c r="BB812" s="48">
        <v>117.46197674362475</v>
      </c>
      <c r="BC812" s="48">
        <v>4.4923260060034664E-3</v>
      </c>
      <c r="BD812" s="48">
        <v>26147.251242819555</v>
      </c>
      <c r="BF812" s="8">
        <f t="shared" si="105"/>
        <v>315413.8205230179</v>
      </c>
      <c r="BG812" s="8">
        <f t="shared" si="106"/>
        <v>315167.99018833757</v>
      </c>
      <c r="BH812" s="8">
        <f t="shared" si="107"/>
        <v>315411.4440972507</v>
      </c>
      <c r="BI812" s="8">
        <f t="shared" si="108"/>
        <v>315394.13629381423</v>
      </c>
      <c r="BJ812" s="19">
        <f t="shared" si="109"/>
        <v>1</v>
      </c>
      <c r="BK812" s="19">
        <f t="shared" si="110"/>
        <v>0</v>
      </c>
      <c r="BL812" s="19">
        <f t="shared" si="111"/>
        <v>0</v>
      </c>
      <c r="BM812" s="19">
        <f t="shared" si="112"/>
        <v>0</v>
      </c>
    </row>
    <row r="813" spans="2:65" x14ac:dyDescent="0.25">
      <c r="B813" s="6">
        <v>788</v>
      </c>
      <c r="C813" s="48">
        <v>2030.2694315121096</v>
      </c>
      <c r="D813" s="48">
        <v>1609.7438277139931</v>
      </c>
      <c r="E813" s="48">
        <v>14.947622640475545</v>
      </c>
      <c r="F813" s="48">
        <v>10.584008669837543</v>
      </c>
      <c r="G813" s="48">
        <v>3177.2300852671956</v>
      </c>
      <c r="H813" s="48">
        <v>2914.6462128977432</v>
      </c>
      <c r="I813" s="48">
        <v>15.0248655452975</v>
      </c>
      <c r="J813" s="48">
        <v>10.629450759412281</v>
      </c>
      <c r="K813" s="48">
        <v>2559.2640890296029</v>
      </c>
      <c r="L813" s="48">
        <v>2240.544856615697</v>
      </c>
      <c r="M813" s="48">
        <v>14.997592488239448</v>
      </c>
      <c r="N813" s="48">
        <v>10.613422834921586</v>
      </c>
      <c r="O813" s="48">
        <v>2460.5701655567486</v>
      </c>
      <c r="P813" s="48">
        <v>2124.7293675791257</v>
      </c>
      <c r="Q813" s="48">
        <v>14.98923504551842</v>
      </c>
      <c r="R813" s="48">
        <v>10.608507645806746</v>
      </c>
      <c r="U813" s="48">
        <v>1304.9023851837501</v>
      </c>
      <c r="V813" s="48">
        <v>4.5442089574738276E-2</v>
      </c>
      <c r="W813" s="48">
        <v>28715.721424684631</v>
      </c>
      <c r="X813" s="48">
        <v>630.80102890170383</v>
      </c>
      <c r="Y813" s="48">
        <v>2.9414165084043375E-2</v>
      </c>
      <c r="Z813" s="48">
        <v>21445.484755367113</v>
      </c>
      <c r="AA813" s="48">
        <v>514.98553986513252</v>
      </c>
      <c r="AB813" s="48">
        <v>2.4498975969203585E-2</v>
      </c>
      <c r="AC813" s="48">
        <v>21020.696559419244</v>
      </c>
      <c r="AD813" s="48">
        <v>-1304.9023851837501</v>
      </c>
      <c r="AE813" s="48">
        <v>-4.5442089574738276E-2</v>
      </c>
      <c r="AF813" s="48">
        <v>28715.721424684631</v>
      </c>
      <c r="AG813" s="48">
        <v>-674.10135628204625</v>
      </c>
      <c r="AH813" s="48">
        <v>-1.60279244906949E-2</v>
      </c>
      <c r="AI813" s="48">
        <v>42057.931872177178</v>
      </c>
      <c r="AJ813" s="48">
        <v>-789.91684531861756</v>
      </c>
      <c r="AK813" s="48">
        <v>-2.0943113605534691E-2</v>
      </c>
      <c r="AL813" s="48">
        <v>37717.259247921196</v>
      </c>
      <c r="AM813" s="48">
        <v>-630.80102890170383</v>
      </c>
      <c r="AN813" s="48">
        <v>-2.9414165084043375E-2</v>
      </c>
      <c r="AO813" s="48">
        <v>21445.484755367113</v>
      </c>
      <c r="AP813" s="48">
        <v>674.10135628204625</v>
      </c>
      <c r="AQ813" s="48">
        <v>1.60279244906949E-2</v>
      </c>
      <c r="AR813" s="48">
        <v>42057.931872177178</v>
      </c>
      <c r="AS813" s="48">
        <v>-115.81548903657131</v>
      </c>
      <c r="AT813" s="48">
        <v>-4.9151891148397908E-3</v>
      </c>
      <c r="AU813" s="48">
        <v>23562.773746976422</v>
      </c>
      <c r="AV813" s="48">
        <v>-514.98553986513252</v>
      </c>
      <c r="AW813" s="48">
        <v>-2.4498975969203585E-2</v>
      </c>
      <c r="AX813" s="48">
        <v>21020.696559419244</v>
      </c>
      <c r="AY813" s="48">
        <v>789.91684531861756</v>
      </c>
      <c r="AZ813" s="48">
        <v>2.0943113605534691E-2</v>
      </c>
      <c r="BA813" s="48">
        <v>37717.259247921196</v>
      </c>
      <c r="BB813" s="48">
        <v>115.81548903657131</v>
      </c>
      <c r="BC813" s="48">
        <v>4.9151891148397908E-3</v>
      </c>
      <c r="BD813" s="48">
        <v>23562.773746976422</v>
      </c>
      <c r="BF813" s="8">
        <f t="shared" si="105"/>
        <v>315910.51626741228</v>
      </c>
      <c r="BG813" s="8">
        <f t="shared" si="106"/>
        <v>315968.87656947068</v>
      </c>
      <c r="BH813" s="8">
        <f t="shared" si="107"/>
        <v>316162.14019103185</v>
      </c>
      <c r="BI813" s="8">
        <f t="shared" si="108"/>
        <v>316130.50000662328</v>
      </c>
      <c r="BJ813" s="19">
        <f t="shared" si="109"/>
        <v>0</v>
      </c>
      <c r="BK813" s="19">
        <f t="shared" si="110"/>
        <v>0</v>
      </c>
      <c r="BL813" s="19">
        <f t="shared" si="111"/>
        <v>1</v>
      </c>
      <c r="BM813" s="19">
        <f t="shared" si="112"/>
        <v>0</v>
      </c>
    </row>
    <row r="814" spans="2:65" x14ac:dyDescent="0.25">
      <c r="B814" s="6">
        <v>789</v>
      </c>
      <c r="C814" s="48">
        <v>1962.0785763665708</v>
      </c>
      <c r="D814" s="48">
        <v>1562.8430956571497</v>
      </c>
      <c r="E814" s="48">
        <v>15.045328662899225</v>
      </c>
      <c r="F814" s="48">
        <v>10.651542442221778</v>
      </c>
      <c r="G814" s="48">
        <v>3191.476623733256</v>
      </c>
      <c r="H814" s="48">
        <v>2923.6388462986934</v>
      </c>
      <c r="I814" s="48">
        <v>15.109081173880547</v>
      </c>
      <c r="J814" s="48">
        <v>10.689078000419725</v>
      </c>
      <c r="K814" s="48">
        <v>2557.9898589032841</v>
      </c>
      <c r="L814" s="48">
        <v>2238.9962682153359</v>
      </c>
      <c r="M814" s="48">
        <v>15.084385346342032</v>
      </c>
      <c r="N814" s="48">
        <v>10.674549661390012</v>
      </c>
      <c r="O814" s="48">
        <v>2443.9243744427363</v>
      </c>
      <c r="P814" s="48">
        <v>2112.8085307641099</v>
      </c>
      <c r="Q814" s="48">
        <v>15.078510279064192</v>
      </c>
      <c r="R814" s="48">
        <v>10.67109122039291</v>
      </c>
      <c r="U814" s="48">
        <v>1360.7957506415437</v>
      </c>
      <c r="V814" s="48">
        <v>3.7535558197946628E-2</v>
      </c>
      <c r="W814" s="48">
        <v>36253.51043043728</v>
      </c>
      <c r="X814" s="48">
        <v>676.15317255818627</v>
      </c>
      <c r="Y814" s="48">
        <v>2.3007219168233561E-2</v>
      </c>
      <c r="Z814" s="48">
        <v>29388.739578391196</v>
      </c>
      <c r="AA814" s="48">
        <v>549.96543510696029</v>
      </c>
      <c r="AB814" s="48">
        <v>1.9548778171131431E-2</v>
      </c>
      <c r="AC814" s="48">
        <v>28132.982547171119</v>
      </c>
      <c r="AD814" s="48">
        <v>-1360.7957506415437</v>
      </c>
      <c r="AE814" s="48">
        <v>-3.7535558197946628E-2</v>
      </c>
      <c r="AF814" s="48">
        <v>36253.51043043728</v>
      </c>
      <c r="AG814" s="48">
        <v>-684.64257808335742</v>
      </c>
      <c r="AH814" s="48">
        <v>-1.4528339029713067E-2</v>
      </c>
      <c r="AI814" s="48">
        <v>47124.628402678391</v>
      </c>
      <c r="AJ814" s="48">
        <v>-810.83031553458341</v>
      </c>
      <c r="AK814" s="48">
        <v>-1.7986780026815197E-2</v>
      </c>
      <c r="AL814" s="48">
        <v>45079.236768658695</v>
      </c>
      <c r="AM814" s="48">
        <v>-676.15317255818627</v>
      </c>
      <c r="AN814" s="48">
        <v>-2.3007219168233561E-2</v>
      </c>
      <c r="AO814" s="48">
        <v>29388.739578391196</v>
      </c>
      <c r="AP814" s="48">
        <v>684.64257808335742</v>
      </c>
      <c r="AQ814" s="48">
        <v>1.4528339029713067E-2</v>
      </c>
      <c r="AR814" s="48">
        <v>47124.628402678391</v>
      </c>
      <c r="AS814" s="48">
        <v>-126.18773745122598</v>
      </c>
      <c r="AT814" s="48">
        <v>-3.4584409971021302E-3</v>
      </c>
      <c r="AU814" s="48">
        <v>36486.884569365277</v>
      </c>
      <c r="AV814" s="48">
        <v>-549.96543510696029</v>
      </c>
      <c r="AW814" s="48">
        <v>-1.9548778171131431E-2</v>
      </c>
      <c r="AX814" s="48">
        <v>28132.982547171119</v>
      </c>
      <c r="AY814" s="48">
        <v>810.83031553458341</v>
      </c>
      <c r="AZ814" s="48">
        <v>1.7986780026815197E-2</v>
      </c>
      <c r="BA814" s="48">
        <v>45079.236768658695</v>
      </c>
      <c r="BB814" s="48">
        <v>126.18773745122598</v>
      </c>
      <c r="BC814" s="48">
        <v>3.4584409971021302E-3</v>
      </c>
      <c r="BD814" s="48">
        <v>36486.884569365277</v>
      </c>
      <c r="BF814" s="8">
        <f t="shared" si="105"/>
        <v>317983.43017099623</v>
      </c>
      <c r="BG814" s="8">
        <f t="shared" si="106"/>
        <v>317748.70116629306</v>
      </c>
      <c r="BH814" s="8">
        <f t="shared" si="107"/>
        <v>317997.493573485</v>
      </c>
      <c r="BI814" s="8">
        <f t="shared" si="108"/>
        <v>318019.92808102316</v>
      </c>
      <c r="BJ814" s="19">
        <f t="shared" si="109"/>
        <v>0</v>
      </c>
      <c r="BK814" s="19">
        <f t="shared" si="110"/>
        <v>0</v>
      </c>
      <c r="BL814" s="19">
        <f t="shared" si="111"/>
        <v>0</v>
      </c>
      <c r="BM814" s="19">
        <f t="shared" si="112"/>
        <v>1</v>
      </c>
    </row>
    <row r="815" spans="2:65" x14ac:dyDescent="0.25">
      <c r="B815" s="6">
        <v>790</v>
      </c>
      <c r="C815" s="48">
        <v>1985.9132991533377</v>
      </c>
      <c r="D815" s="48">
        <v>1580.2892987531602</v>
      </c>
      <c r="E815" s="48">
        <v>15.032814347638782</v>
      </c>
      <c r="F815" s="48">
        <v>10.641287755791978</v>
      </c>
      <c r="G815" s="48">
        <v>3194.2584590378028</v>
      </c>
      <c r="H815" s="48">
        <v>2926.379251318262</v>
      </c>
      <c r="I815" s="48">
        <v>15.094340603082072</v>
      </c>
      <c r="J815" s="48">
        <v>10.677490530967972</v>
      </c>
      <c r="K815" s="48">
        <v>2562.6740660468213</v>
      </c>
      <c r="L815" s="48">
        <v>2243.2049314897549</v>
      </c>
      <c r="M815" s="48">
        <v>15.071426222962497</v>
      </c>
      <c r="N815" s="48">
        <v>10.664019480541693</v>
      </c>
      <c r="O815" s="48">
        <v>2474.7739224719667</v>
      </c>
      <c r="P815" s="48">
        <v>2134.6801512071243</v>
      </c>
      <c r="Q815" s="48">
        <v>15.062222705932653</v>
      </c>
      <c r="R815" s="48">
        <v>10.658604855134584</v>
      </c>
      <c r="U815" s="48">
        <v>1346.0899525651018</v>
      </c>
      <c r="V815" s="48">
        <v>3.6202775175993906E-2</v>
      </c>
      <c r="W815" s="48">
        <v>37181.954864545725</v>
      </c>
      <c r="X815" s="48">
        <v>662.91563273659472</v>
      </c>
      <c r="Y815" s="48">
        <v>2.2731724749714743E-2</v>
      </c>
      <c r="Z815" s="48">
        <v>29162.575213080279</v>
      </c>
      <c r="AA815" s="48">
        <v>554.39085245396404</v>
      </c>
      <c r="AB815" s="48">
        <v>1.7317099342605502E-2</v>
      </c>
      <c r="AC815" s="48">
        <v>32014.071264809834</v>
      </c>
      <c r="AD815" s="48">
        <v>-1346.0899525651018</v>
      </c>
      <c r="AE815" s="48">
        <v>-3.6202775175993906E-2</v>
      </c>
      <c r="AF815" s="48">
        <v>37181.954864545725</v>
      </c>
      <c r="AG815" s="48">
        <v>-683.17431982850712</v>
      </c>
      <c r="AH815" s="48">
        <v>-1.3471050426279163E-2</v>
      </c>
      <c r="AI815" s="48">
        <v>50714.257478821317</v>
      </c>
      <c r="AJ815" s="48">
        <v>-791.6991001111378</v>
      </c>
      <c r="AK815" s="48">
        <v>-1.8885675833388404E-2</v>
      </c>
      <c r="AL815" s="48">
        <v>41920.612589964898</v>
      </c>
      <c r="AM815" s="48">
        <v>-662.91563273659472</v>
      </c>
      <c r="AN815" s="48">
        <v>-2.2731724749714743E-2</v>
      </c>
      <c r="AO815" s="48">
        <v>29162.575213080279</v>
      </c>
      <c r="AP815" s="48">
        <v>683.17431982850712</v>
      </c>
      <c r="AQ815" s="48">
        <v>1.3471050426279163E-2</v>
      </c>
      <c r="AR815" s="48">
        <v>50714.257478821317</v>
      </c>
      <c r="AS815" s="48">
        <v>-108.52478028263067</v>
      </c>
      <c r="AT815" s="48">
        <v>-5.4146254071092415E-3</v>
      </c>
      <c r="AU815" s="48">
        <v>20042.897176255421</v>
      </c>
      <c r="AV815" s="48">
        <v>-554.39085245396404</v>
      </c>
      <c r="AW815" s="48">
        <v>-1.7317099342605502E-2</v>
      </c>
      <c r="AX815" s="48">
        <v>32014.071264809834</v>
      </c>
      <c r="AY815" s="48">
        <v>791.6991001111378</v>
      </c>
      <c r="AZ815" s="48">
        <v>1.8885675833388404E-2</v>
      </c>
      <c r="BA815" s="48">
        <v>41920.612589964898</v>
      </c>
      <c r="BB815" s="48">
        <v>108.52478028263067</v>
      </c>
      <c r="BC815" s="48">
        <v>5.4146254071092415E-3</v>
      </c>
      <c r="BD815" s="48">
        <v>20042.897176255421</v>
      </c>
      <c r="BF815" s="8">
        <f t="shared" si="105"/>
        <v>317658.34337500622</v>
      </c>
      <c r="BG815" s="8">
        <f t="shared" si="106"/>
        <v>317398.33667772089</v>
      </c>
      <c r="BH815" s="8">
        <f t="shared" si="107"/>
        <v>317677.37948476104</v>
      </c>
      <c r="BI815" s="8">
        <f t="shared" si="108"/>
        <v>317623.4655028304</v>
      </c>
      <c r="BJ815" s="19">
        <f t="shared" si="109"/>
        <v>0</v>
      </c>
      <c r="BK815" s="19">
        <f t="shared" si="110"/>
        <v>0</v>
      </c>
      <c r="BL815" s="19">
        <f t="shared" si="111"/>
        <v>1</v>
      </c>
      <c r="BM815" s="19">
        <f t="shared" si="112"/>
        <v>0</v>
      </c>
    </row>
    <row r="816" spans="2:65" x14ac:dyDescent="0.25">
      <c r="B816" s="6">
        <v>791</v>
      </c>
      <c r="C816" s="48">
        <v>2041.3380143011871</v>
      </c>
      <c r="D816" s="48">
        <v>1614.9827446189943</v>
      </c>
      <c r="E816" s="48">
        <v>14.920453477425269</v>
      </c>
      <c r="F816" s="48">
        <v>10.562884649983154</v>
      </c>
      <c r="G816" s="48">
        <v>3160.1954136518848</v>
      </c>
      <c r="H816" s="48">
        <v>2901.9307178713511</v>
      </c>
      <c r="I816" s="48">
        <v>14.997024088225285</v>
      </c>
      <c r="J816" s="48">
        <v>10.608175347357344</v>
      </c>
      <c r="K816" s="48">
        <v>2577.8213936905772</v>
      </c>
      <c r="L816" s="48">
        <v>2251.3678496267507</v>
      </c>
      <c r="M816" s="48">
        <v>14.966148631541241</v>
      </c>
      <c r="N816" s="48">
        <v>10.589931624138783</v>
      </c>
      <c r="O816" s="48">
        <v>2511.0272621495355</v>
      </c>
      <c r="P816" s="48">
        <v>2156.8773413535332</v>
      </c>
      <c r="Q816" s="48">
        <v>14.953535976003689</v>
      </c>
      <c r="R816" s="48">
        <v>10.582471781758954</v>
      </c>
      <c r="U816" s="48">
        <v>1286.9479732523569</v>
      </c>
      <c r="V816" s="48">
        <v>4.5290697374190003E-2</v>
      </c>
      <c r="W816" s="48">
        <v>28415.282781354461</v>
      </c>
      <c r="X816" s="48">
        <v>636.38510500775647</v>
      </c>
      <c r="Y816" s="48">
        <v>2.70469741556294E-2</v>
      </c>
      <c r="Z816" s="48">
        <v>23528.883539651069</v>
      </c>
      <c r="AA816" s="48">
        <v>541.89459673453894</v>
      </c>
      <c r="AB816" s="48">
        <v>1.9587131775800515E-2</v>
      </c>
      <c r="AC816" s="48">
        <v>27665.847298992401</v>
      </c>
      <c r="AD816" s="48">
        <v>-1286.9479732523569</v>
      </c>
      <c r="AE816" s="48">
        <v>-4.5290697374190003E-2</v>
      </c>
      <c r="AF816" s="48">
        <v>28415.282781354461</v>
      </c>
      <c r="AG816" s="48">
        <v>-650.56286824460039</v>
      </c>
      <c r="AH816" s="48">
        <v>-1.8243723218560604E-2</v>
      </c>
      <c r="AI816" s="48">
        <v>35659.544954219527</v>
      </c>
      <c r="AJ816" s="48">
        <v>-745.05337651781792</v>
      </c>
      <c r="AK816" s="48">
        <v>-2.5703565598389488E-2</v>
      </c>
      <c r="AL816" s="48">
        <v>28986.382207007919</v>
      </c>
      <c r="AM816" s="48">
        <v>-636.38510500775647</v>
      </c>
      <c r="AN816" s="48">
        <v>-2.70469741556294E-2</v>
      </c>
      <c r="AO816" s="48">
        <v>23528.883539651069</v>
      </c>
      <c r="AP816" s="48">
        <v>650.56286824460039</v>
      </c>
      <c r="AQ816" s="48">
        <v>1.8243723218560604E-2</v>
      </c>
      <c r="AR816" s="48">
        <v>35659.544954219527</v>
      </c>
      <c r="AS816" s="48">
        <v>-94.490508273217529</v>
      </c>
      <c r="AT816" s="48">
        <v>-7.4598423798288849E-3</v>
      </c>
      <c r="AU816" s="48">
        <v>12666.555600251833</v>
      </c>
      <c r="AV816" s="48">
        <v>-541.89459673453894</v>
      </c>
      <c r="AW816" s="48">
        <v>-1.9587131775800515E-2</v>
      </c>
      <c r="AX816" s="48">
        <v>27665.847298992401</v>
      </c>
      <c r="AY816" s="48">
        <v>745.05337651781792</v>
      </c>
      <c r="AZ816" s="48">
        <v>2.5703565598389488E-2</v>
      </c>
      <c r="BA816" s="48">
        <v>28986.382207007919</v>
      </c>
      <c r="BB816" s="48">
        <v>94.490508273217529</v>
      </c>
      <c r="BC816" s="48">
        <v>7.4598423798288849E-3</v>
      </c>
      <c r="BD816" s="48">
        <v>12666.555600251833</v>
      </c>
      <c r="BF816" s="8">
        <f t="shared" si="105"/>
        <v>315271.55675487558</v>
      </c>
      <c r="BG816" s="8">
        <f t="shared" si="106"/>
        <v>315343.32970284898</v>
      </c>
      <c r="BH816" s="8">
        <f t="shared" si="107"/>
        <v>315446.58087453677</v>
      </c>
      <c r="BI816" s="8">
        <f t="shared" si="108"/>
        <v>315317.27611141512</v>
      </c>
      <c r="BJ816" s="19">
        <f t="shared" si="109"/>
        <v>0</v>
      </c>
      <c r="BK816" s="19">
        <f t="shared" si="110"/>
        <v>0</v>
      </c>
      <c r="BL816" s="19">
        <f t="shared" si="111"/>
        <v>1</v>
      </c>
      <c r="BM816" s="19">
        <f t="shared" si="112"/>
        <v>0</v>
      </c>
    </row>
    <row r="817" spans="2:65" x14ac:dyDescent="0.25">
      <c r="B817" s="6">
        <v>792</v>
      </c>
      <c r="C817" s="48">
        <v>1960.4985859505355</v>
      </c>
      <c r="D817" s="48">
        <v>1564.5449320164573</v>
      </c>
      <c r="E817" s="48">
        <v>15.124482515795886</v>
      </c>
      <c r="F817" s="48">
        <v>10.707920524980487</v>
      </c>
      <c r="G817" s="48">
        <v>3151.4921411722562</v>
      </c>
      <c r="H817" s="48">
        <v>2898.5203625504378</v>
      </c>
      <c r="I817" s="48">
        <v>15.197530478406485</v>
      </c>
      <c r="J817" s="48">
        <v>10.751132345747575</v>
      </c>
      <c r="K817" s="48">
        <v>2483.3398852897444</v>
      </c>
      <c r="L817" s="48">
        <v>2190.8516011237234</v>
      </c>
      <c r="M817" s="48">
        <v>15.177479595821188</v>
      </c>
      <c r="N817" s="48">
        <v>10.739284542634623</v>
      </c>
      <c r="O817" s="48">
        <v>2437.8716526861876</v>
      </c>
      <c r="P817" s="48">
        <v>2110.9719817741025</v>
      </c>
      <c r="Q817" s="48">
        <v>15.159934472208388</v>
      </c>
      <c r="R817" s="48">
        <v>10.728909098770778</v>
      </c>
      <c r="U817" s="48">
        <v>1333.9754305339804</v>
      </c>
      <c r="V817" s="48">
        <v>4.3211820767087517E-2</v>
      </c>
      <c r="W817" s="48">
        <v>30870.613800888692</v>
      </c>
      <c r="X817" s="48">
        <v>626.30666910726609</v>
      </c>
      <c r="Y817" s="48">
        <v>3.1364017654135878E-2</v>
      </c>
      <c r="Z817" s="48">
        <v>19968.955381093434</v>
      </c>
      <c r="AA817" s="48">
        <v>546.42704975764514</v>
      </c>
      <c r="AB817" s="48">
        <v>2.0988573790290843E-2</v>
      </c>
      <c r="AC817" s="48">
        <v>26034.501210864466</v>
      </c>
      <c r="AD817" s="48">
        <v>-1333.9754305339804</v>
      </c>
      <c r="AE817" s="48">
        <v>-4.3211820767087517E-2</v>
      </c>
      <c r="AF817" s="48">
        <v>30870.613800888692</v>
      </c>
      <c r="AG817" s="48">
        <v>-707.66876142671435</v>
      </c>
      <c r="AH817" s="48">
        <v>-1.1847803112951638E-2</v>
      </c>
      <c r="AI817" s="48">
        <v>59729.956235777885</v>
      </c>
      <c r="AJ817" s="48">
        <v>-787.54838077633531</v>
      </c>
      <c r="AK817" s="48">
        <v>-2.2223246976796673E-2</v>
      </c>
      <c r="AL817" s="48">
        <v>35438.042946587229</v>
      </c>
      <c r="AM817" s="48">
        <v>-626.30666910726609</v>
      </c>
      <c r="AN817" s="48">
        <v>-3.1364017654135878E-2</v>
      </c>
      <c r="AO817" s="48">
        <v>19968.955381093434</v>
      </c>
      <c r="AP817" s="48">
        <v>707.66876142671435</v>
      </c>
      <c r="AQ817" s="48">
        <v>1.1847803112951638E-2</v>
      </c>
      <c r="AR817" s="48">
        <v>59729.956235777885</v>
      </c>
      <c r="AS817" s="48">
        <v>-79.879619349620953</v>
      </c>
      <c r="AT817" s="48">
        <v>-1.0375443863845035E-2</v>
      </c>
      <c r="AU817" s="48">
        <v>7698.9110439867354</v>
      </c>
      <c r="AV817" s="48">
        <v>-546.42704975764514</v>
      </c>
      <c r="AW817" s="48">
        <v>-2.0988573790290843E-2</v>
      </c>
      <c r="AX817" s="48">
        <v>26034.501210864466</v>
      </c>
      <c r="AY817" s="48">
        <v>787.54838077633531</v>
      </c>
      <c r="AZ817" s="48">
        <v>2.2223246976796673E-2</v>
      </c>
      <c r="BA817" s="48">
        <v>35438.042946587229</v>
      </c>
      <c r="BB817" s="48">
        <v>79.879619349620953</v>
      </c>
      <c r="BC817" s="48">
        <v>1.0375443863845035E-2</v>
      </c>
      <c r="BD817" s="48">
        <v>7698.9110439867354</v>
      </c>
      <c r="BF817" s="8">
        <f t="shared" si="105"/>
        <v>319673.07081739814</v>
      </c>
      <c r="BG817" s="8">
        <f t="shared" si="106"/>
        <v>319635.4500098768</v>
      </c>
      <c r="BH817" s="8">
        <f t="shared" si="107"/>
        <v>319987.68467791495</v>
      </c>
      <c r="BI817" s="8">
        <f t="shared" si="108"/>
        <v>319756.30098134925</v>
      </c>
      <c r="BJ817" s="19">
        <f t="shared" si="109"/>
        <v>0</v>
      </c>
      <c r="BK817" s="19">
        <f t="shared" si="110"/>
        <v>0</v>
      </c>
      <c r="BL817" s="19">
        <f t="shared" si="111"/>
        <v>1</v>
      </c>
      <c r="BM817" s="19">
        <f t="shared" si="112"/>
        <v>0</v>
      </c>
    </row>
    <row r="818" spans="2:65" x14ac:dyDescent="0.25">
      <c r="B818" s="6">
        <v>793</v>
      </c>
      <c r="C818" s="48">
        <v>2011.9149075618723</v>
      </c>
      <c r="D818" s="48">
        <v>1593.9282479575024</v>
      </c>
      <c r="E818" s="48">
        <v>15.096788474869996</v>
      </c>
      <c r="F818" s="48">
        <v>10.688361916874165</v>
      </c>
      <c r="G818" s="48">
        <v>3216.115949688904</v>
      </c>
      <c r="H818" s="48">
        <v>2938.5603826706247</v>
      </c>
      <c r="I818" s="48">
        <v>15.163451597332109</v>
      </c>
      <c r="J818" s="48">
        <v>10.727644453582384</v>
      </c>
      <c r="K818" s="48">
        <v>2546.4792857463572</v>
      </c>
      <c r="L818" s="48">
        <v>2229.420378481233</v>
      </c>
      <c r="M818" s="48">
        <v>15.144811610423464</v>
      </c>
      <c r="N818" s="48">
        <v>10.716671489657752</v>
      </c>
      <c r="O818" s="48">
        <v>2486.7751810069153</v>
      </c>
      <c r="P818" s="48">
        <v>2139.5731799394084</v>
      </c>
      <c r="Q818" s="48">
        <v>15.130529842763808</v>
      </c>
      <c r="R818" s="48">
        <v>10.708258362536458</v>
      </c>
      <c r="U818" s="48">
        <v>1344.6321347131222</v>
      </c>
      <c r="V818" s="48">
        <v>3.928253670821924E-2</v>
      </c>
      <c r="W818" s="48">
        <v>34229.768426125585</v>
      </c>
      <c r="X818" s="48">
        <v>635.49213052373057</v>
      </c>
      <c r="Y818" s="48">
        <v>2.8309572783587811E-2</v>
      </c>
      <c r="Z818" s="48">
        <v>22447.959048401844</v>
      </c>
      <c r="AA818" s="48">
        <v>545.64493198190598</v>
      </c>
      <c r="AB818" s="48">
        <v>1.9896445662293871E-2</v>
      </c>
      <c r="AC818" s="48">
        <v>27424.241557675196</v>
      </c>
      <c r="AD818" s="48">
        <v>-1344.6321347131222</v>
      </c>
      <c r="AE818" s="48">
        <v>-3.928253670821924E-2</v>
      </c>
      <c r="AF818" s="48">
        <v>34229.768426125585</v>
      </c>
      <c r="AG818" s="48">
        <v>-709.14000418939168</v>
      </c>
      <c r="AH818" s="48">
        <v>-1.0972963924631429E-2</v>
      </c>
      <c r="AI818" s="48">
        <v>64626.112785950034</v>
      </c>
      <c r="AJ818" s="48">
        <v>-798.98720273121626</v>
      </c>
      <c r="AK818" s="48">
        <v>-1.9386091045925369E-2</v>
      </c>
      <c r="AL818" s="48">
        <v>41214.456325332794</v>
      </c>
      <c r="AM818" s="48">
        <v>-635.49213052373057</v>
      </c>
      <c r="AN818" s="48">
        <v>-2.8309572783587811E-2</v>
      </c>
      <c r="AO818" s="48">
        <v>22447.959048401844</v>
      </c>
      <c r="AP818" s="48">
        <v>709.14000418939168</v>
      </c>
      <c r="AQ818" s="48">
        <v>1.0972963924631429E-2</v>
      </c>
      <c r="AR818" s="48">
        <v>64626.112785950034</v>
      </c>
      <c r="AS818" s="48">
        <v>-89.847198541824582</v>
      </c>
      <c r="AT818" s="48">
        <v>-8.4131271212939396E-3</v>
      </c>
      <c r="AU818" s="48">
        <v>10679.405796022975</v>
      </c>
      <c r="AV818" s="48">
        <v>-545.64493198190598</v>
      </c>
      <c r="AW818" s="48">
        <v>-1.9896445662293871E-2</v>
      </c>
      <c r="AX818" s="48">
        <v>27424.241557675196</v>
      </c>
      <c r="AY818" s="48">
        <v>798.98720273121626</v>
      </c>
      <c r="AZ818" s="48">
        <v>1.9386091045925369E-2</v>
      </c>
      <c r="BA818" s="48">
        <v>41214.456325332794</v>
      </c>
      <c r="BB818" s="48">
        <v>89.847198541824582</v>
      </c>
      <c r="BC818" s="48">
        <v>8.4131271212939396E-3</v>
      </c>
      <c r="BD818" s="48">
        <v>10679.405796022975</v>
      </c>
      <c r="BF818" s="8">
        <f t="shared" si="105"/>
        <v>319056.92925826745</v>
      </c>
      <c r="BG818" s="8">
        <f t="shared" si="106"/>
        <v>318890.77322480088</v>
      </c>
      <c r="BH818" s="8">
        <f t="shared" si="107"/>
        <v>319270.72431125137</v>
      </c>
      <c r="BI818" s="8">
        <f t="shared" si="108"/>
        <v>319108.17769615434</v>
      </c>
      <c r="BJ818" s="19">
        <f t="shared" si="109"/>
        <v>0</v>
      </c>
      <c r="BK818" s="19">
        <f t="shared" si="110"/>
        <v>0</v>
      </c>
      <c r="BL818" s="19">
        <f t="shared" si="111"/>
        <v>1</v>
      </c>
      <c r="BM818" s="19">
        <f t="shared" si="112"/>
        <v>0</v>
      </c>
    </row>
    <row r="819" spans="2:65" x14ac:dyDescent="0.25">
      <c r="B819" s="6">
        <v>794</v>
      </c>
      <c r="C819" s="48">
        <v>1991.858461512436</v>
      </c>
      <c r="D819" s="48">
        <v>1584.1994419878451</v>
      </c>
      <c r="E819" s="48">
        <v>15.018856509201227</v>
      </c>
      <c r="F819" s="48">
        <v>10.633805358601688</v>
      </c>
      <c r="G819" s="48">
        <v>3127.905057550478</v>
      </c>
      <c r="H819" s="48">
        <v>2881.7854204142441</v>
      </c>
      <c r="I819" s="48">
        <v>15.099825392852059</v>
      </c>
      <c r="J819" s="48">
        <v>10.681594557977713</v>
      </c>
      <c r="K819" s="48">
        <v>2568.2721129596321</v>
      </c>
      <c r="L819" s="48">
        <v>2246.9031222027988</v>
      </c>
      <c r="M819" s="48">
        <v>15.0623142804134</v>
      </c>
      <c r="N819" s="48">
        <v>10.65947473387723</v>
      </c>
      <c r="O819" s="48">
        <v>2507.7365090031071</v>
      </c>
      <c r="P819" s="48">
        <v>2156.8015977727955</v>
      </c>
      <c r="Q819" s="48">
        <v>15.04747842821884</v>
      </c>
      <c r="R819" s="48">
        <v>10.650716795986158</v>
      </c>
      <c r="U819" s="48">
        <v>1297.5859784263989</v>
      </c>
      <c r="V819" s="48">
        <v>4.7789199376024882E-2</v>
      </c>
      <c r="W819" s="48">
        <v>27152.285356707151</v>
      </c>
      <c r="X819" s="48">
        <v>662.70368021495369</v>
      </c>
      <c r="Y819" s="48">
        <v>2.5669375275542805E-2</v>
      </c>
      <c r="Z819" s="48">
        <v>25816.899441505404</v>
      </c>
      <c r="AA819" s="48">
        <v>572.60215578495036</v>
      </c>
      <c r="AB819" s="48">
        <v>1.6911437384470318E-2</v>
      </c>
      <c r="AC819" s="48">
        <v>33858.869755847474</v>
      </c>
      <c r="AD819" s="48">
        <v>-1297.5859784263989</v>
      </c>
      <c r="AE819" s="48">
        <v>-4.7789199376024882E-2</v>
      </c>
      <c r="AF819" s="48">
        <v>27152.285356707151</v>
      </c>
      <c r="AG819" s="48">
        <v>-634.88229821144523</v>
      </c>
      <c r="AH819" s="48">
        <v>-2.2119824100482077E-2</v>
      </c>
      <c r="AI819" s="48">
        <v>28701.959623521991</v>
      </c>
      <c r="AJ819" s="48">
        <v>-724.98382264144857</v>
      </c>
      <c r="AK819" s="48">
        <v>-3.0877761991554564E-2</v>
      </c>
      <c r="AL819" s="48">
        <v>23479.157033457937</v>
      </c>
      <c r="AM819" s="48">
        <v>-662.70368021495369</v>
      </c>
      <c r="AN819" s="48">
        <v>-2.5669375275542805E-2</v>
      </c>
      <c r="AO819" s="48">
        <v>25816.899441505404</v>
      </c>
      <c r="AP819" s="48">
        <v>634.88229821144523</v>
      </c>
      <c r="AQ819" s="48">
        <v>2.2119824100482077E-2</v>
      </c>
      <c r="AR819" s="48">
        <v>28701.959623521991</v>
      </c>
      <c r="AS819" s="48">
        <v>-90.101524430003337</v>
      </c>
      <c r="AT819" s="48">
        <v>-8.757937891072487E-3</v>
      </c>
      <c r="AU819" s="48">
        <v>10287.983946751832</v>
      </c>
      <c r="AV819" s="48">
        <v>-572.60215578495036</v>
      </c>
      <c r="AW819" s="48">
        <v>-1.6911437384470318E-2</v>
      </c>
      <c r="AX819" s="48">
        <v>33858.869755847474</v>
      </c>
      <c r="AY819" s="48">
        <v>724.98382264144857</v>
      </c>
      <c r="AZ819" s="48">
        <v>3.0877761991554564E-2</v>
      </c>
      <c r="BA819" s="48">
        <v>23479.157033457937</v>
      </c>
      <c r="BB819" s="48">
        <v>90.101524430003337</v>
      </c>
      <c r="BC819" s="48">
        <v>8.757937891072487E-3</v>
      </c>
      <c r="BD819" s="48">
        <v>10287.983946751832</v>
      </c>
      <c r="BF819" s="8">
        <f t="shared" si="105"/>
        <v>317429.96131606278</v>
      </c>
      <c r="BG819" s="8">
        <f t="shared" si="106"/>
        <v>317566.05131891713</v>
      </c>
      <c r="BH819" s="8">
        <f t="shared" si="107"/>
        <v>317537.33889411413</v>
      </c>
      <c r="BI819" s="8">
        <f t="shared" si="108"/>
        <v>317364.70228181191</v>
      </c>
      <c r="BJ819" s="19">
        <f t="shared" si="109"/>
        <v>0</v>
      </c>
      <c r="BK819" s="19">
        <f t="shared" si="110"/>
        <v>1</v>
      </c>
      <c r="BL819" s="19">
        <f t="shared" si="111"/>
        <v>0</v>
      </c>
      <c r="BM819" s="19">
        <f t="shared" si="112"/>
        <v>0</v>
      </c>
    </row>
    <row r="820" spans="2:65" x14ac:dyDescent="0.25">
      <c r="B820" s="6">
        <v>795</v>
      </c>
      <c r="C820" s="48">
        <v>1937.6368618597935</v>
      </c>
      <c r="D820" s="48">
        <v>1547.210511059503</v>
      </c>
      <c r="E820" s="48">
        <v>15.060680953089301</v>
      </c>
      <c r="F820" s="48">
        <v>10.661456115671522</v>
      </c>
      <c r="G820" s="48">
        <v>3192.9529881608905</v>
      </c>
      <c r="H820" s="48">
        <v>2925.1663292298244</v>
      </c>
      <c r="I820" s="48">
        <v>15.119855876645046</v>
      </c>
      <c r="J820" s="48">
        <v>10.69639648524098</v>
      </c>
      <c r="K820" s="48">
        <v>2547.7556669256751</v>
      </c>
      <c r="L820" s="48">
        <v>2232.7687474647814</v>
      </c>
      <c r="M820" s="48">
        <v>15.097190658775444</v>
      </c>
      <c r="N820" s="48">
        <v>10.683024236838952</v>
      </c>
      <c r="O820" s="48">
        <v>2521.4117174170842</v>
      </c>
      <c r="P820" s="48">
        <v>2165.6410588362332</v>
      </c>
      <c r="Q820" s="48">
        <v>15.077497031998361</v>
      </c>
      <c r="R820" s="48">
        <v>10.671394503670257</v>
      </c>
      <c r="U820" s="48">
        <v>1377.9558181703214</v>
      </c>
      <c r="V820" s="48">
        <v>3.494036956945834E-2</v>
      </c>
      <c r="W820" s="48">
        <v>39437.356706575985</v>
      </c>
      <c r="X820" s="48">
        <v>685.55823640527842</v>
      </c>
      <c r="Y820" s="48">
        <v>2.1568121167430121E-2</v>
      </c>
      <c r="Z820" s="48">
        <v>31785.718889623797</v>
      </c>
      <c r="AA820" s="48">
        <v>618.43054777673024</v>
      </c>
      <c r="AB820" s="48">
        <v>9.9383879987353652E-3</v>
      </c>
      <c r="AC820" s="48">
        <v>62226.444354499341</v>
      </c>
      <c r="AD820" s="48">
        <v>-1377.9558181703214</v>
      </c>
      <c r="AE820" s="48">
        <v>-3.494036956945834E-2</v>
      </c>
      <c r="AF820" s="48">
        <v>39437.356706575985</v>
      </c>
      <c r="AG820" s="48">
        <v>-692.39758176504301</v>
      </c>
      <c r="AH820" s="48">
        <v>-1.337224840202822E-2</v>
      </c>
      <c r="AI820" s="48">
        <v>51778.695769667611</v>
      </c>
      <c r="AJ820" s="48">
        <v>-759.5252703935912</v>
      </c>
      <c r="AK820" s="48">
        <v>-2.5001981570722975E-2</v>
      </c>
      <c r="AL820" s="48">
        <v>30378.602921737463</v>
      </c>
      <c r="AM820" s="48">
        <v>-685.55823640527842</v>
      </c>
      <c r="AN820" s="48">
        <v>-2.1568121167430121E-2</v>
      </c>
      <c r="AO820" s="48">
        <v>31785.718889623797</v>
      </c>
      <c r="AP820" s="48">
        <v>692.39758176504301</v>
      </c>
      <c r="AQ820" s="48">
        <v>1.337224840202822E-2</v>
      </c>
      <c r="AR820" s="48">
        <v>51778.695769667611</v>
      </c>
      <c r="AS820" s="48">
        <v>-67.127688628548185</v>
      </c>
      <c r="AT820" s="48">
        <v>-1.1629733168694756E-2</v>
      </c>
      <c r="AU820" s="48">
        <v>5772.074703248084</v>
      </c>
      <c r="AV820" s="48">
        <v>-618.43054777673024</v>
      </c>
      <c r="AW820" s="48">
        <v>-9.9383879987353652E-3</v>
      </c>
      <c r="AX820" s="48">
        <v>62226.444354499341</v>
      </c>
      <c r="AY820" s="48">
        <v>759.5252703935912</v>
      </c>
      <c r="AZ820" s="48">
        <v>2.5001981570722975E-2</v>
      </c>
      <c r="BA820" s="48">
        <v>30378.602921737463</v>
      </c>
      <c r="BB820" s="48">
        <v>67.127688628548185</v>
      </c>
      <c r="BC820" s="48">
        <v>1.1629733168694756E-2</v>
      </c>
      <c r="BD820" s="48">
        <v>5772.074703248084</v>
      </c>
      <c r="BF820" s="8">
        <f t="shared" si="105"/>
        <v>318296.47295908612</v>
      </c>
      <c r="BG820" s="8">
        <f t="shared" si="106"/>
        <v>317966.72822799959</v>
      </c>
      <c r="BH820" s="8">
        <f t="shared" si="107"/>
        <v>318257.95835770381</v>
      </c>
      <c r="BI820" s="8">
        <f t="shared" si="108"/>
        <v>317976.19405127148</v>
      </c>
      <c r="BJ820" s="19">
        <f t="shared" si="109"/>
        <v>1</v>
      </c>
      <c r="BK820" s="19">
        <f t="shared" si="110"/>
        <v>0</v>
      </c>
      <c r="BL820" s="19">
        <f t="shared" si="111"/>
        <v>0</v>
      </c>
      <c r="BM820" s="19">
        <f t="shared" si="112"/>
        <v>0</v>
      </c>
    </row>
    <row r="821" spans="2:65" x14ac:dyDescent="0.25">
      <c r="B821" s="6">
        <v>796</v>
      </c>
      <c r="C821" s="48">
        <v>1884.1837258639887</v>
      </c>
      <c r="D821" s="48">
        <v>1511.3842031789472</v>
      </c>
      <c r="E821" s="48">
        <v>15.03334137075006</v>
      </c>
      <c r="F821" s="48">
        <v>10.641439701629754</v>
      </c>
      <c r="G821" s="48">
        <v>3161.7786821175341</v>
      </c>
      <c r="H821" s="48">
        <v>2904.382396995049</v>
      </c>
      <c r="I821" s="48">
        <v>15.089489897203094</v>
      </c>
      <c r="J821" s="48">
        <v>10.674559174095794</v>
      </c>
      <c r="K821" s="48">
        <v>2542.7420501947204</v>
      </c>
      <c r="L821" s="48">
        <v>2229.5648609305822</v>
      </c>
      <c r="M821" s="48">
        <v>15.062453190953878</v>
      </c>
      <c r="N821" s="48">
        <v>10.658621373791497</v>
      </c>
      <c r="O821" s="48">
        <v>2466.8604163360251</v>
      </c>
      <c r="P821" s="48">
        <v>2129.1022840300329</v>
      </c>
      <c r="Q821" s="48">
        <v>15.050478106837872</v>
      </c>
      <c r="R821" s="48">
        <v>10.651556333866925</v>
      </c>
      <c r="U821" s="48">
        <v>1392.9981938161018</v>
      </c>
      <c r="V821" s="48">
        <v>3.3119472466040634E-2</v>
      </c>
      <c r="W821" s="48">
        <v>42059.794136045668</v>
      </c>
      <c r="X821" s="48">
        <v>718.18065775163495</v>
      </c>
      <c r="Y821" s="48">
        <v>1.7181672161743933E-2</v>
      </c>
      <c r="Z821" s="48">
        <v>41799.229492383696</v>
      </c>
      <c r="AA821" s="48">
        <v>617.71808085108569</v>
      </c>
      <c r="AB821" s="48">
        <v>1.0116632237171075E-2</v>
      </c>
      <c r="AC821" s="48">
        <v>61059.655661044264</v>
      </c>
      <c r="AD821" s="48">
        <v>-1392.9981938161018</v>
      </c>
      <c r="AE821" s="48">
        <v>-3.3119472466040634E-2</v>
      </c>
      <c r="AF821" s="48">
        <v>42059.794136045668</v>
      </c>
      <c r="AG821" s="48">
        <v>-674.81753606446682</v>
      </c>
      <c r="AH821" s="48">
        <v>-1.5937800304296701E-2</v>
      </c>
      <c r="AI821" s="48">
        <v>42340.694649219658</v>
      </c>
      <c r="AJ821" s="48">
        <v>-775.28011296501609</v>
      </c>
      <c r="AK821" s="48">
        <v>-2.3002840228869559E-2</v>
      </c>
      <c r="AL821" s="48">
        <v>33703.668992666651</v>
      </c>
      <c r="AM821" s="48">
        <v>-718.18065775163495</v>
      </c>
      <c r="AN821" s="48">
        <v>-1.7181672161743933E-2</v>
      </c>
      <c r="AO821" s="48">
        <v>41799.229492383696</v>
      </c>
      <c r="AP821" s="48">
        <v>674.81753606446682</v>
      </c>
      <c r="AQ821" s="48">
        <v>1.5937800304296701E-2</v>
      </c>
      <c r="AR821" s="48">
        <v>42340.694649219658</v>
      </c>
      <c r="AS821" s="48">
        <v>-100.46257690054927</v>
      </c>
      <c r="AT821" s="48">
        <v>-7.0650399245728579E-3</v>
      </c>
      <c r="AU821" s="48">
        <v>14219.675751743624</v>
      </c>
      <c r="AV821" s="48">
        <v>-617.71808085108569</v>
      </c>
      <c r="AW821" s="48">
        <v>-1.0116632237171075E-2</v>
      </c>
      <c r="AX821" s="48">
        <v>61059.655661044264</v>
      </c>
      <c r="AY821" s="48">
        <v>775.28011296501609</v>
      </c>
      <c r="AZ821" s="48">
        <v>2.3002840228869559E-2</v>
      </c>
      <c r="BA821" s="48">
        <v>33703.668992666651</v>
      </c>
      <c r="BB821" s="48">
        <v>100.46257690054927</v>
      </c>
      <c r="BC821" s="48">
        <v>7.0650399245728579E-3</v>
      </c>
      <c r="BD821" s="48">
        <v>14219.675751743624</v>
      </c>
      <c r="BF821" s="8">
        <f t="shared" si="105"/>
        <v>317731.8068457137</v>
      </c>
      <c r="BG821" s="8">
        <f t="shared" si="106"/>
        <v>317332.39282587881</v>
      </c>
      <c r="BH821" s="8">
        <f t="shared" si="107"/>
        <v>317529.07635281433</v>
      </c>
      <c r="BI821" s="8">
        <f t="shared" si="108"/>
        <v>317417.58773197769</v>
      </c>
      <c r="BJ821" s="19">
        <f t="shared" si="109"/>
        <v>1</v>
      </c>
      <c r="BK821" s="19">
        <f t="shared" si="110"/>
        <v>0</v>
      </c>
      <c r="BL821" s="19">
        <f t="shared" si="111"/>
        <v>0</v>
      </c>
      <c r="BM821" s="19">
        <f t="shared" si="112"/>
        <v>0</v>
      </c>
    </row>
    <row r="822" spans="2:65" x14ac:dyDescent="0.25">
      <c r="B822" s="6">
        <v>797</v>
      </c>
      <c r="C822" s="48">
        <v>1967.0658308345041</v>
      </c>
      <c r="D822" s="48">
        <v>1563.036756569325</v>
      </c>
      <c r="E822" s="48">
        <v>15.063917362015301</v>
      </c>
      <c r="F822" s="48">
        <v>10.663481420133149</v>
      </c>
      <c r="G822" s="48">
        <v>3211.0773815163807</v>
      </c>
      <c r="H822" s="48">
        <v>2934.6758624873073</v>
      </c>
      <c r="I822" s="48">
        <v>15.122357143003365</v>
      </c>
      <c r="J822" s="48">
        <v>10.697949382725927</v>
      </c>
      <c r="K822" s="48">
        <v>2584.3153301343891</v>
      </c>
      <c r="L822" s="48">
        <v>2254.135160325372</v>
      </c>
      <c r="M822" s="48">
        <v>15.097838671710823</v>
      </c>
      <c r="N822" s="48">
        <v>10.683498949752131</v>
      </c>
      <c r="O822" s="48">
        <v>2495.2313935544303</v>
      </c>
      <c r="P822" s="48">
        <v>2144.5784261735821</v>
      </c>
      <c r="Q822" s="48">
        <v>15.08846444894407</v>
      </c>
      <c r="R822" s="48">
        <v>10.677970022934362</v>
      </c>
      <c r="U822" s="48">
        <v>1371.6391059179823</v>
      </c>
      <c r="V822" s="48">
        <v>3.4467962592778179E-2</v>
      </c>
      <c r="W822" s="48">
        <v>39794.609333984015</v>
      </c>
      <c r="X822" s="48">
        <v>691.09840375604699</v>
      </c>
      <c r="Y822" s="48">
        <v>2.0017529618982621E-2</v>
      </c>
      <c r="Z822" s="48">
        <v>34524.65998105373</v>
      </c>
      <c r="AA822" s="48">
        <v>581.54166960425709</v>
      </c>
      <c r="AB822" s="48">
        <v>1.4488602801213446E-2</v>
      </c>
      <c r="AC822" s="48">
        <v>40137.870958513129</v>
      </c>
      <c r="AD822" s="48">
        <v>-1371.6391059179823</v>
      </c>
      <c r="AE822" s="48">
        <v>-3.4467962592778179E-2</v>
      </c>
      <c r="AF822" s="48">
        <v>39794.609333984015</v>
      </c>
      <c r="AG822" s="48">
        <v>-680.54070216193531</v>
      </c>
      <c r="AH822" s="48">
        <v>-1.4450432973795557E-2</v>
      </c>
      <c r="AI822" s="48">
        <v>47094.831234194098</v>
      </c>
      <c r="AJ822" s="48">
        <v>-790.09743631372521</v>
      </c>
      <c r="AK822" s="48">
        <v>-1.9979359791564733E-2</v>
      </c>
      <c r="AL822" s="48">
        <v>39545.683373063017</v>
      </c>
      <c r="AM822" s="48">
        <v>-691.09840375604699</v>
      </c>
      <c r="AN822" s="48">
        <v>-2.0017529618982621E-2</v>
      </c>
      <c r="AO822" s="48">
        <v>34524.65998105373</v>
      </c>
      <c r="AP822" s="48">
        <v>680.54070216193531</v>
      </c>
      <c r="AQ822" s="48">
        <v>1.4450432973795557E-2</v>
      </c>
      <c r="AR822" s="48">
        <v>47094.831234194098</v>
      </c>
      <c r="AS822" s="48">
        <v>-109.5567341517899</v>
      </c>
      <c r="AT822" s="48">
        <v>-5.5289268177691753E-3</v>
      </c>
      <c r="AU822" s="48">
        <v>19815.189776014093</v>
      </c>
      <c r="AV822" s="48">
        <v>-581.54166960425709</v>
      </c>
      <c r="AW822" s="48">
        <v>-1.4488602801213446E-2</v>
      </c>
      <c r="AX822" s="48">
        <v>40137.870958513129</v>
      </c>
      <c r="AY822" s="48">
        <v>790.09743631372521</v>
      </c>
      <c r="AZ822" s="48">
        <v>1.9979359791564733E-2</v>
      </c>
      <c r="BA822" s="48">
        <v>39545.683373063017</v>
      </c>
      <c r="BB822" s="48">
        <v>109.5567341517899</v>
      </c>
      <c r="BC822" s="48">
        <v>5.5289268177691753E-3</v>
      </c>
      <c r="BD822" s="48">
        <v>19815.189776014093</v>
      </c>
      <c r="BF822" s="8">
        <f t="shared" si="105"/>
        <v>318341.40584742511</v>
      </c>
      <c r="BG822" s="8">
        <f t="shared" si="106"/>
        <v>318003.80561929051</v>
      </c>
      <c r="BH822" s="8">
        <f t="shared" si="107"/>
        <v>318250.83333223854</v>
      </c>
      <c r="BI822" s="8">
        <f t="shared" si="108"/>
        <v>318194.52226185729</v>
      </c>
      <c r="BJ822" s="19">
        <f t="shared" si="109"/>
        <v>1</v>
      </c>
      <c r="BK822" s="19">
        <f t="shared" si="110"/>
        <v>0</v>
      </c>
      <c r="BL822" s="19">
        <f t="shared" si="111"/>
        <v>0</v>
      </c>
      <c r="BM822" s="19">
        <f t="shared" si="112"/>
        <v>0</v>
      </c>
    </row>
    <row r="823" spans="2:65" x14ac:dyDescent="0.25">
      <c r="B823" s="6">
        <v>798</v>
      </c>
      <c r="C823" s="48">
        <v>1988.1989938818158</v>
      </c>
      <c r="D823" s="48">
        <v>1579.1797163358926</v>
      </c>
      <c r="E823" s="48">
        <v>15.094210777454336</v>
      </c>
      <c r="F823" s="48">
        <v>10.685479171757718</v>
      </c>
      <c r="G823" s="48">
        <v>3166.2016785512465</v>
      </c>
      <c r="H823" s="48">
        <v>2905.9146245549737</v>
      </c>
      <c r="I823" s="48">
        <v>15.163881120013945</v>
      </c>
      <c r="J823" s="48">
        <v>10.726633986441675</v>
      </c>
      <c r="K823" s="48">
        <v>2597.7243923427664</v>
      </c>
      <c r="L823" s="48">
        <v>2264.6780532416537</v>
      </c>
      <c r="M823" s="48">
        <v>15.129955840006795</v>
      </c>
      <c r="N823" s="48">
        <v>10.706609718853468</v>
      </c>
      <c r="O823" s="48">
        <v>2485.2401496219272</v>
      </c>
      <c r="P823" s="48">
        <v>2139.5238012432692</v>
      </c>
      <c r="Q823" s="48">
        <v>15.124017771227741</v>
      </c>
      <c r="R823" s="48">
        <v>10.70310175345096</v>
      </c>
      <c r="U823" s="48">
        <v>1326.734908219081</v>
      </c>
      <c r="V823" s="48">
        <v>4.1154814683956431E-2</v>
      </c>
      <c r="W823" s="48">
        <v>32237.659637337358</v>
      </c>
      <c r="X823" s="48">
        <v>685.49833690576111</v>
      </c>
      <c r="Y823" s="48">
        <v>2.1130547095749463E-2</v>
      </c>
      <c r="Z823" s="48">
        <v>32441.106886610294</v>
      </c>
      <c r="AA823" s="48">
        <v>560.34408490737655</v>
      </c>
      <c r="AB823" s="48">
        <v>1.7622581693242267E-2</v>
      </c>
      <c r="AC823" s="48">
        <v>31796.935015614185</v>
      </c>
      <c r="AD823" s="48">
        <v>-1326.734908219081</v>
      </c>
      <c r="AE823" s="48">
        <v>-4.1154814683956431E-2</v>
      </c>
      <c r="AF823" s="48">
        <v>32237.659637337358</v>
      </c>
      <c r="AG823" s="48">
        <v>-641.23657131331993</v>
      </c>
      <c r="AH823" s="48">
        <v>-2.0024267588206968E-2</v>
      </c>
      <c r="AI823" s="48">
        <v>32022.972550115534</v>
      </c>
      <c r="AJ823" s="48">
        <v>-766.39082331170448</v>
      </c>
      <c r="AK823" s="48">
        <v>-2.3532232990714164E-2</v>
      </c>
      <c r="AL823" s="48">
        <v>32567.705054344944</v>
      </c>
      <c r="AM823" s="48">
        <v>-685.49833690576111</v>
      </c>
      <c r="AN823" s="48">
        <v>-2.1130547095749463E-2</v>
      </c>
      <c r="AO823" s="48">
        <v>32441.106886610294</v>
      </c>
      <c r="AP823" s="48">
        <v>641.23657131331993</v>
      </c>
      <c r="AQ823" s="48">
        <v>2.0024267588206968E-2</v>
      </c>
      <c r="AR823" s="48">
        <v>32022.972550115534</v>
      </c>
      <c r="AS823" s="48">
        <v>-125.15425199838455</v>
      </c>
      <c r="AT823" s="48">
        <v>-3.507965402507196E-3</v>
      </c>
      <c r="AU823" s="48">
        <v>35677.162582314784</v>
      </c>
      <c r="AV823" s="48">
        <v>-560.34408490737655</v>
      </c>
      <c r="AW823" s="48">
        <v>-1.7622581693242267E-2</v>
      </c>
      <c r="AX823" s="48">
        <v>31796.935015614185</v>
      </c>
      <c r="AY823" s="48">
        <v>766.39082331170448</v>
      </c>
      <c r="AZ823" s="48">
        <v>2.3532232990714164E-2</v>
      </c>
      <c r="BA823" s="48">
        <v>32567.705054344944</v>
      </c>
      <c r="BB823" s="48">
        <v>125.15425199838455</v>
      </c>
      <c r="BC823" s="48">
        <v>3.507965402507196E-3</v>
      </c>
      <c r="BD823" s="48">
        <v>35677.162582314784</v>
      </c>
      <c r="BF823" s="8">
        <f t="shared" si="105"/>
        <v>318985.19543639565</v>
      </c>
      <c r="BG823" s="8">
        <f t="shared" si="106"/>
        <v>318893.10496869526</v>
      </c>
      <c r="BH823" s="8">
        <f t="shared" si="107"/>
        <v>318933.61351236241</v>
      </c>
      <c r="BI823" s="8">
        <f t="shared" si="108"/>
        <v>318953.52880228555</v>
      </c>
      <c r="BJ823" s="19">
        <f t="shared" si="109"/>
        <v>1</v>
      </c>
      <c r="BK823" s="19">
        <f t="shared" si="110"/>
        <v>0</v>
      </c>
      <c r="BL823" s="19">
        <f t="shared" si="111"/>
        <v>0</v>
      </c>
      <c r="BM823" s="19">
        <f t="shared" si="112"/>
        <v>0</v>
      </c>
    </row>
    <row r="824" spans="2:65" x14ac:dyDescent="0.25">
      <c r="B824" s="6">
        <v>799</v>
      </c>
      <c r="C824" s="48">
        <v>1969.0346120924323</v>
      </c>
      <c r="D824" s="48">
        <v>1568.0237084061873</v>
      </c>
      <c r="E824" s="48">
        <v>15.078426966235236</v>
      </c>
      <c r="F824" s="48">
        <v>10.67456838892188</v>
      </c>
      <c r="G824" s="48">
        <v>3210.8505463251636</v>
      </c>
      <c r="H824" s="48">
        <v>2936.9497658545761</v>
      </c>
      <c r="I824" s="48">
        <v>15.139668592035552</v>
      </c>
      <c r="J824" s="48">
        <v>10.710723009683681</v>
      </c>
      <c r="K824" s="48">
        <v>2506.8679936851354</v>
      </c>
      <c r="L824" s="48">
        <v>2205.0274284151865</v>
      </c>
      <c r="M824" s="48">
        <v>15.126291135142534</v>
      </c>
      <c r="N824" s="48">
        <v>10.702833638345808</v>
      </c>
      <c r="O824" s="48">
        <v>2474.8162899546696</v>
      </c>
      <c r="P824" s="48">
        <v>2133.9795126024569</v>
      </c>
      <c r="Q824" s="48">
        <v>15.107541664234905</v>
      </c>
      <c r="R824" s="48">
        <v>10.691768484412025</v>
      </c>
      <c r="U824" s="48">
        <v>1368.9260574483887</v>
      </c>
      <c r="V824" s="48">
        <v>3.6154620761800871E-2</v>
      </c>
      <c r="W824" s="48">
        <v>37863.10099799819</v>
      </c>
      <c r="X824" s="48">
        <v>637.00372000899915</v>
      </c>
      <c r="Y824" s="48">
        <v>2.8265249423927941E-2</v>
      </c>
      <c r="Z824" s="48">
        <v>22536.638911445225</v>
      </c>
      <c r="AA824" s="48">
        <v>565.95580419626958</v>
      </c>
      <c r="AB824" s="48">
        <v>1.7200095490144562E-2</v>
      </c>
      <c r="AC824" s="48">
        <v>32904.224544599485</v>
      </c>
      <c r="AD824" s="48">
        <v>-1368.9260574483887</v>
      </c>
      <c r="AE824" s="48">
        <v>-3.6154620761800871E-2</v>
      </c>
      <c r="AF824" s="48">
        <v>37863.10099799819</v>
      </c>
      <c r="AG824" s="48">
        <v>-731.92233743938959</v>
      </c>
      <c r="AH824" s="48">
        <v>-7.8893713378729302E-3</v>
      </c>
      <c r="AI824" s="48">
        <v>92773.21425165984</v>
      </c>
      <c r="AJ824" s="48">
        <v>-802.97025325211916</v>
      </c>
      <c r="AK824" s="48">
        <v>-1.8954525271656308E-2</v>
      </c>
      <c r="AL824" s="48">
        <v>42362.984128800235</v>
      </c>
      <c r="AM824" s="48">
        <v>-637.00372000899915</v>
      </c>
      <c r="AN824" s="48">
        <v>-2.8265249423927941E-2</v>
      </c>
      <c r="AO824" s="48">
        <v>22536.638911445225</v>
      </c>
      <c r="AP824" s="48">
        <v>731.92233743938959</v>
      </c>
      <c r="AQ824" s="48">
        <v>7.8893713378729302E-3</v>
      </c>
      <c r="AR824" s="48">
        <v>92773.21425165984</v>
      </c>
      <c r="AS824" s="48">
        <v>-71.04791581272957</v>
      </c>
      <c r="AT824" s="48">
        <v>-1.1065153933783378E-2</v>
      </c>
      <c r="AU824" s="48">
        <v>6420.8700789792802</v>
      </c>
      <c r="AV824" s="48">
        <v>-565.95580419626958</v>
      </c>
      <c r="AW824" s="48">
        <v>-1.7200095490144562E-2</v>
      </c>
      <c r="AX824" s="48">
        <v>32904.224544599485</v>
      </c>
      <c r="AY824" s="48">
        <v>802.97025325211916</v>
      </c>
      <c r="AZ824" s="48">
        <v>1.8954525271656308E-2</v>
      </c>
      <c r="BA824" s="48">
        <v>42362.984128800235</v>
      </c>
      <c r="BB824" s="48">
        <v>71.04791581272957</v>
      </c>
      <c r="BC824" s="48">
        <v>1.1065153933783378E-2</v>
      </c>
      <c r="BD824" s="48">
        <v>6420.8700789792802</v>
      </c>
      <c r="BF824" s="8">
        <f t="shared" si="105"/>
        <v>318669.0279592502</v>
      </c>
      <c r="BG824" s="8">
        <f t="shared" si="106"/>
        <v>318384.74052465585</v>
      </c>
      <c r="BH824" s="8">
        <f t="shared" si="107"/>
        <v>318879.98172195908</v>
      </c>
      <c r="BI824" s="8">
        <f t="shared" si="108"/>
        <v>318619.07501975831</v>
      </c>
      <c r="BJ824" s="19">
        <f t="shared" si="109"/>
        <v>0</v>
      </c>
      <c r="BK824" s="19">
        <f t="shared" si="110"/>
        <v>0</v>
      </c>
      <c r="BL824" s="19">
        <f t="shared" si="111"/>
        <v>1</v>
      </c>
      <c r="BM824" s="19">
        <f t="shared" si="112"/>
        <v>0</v>
      </c>
    </row>
    <row r="825" spans="2:65" x14ac:dyDescent="0.25">
      <c r="B825" s="6">
        <v>800</v>
      </c>
      <c r="C825" s="48">
        <v>2063.8201061443165</v>
      </c>
      <c r="D825" s="48">
        <v>1627.7225153902125</v>
      </c>
      <c r="E825" s="48">
        <v>15.003610923135589</v>
      </c>
      <c r="F825" s="48">
        <v>10.622398572767271</v>
      </c>
      <c r="G825" s="48">
        <v>3207.0088164169761</v>
      </c>
      <c r="H825" s="48">
        <v>2931.807550418564</v>
      </c>
      <c r="I825" s="48">
        <v>15.076198727691667</v>
      </c>
      <c r="J825" s="48">
        <v>10.665151550785456</v>
      </c>
      <c r="K825" s="48">
        <v>2526.5495177752537</v>
      </c>
      <c r="L825" s="48">
        <v>2215.3228752041782</v>
      </c>
      <c r="M825" s="48">
        <v>15.060064678602624</v>
      </c>
      <c r="N825" s="48">
        <v>10.655660543297703</v>
      </c>
      <c r="O825" s="48">
        <v>2511.8184404281124</v>
      </c>
      <c r="P825" s="48">
        <v>2155.4853953695992</v>
      </c>
      <c r="Q825" s="48">
        <v>15.039768372208064</v>
      </c>
      <c r="R825" s="48">
        <v>10.643711625635991</v>
      </c>
      <c r="U825" s="48">
        <v>1304.0850350283515</v>
      </c>
      <c r="V825" s="48">
        <v>4.2752978018185672E-2</v>
      </c>
      <c r="W825" s="48">
        <v>30502.788237900942</v>
      </c>
      <c r="X825" s="48">
        <v>587.60035981396572</v>
      </c>
      <c r="Y825" s="48">
        <v>3.326197053043245E-2</v>
      </c>
      <c r="Z825" s="48">
        <v>17665.831291515071</v>
      </c>
      <c r="AA825" s="48">
        <v>527.76287997938675</v>
      </c>
      <c r="AB825" s="48">
        <v>2.1313052868720206E-2</v>
      </c>
      <c r="AC825" s="48">
        <v>24762.425318896963</v>
      </c>
      <c r="AD825" s="48">
        <v>-1304.0850350283515</v>
      </c>
      <c r="AE825" s="48">
        <v>-4.2752978018185672E-2</v>
      </c>
      <c r="AF825" s="48">
        <v>30502.788237900942</v>
      </c>
      <c r="AG825" s="48">
        <v>-716.48467521438579</v>
      </c>
      <c r="AH825" s="48">
        <v>-9.4910074877532224E-3</v>
      </c>
      <c r="AI825" s="48">
        <v>75490.897688038502</v>
      </c>
      <c r="AJ825" s="48">
        <v>-776.32215504896476</v>
      </c>
      <c r="AK825" s="48">
        <v>-2.1439925149465466E-2</v>
      </c>
      <c r="AL825" s="48">
        <v>36209.182151380774</v>
      </c>
      <c r="AM825" s="48">
        <v>-587.60035981396572</v>
      </c>
      <c r="AN825" s="48">
        <v>-3.326197053043245E-2</v>
      </c>
      <c r="AO825" s="48">
        <v>17665.831291515071</v>
      </c>
      <c r="AP825" s="48">
        <v>716.48467521438579</v>
      </c>
      <c r="AQ825" s="48">
        <v>9.4910074877532224E-3</v>
      </c>
      <c r="AR825" s="48">
        <v>75490.897688038502</v>
      </c>
      <c r="AS825" s="48">
        <v>-59.837479834578971</v>
      </c>
      <c r="AT825" s="48">
        <v>-1.1948917661712244E-2</v>
      </c>
      <c r="AU825" s="48">
        <v>5007.7740535710109</v>
      </c>
      <c r="AV825" s="48">
        <v>-527.76287997938675</v>
      </c>
      <c r="AW825" s="48">
        <v>-2.1313052868720206E-2</v>
      </c>
      <c r="AX825" s="48">
        <v>24762.425318896963</v>
      </c>
      <c r="AY825" s="48">
        <v>776.32215504896476</v>
      </c>
      <c r="AZ825" s="48">
        <v>2.1439925149465466E-2</v>
      </c>
      <c r="BA825" s="48">
        <v>36209.182151380774</v>
      </c>
      <c r="BB825" s="48">
        <v>59.837479834578971</v>
      </c>
      <c r="BC825" s="48">
        <v>1.1948917661712244E-2</v>
      </c>
      <c r="BD825" s="48">
        <v>5007.7740535710109</v>
      </c>
      <c r="BF825" s="8">
        <f t="shared" si="105"/>
        <v>317044.2346676279</v>
      </c>
      <c r="BG825" s="8">
        <f t="shared" si="106"/>
        <v>317022.73897314514</v>
      </c>
      <c r="BH825" s="8">
        <f t="shared" si="107"/>
        <v>317454.49342372688</v>
      </c>
      <c r="BI825" s="8">
        <f t="shared" si="108"/>
        <v>317155.86337371013</v>
      </c>
      <c r="BJ825" s="19">
        <f t="shared" si="109"/>
        <v>0</v>
      </c>
      <c r="BK825" s="19">
        <f t="shared" si="110"/>
        <v>0</v>
      </c>
      <c r="BL825" s="19">
        <f t="shared" si="111"/>
        <v>1</v>
      </c>
      <c r="BM825" s="19">
        <f t="shared" si="112"/>
        <v>0</v>
      </c>
    </row>
    <row r="826" spans="2:65" x14ac:dyDescent="0.25">
      <c r="B826" s="6">
        <v>801</v>
      </c>
      <c r="C826" s="48">
        <v>2020.4580906201775</v>
      </c>
      <c r="D826" s="48">
        <v>1602.9304811108491</v>
      </c>
      <c r="E826" s="48">
        <v>15.188273960306708</v>
      </c>
      <c r="F826" s="48">
        <v>10.754142842134707</v>
      </c>
      <c r="G826" s="48">
        <v>3140.4271036574673</v>
      </c>
      <c r="H826" s="48">
        <v>2889.8425380634499</v>
      </c>
      <c r="I826" s="48">
        <v>15.27169629563152</v>
      </c>
      <c r="J826" s="48">
        <v>10.803316624488311</v>
      </c>
      <c r="K826" s="48">
        <v>2538.8698368629653</v>
      </c>
      <c r="L826" s="48">
        <v>2226.6932342502164</v>
      </c>
      <c r="M826" s="48">
        <v>15.241124940250963</v>
      </c>
      <c r="N826" s="48">
        <v>10.785315889588503</v>
      </c>
      <c r="O826" s="48">
        <v>2460.9275996609799</v>
      </c>
      <c r="P826" s="48">
        <v>2124.8192561974506</v>
      </c>
      <c r="Q826" s="48">
        <v>15.229182143040946</v>
      </c>
      <c r="R826" s="48">
        <v>10.778277682375023</v>
      </c>
      <c r="U826" s="48">
        <v>1286.9120569526008</v>
      </c>
      <c r="V826" s="48">
        <v>4.9173782353603812E-2</v>
      </c>
      <c r="W826" s="48">
        <v>26170.694938586243</v>
      </c>
      <c r="X826" s="48">
        <v>623.76275313936731</v>
      </c>
      <c r="Y826" s="48">
        <v>3.1173047453796343E-2</v>
      </c>
      <c r="Z826" s="48">
        <v>20009.681570718672</v>
      </c>
      <c r="AA826" s="48">
        <v>521.88877508660153</v>
      </c>
      <c r="AB826" s="48">
        <v>2.4134840240316535E-2</v>
      </c>
      <c r="AC826" s="48">
        <v>21623.87527284319</v>
      </c>
      <c r="AD826" s="48">
        <v>-1286.9120569526008</v>
      </c>
      <c r="AE826" s="48">
        <v>-4.9173782353603812E-2</v>
      </c>
      <c r="AF826" s="48">
        <v>26170.694938586243</v>
      </c>
      <c r="AG826" s="48">
        <v>-663.14930381323347</v>
      </c>
      <c r="AH826" s="48">
        <v>-1.8000734899807469E-2</v>
      </c>
      <c r="AI826" s="48">
        <v>36840.123889626659</v>
      </c>
      <c r="AJ826" s="48">
        <v>-765.02328186599925</v>
      </c>
      <c r="AK826" s="48">
        <v>-2.5038942113287277E-2</v>
      </c>
      <c r="AL826" s="48">
        <v>30553.338811388065</v>
      </c>
      <c r="AM826" s="48">
        <v>-623.76275313936731</v>
      </c>
      <c r="AN826" s="48">
        <v>-3.1173047453796343E-2</v>
      </c>
      <c r="AO826" s="48">
        <v>20009.681570718672</v>
      </c>
      <c r="AP826" s="48">
        <v>663.14930381323347</v>
      </c>
      <c r="AQ826" s="48">
        <v>1.8000734899807469E-2</v>
      </c>
      <c r="AR826" s="48">
        <v>36840.123889626659</v>
      </c>
      <c r="AS826" s="48">
        <v>-101.87397805276578</v>
      </c>
      <c r="AT826" s="48">
        <v>-7.0382072134798079E-3</v>
      </c>
      <c r="AU826" s="48">
        <v>14474.421534173271</v>
      </c>
      <c r="AV826" s="48">
        <v>-521.88877508660153</v>
      </c>
      <c r="AW826" s="48">
        <v>-2.4134840240316535E-2</v>
      </c>
      <c r="AX826" s="48">
        <v>21623.87527284319</v>
      </c>
      <c r="AY826" s="48">
        <v>765.02328186599925</v>
      </c>
      <c r="AZ826" s="48">
        <v>2.5038942113287277E-2</v>
      </c>
      <c r="BA826" s="48">
        <v>30553.338811388065</v>
      </c>
      <c r="BB826" s="48">
        <v>101.87397805276578</v>
      </c>
      <c r="BC826" s="48">
        <v>7.0382072134798079E-3</v>
      </c>
      <c r="BD826" s="48">
        <v>14474.421534173271</v>
      </c>
      <c r="BF826" s="8">
        <f t="shared" si="105"/>
        <v>321021.35478293034</v>
      </c>
      <c r="BG826" s="8">
        <f t="shared" si="106"/>
        <v>321209.65619658586</v>
      </c>
      <c r="BH826" s="8">
        <f t="shared" si="107"/>
        <v>321332.78345340485</v>
      </c>
      <c r="BI826" s="8">
        <f t="shared" si="108"/>
        <v>321223.51121505327</v>
      </c>
      <c r="BJ826" s="19">
        <f t="shared" si="109"/>
        <v>0</v>
      </c>
      <c r="BK826" s="19">
        <f t="shared" si="110"/>
        <v>0</v>
      </c>
      <c r="BL826" s="19">
        <f t="shared" si="111"/>
        <v>1</v>
      </c>
      <c r="BM826" s="19">
        <f t="shared" si="112"/>
        <v>0</v>
      </c>
    </row>
    <row r="827" spans="2:65" x14ac:dyDescent="0.25">
      <c r="B827" s="6">
        <v>802</v>
      </c>
      <c r="C827" s="48">
        <v>1962.4243984191396</v>
      </c>
      <c r="D827" s="48">
        <v>1559.4363947037521</v>
      </c>
      <c r="E827" s="48">
        <v>14.991350452990998</v>
      </c>
      <c r="F827" s="48">
        <v>10.612233798590843</v>
      </c>
      <c r="G827" s="48">
        <v>3189.7354103060311</v>
      </c>
      <c r="H827" s="48">
        <v>2920.1162150488926</v>
      </c>
      <c r="I827" s="48">
        <v>15.052463717175755</v>
      </c>
      <c r="J827" s="48">
        <v>10.648260062290298</v>
      </c>
      <c r="K827" s="48">
        <v>2685.3975765472978</v>
      </c>
      <c r="L827" s="48">
        <v>2321.3767648549147</v>
      </c>
      <c r="M827" s="48">
        <v>15.009303590254103</v>
      </c>
      <c r="N827" s="48">
        <v>10.622826905586166</v>
      </c>
      <c r="O827" s="48">
        <v>2503.8969128021668</v>
      </c>
      <c r="P827" s="48">
        <v>2149.9627469423972</v>
      </c>
      <c r="Q827" s="48">
        <v>15.013937491824786</v>
      </c>
      <c r="R827" s="48">
        <v>10.625559780203407</v>
      </c>
      <c r="U827" s="48">
        <v>1360.6798203451406</v>
      </c>
      <c r="V827" s="48">
        <v>3.602626369945483E-2</v>
      </c>
      <c r="W827" s="48">
        <v>37769.107329487822</v>
      </c>
      <c r="X827" s="48">
        <v>761.9403701511626</v>
      </c>
      <c r="Y827" s="48">
        <v>1.0593106995322898E-2</v>
      </c>
      <c r="Z827" s="48">
        <v>71927.940545448742</v>
      </c>
      <c r="AA827" s="48">
        <v>590.52635223864513</v>
      </c>
      <c r="AB827" s="48">
        <v>1.3325981612563709E-2</v>
      </c>
      <c r="AC827" s="48">
        <v>44313.910179937368</v>
      </c>
      <c r="AD827" s="48">
        <v>-1360.6798203451406</v>
      </c>
      <c r="AE827" s="48">
        <v>-3.602626369945483E-2</v>
      </c>
      <c r="AF827" s="48">
        <v>37769.107329487822</v>
      </c>
      <c r="AG827" s="48">
        <v>-598.73945019397797</v>
      </c>
      <c r="AH827" s="48">
        <v>-2.5433156704131932E-2</v>
      </c>
      <c r="AI827" s="48">
        <v>23541.68840145216</v>
      </c>
      <c r="AJ827" s="48">
        <v>-770.15346810649544</v>
      </c>
      <c r="AK827" s="48">
        <v>-2.2700282086891121E-2</v>
      </c>
      <c r="AL827" s="48">
        <v>33927.043952957785</v>
      </c>
      <c r="AM827" s="48">
        <v>-761.9403701511626</v>
      </c>
      <c r="AN827" s="48">
        <v>-1.0593106995322898E-2</v>
      </c>
      <c r="AO827" s="48">
        <v>71927.940545448742</v>
      </c>
      <c r="AP827" s="48">
        <v>598.73945019397797</v>
      </c>
      <c r="AQ827" s="48">
        <v>2.5433156704131932E-2</v>
      </c>
      <c r="AR827" s="48">
        <v>23541.68840145216</v>
      </c>
      <c r="AS827" s="48">
        <v>-171.41401791251747</v>
      </c>
      <c r="AT827" s="48">
        <v>2.7328746172408103E-3</v>
      </c>
      <c r="AU827" s="48">
        <v>-62722.971932602617</v>
      </c>
      <c r="AV827" s="48">
        <v>-590.52635223864513</v>
      </c>
      <c r="AW827" s="48">
        <v>-1.3325981612563709E-2</v>
      </c>
      <c r="AX827" s="48">
        <v>44313.910179937368</v>
      </c>
      <c r="AY827" s="48">
        <v>770.15346810649544</v>
      </c>
      <c r="AZ827" s="48">
        <v>2.2700282086891121E-2</v>
      </c>
      <c r="BA827" s="48">
        <v>33927.043952957785</v>
      </c>
      <c r="BB827" s="48">
        <v>171.41401791251747</v>
      </c>
      <c r="BC827" s="48">
        <v>-2.7328746172408103E-3</v>
      </c>
      <c r="BD827" s="48">
        <v>-62722.971932602617</v>
      </c>
      <c r="BF827" s="8">
        <f t="shared" si="105"/>
        <v>316807.57756302156</v>
      </c>
      <c r="BG827" s="8">
        <f t="shared" si="106"/>
        <v>316527.68565366004</v>
      </c>
      <c r="BH827" s="8">
        <f t="shared" si="107"/>
        <v>316363.43040273001</v>
      </c>
      <c r="BI827" s="8">
        <f t="shared" si="108"/>
        <v>316616.83065915981</v>
      </c>
      <c r="BJ827" s="19">
        <f t="shared" si="109"/>
        <v>1</v>
      </c>
      <c r="BK827" s="19">
        <f t="shared" si="110"/>
        <v>0</v>
      </c>
      <c r="BL827" s="19">
        <f t="shared" si="111"/>
        <v>0</v>
      </c>
      <c r="BM827" s="19">
        <f t="shared" si="112"/>
        <v>0</v>
      </c>
    </row>
    <row r="828" spans="2:65" x14ac:dyDescent="0.25">
      <c r="B828" s="6">
        <v>803</v>
      </c>
      <c r="C828" s="48">
        <v>1969.1615556961447</v>
      </c>
      <c r="D828" s="48">
        <v>1567.2885667587816</v>
      </c>
      <c r="E828" s="48">
        <v>15.171907892874684</v>
      </c>
      <c r="F828" s="48">
        <v>10.741169513747476</v>
      </c>
      <c r="G828" s="48">
        <v>3248.8415219930444</v>
      </c>
      <c r="H828" s="48">
        <v>2961.88389280206</v>
      </c>
      <c r="I828" s="48">
        <v>15.228308548346591</v>
      </c>
      <c r="J828" s="48">
        <v>10.774438018040346</v>
      </c>
      <c r="K828" s="48">
        <v>2634.0251246617258</v>
      </c>
      <c r="L828" s="48">
        <v>2289.8112835538054</v>
      </c>
      <c r="M828" s="48">
        <v>15.200307913089148</v>
      </c>
      <c r="N828" s="48">
        <v>10.757931332095746</v>
      </c>
      <c r="O828" s="48">
        <v>2488.2751515674531</v>
      </c>
      <c r="P828" s="48">
        <v>2142.3391922497672</v>
      </c>
      <c r="Q828" s="48">
        <v>15.199462654624266</v>
      </c>
      <c r="R828" s="48">
        <v>10.757432744305575</v>
      </c>
      <c r="U828" s="48">
        <v>1394.5953260432784</v>
      </c>
      <c r="V828" s="48">
        <v>3.3268504292870205E-2</v>
      </c>
      <c r="W828" s="48">
        <v>41919.387591529179</v>
      </c>
      <c r="X828" s="48">
        <v>722.52271679502383</v>
      </c>
      <c r="Y828" s="48">
        <v>1.6761818348269841E-2</v>
      </c>
      <c r="Z828" s="48">
        <v>43105.270668298515</v>
      </c>
      <c r="AA828" s="48">
        <v>575.05062549098557</v>
      </c>
      <c r="AB828" s="48">
        <v>1.6263230558099195E-2</v>
      </c>
      <c r="AC828" s="48">
        <v>35358.941966459832</v>
      </c>
      <c r="AD828" s="48">
        <v>-1394.5953260432784</v>
      </c>
      <c r="AE828" s="48">
        <v>-3.3268504292870205E-2</v>
      </c>
      <c r="AF828" s="48">
        <v>41919.387591529179</v>
      </c>
      <c r="AG828" s="48">
        <v>-672.07260924825459</v>
      </c>
      <c r="AH828" s="48">
        <v>-1.6506685944600363E-2</v>
      </c>
      <c r="AI828" s="48">
        <v>40715.175141991582</v>
      </c>
      <c r="AJ828" s="48">
        <v>-819.54470055229285</v>
      </c>
      <c r="AK828" s="48">
        <v>-1.7005273734771009E-2</v>
      </c>
      <c r="AL828" s="48">
        <v>48193.561205460283</v>
      </c>
      <c r="AM828" s="48">
        <v>-722.52271679502383</v>
      </c>
      <c r="AN828" s="48">
        <v>-1.6761818348269841E-2</v>
      </c>
      <c r="AO828" s="48">
        <v>43105.270668298515</v>
      </c>
      <c r="AP828" s="48">
        <v>672.07260924825459</v>
      </c>
      <c r="AQ828" s="48">
        <v>1.6506685944600363E-2</v>
      </c>
      <c r="AR828" s="48">
        <v>40715.175141991582</v>
      </c>
      <c r="AS828" s="48">
        <v>-147.47209130403826</v>
      </c>
      <c r="AT828" s="48">
        <v>-4.9858779017064592E-4</v>
      </c>
      <c r="AU828" s="48">
        <v>295779.58829189272</v>
      </c>
      <c r="AV828" s="48">
        <v>-575.05062549098557</v>
      </c>
      <c r="AW828" s="48">
        <v>-1.6263230558099195E-2</v>
      </c>
      <c r="AX828" s="48">
        <v>35358.941966459832</v>
      </c>
      <c r="AY828" s="48">
        <v>819.54470055229285</v>
      </c>
      <c r="AZ828" s="48">
        <v>1.7005273734771009E-2</v>
      </c>
      <c r="BA828" s="48">
        <v>48193.561205460283</v>
      </c>
      <c r="BB828" s="48">
        <v>147.47209130403826</v>
      </c>
      <c r="BC828" s="48">
        <v>4.9858779017064592E-4</v>
      </c>
      <c r="BD828" s="48">
        <v>295779.58829189272</v>
      </c>
      <c r="BF828" s="8">
        <f t="shared" si="105"/>
        <v>320667.79684566549</v>
      </c>
      <c r="BG828" s="8">
        <f t="shared" si="106"/>
        <v>320271.25664840831</v>
      </c>
      <c r="BH828" s="8">
        <f t="shared" si="107"/>
        <v>320448.12867931853</v>
      </c>
      <c r="BI828" s="8">
        <f t="shared" si="108"/>
        <v>320580.6431369175</v>
      </c>
      <c r="BJ828" s="19">
        <f t="shared" si="109"/>
        <v>1</v>
      </c>
      <c r="BK828" s="19">
        <f t="shared" si="110"/>
        <v>0</v>
      </c>
      <c r="BL828" s="19">
        <f t="shared" si="111"/>
        <v>0</v>
      </c>
      <c r="BM828" s="19">
        <f t="shared" si="112"/>
        <v>0</v>
      </c>
    </row>
    <row r="829" spans="2:65" x14ac:dyDescent="0.25">
      <c r="B829" s="6">
        <v>804</v>
      </c>
      <c r="C829" s="48">
        <v>1977.4463961247159</v>
      </c>
      <c r="D829" s="48">
        <v>1573.0604403911268</v>
      </c>
      <c r="E829" s="48">
        <v>14.94427507368693</v>
      </c>
      <c r="F829" s="48">
        <v>10.578994800616742</v>
      </c>
      <c r="G829" s="48">
        <v>3228.3061428658239</v>
      </c>
      <c r="H829" s="48">
        <v>2948.2410201020607</v>
      </c>
      <c r="I829" s="48">
        <v>15.002046710889783</v>
      </c>
      <c r="J829" s="48">
        <v>10.613162125013764</v>
      </c>
      <c r="K829" s="48">
        <v>2559.6210144018864</v>
      </c>
      <c r="L829" s="48">
        <v>2239.9835064561826</v>
      </c>
      <c r="M829" s="48">
        <v>14.983753824003085</v>
      </c>
      <c r="N829" s="48">
        <v>10.602352910345353</v>
      </c>
      <c r="O829" s="48">
        <v>2479.5078496020164</v>
      </c>
      <c r="P829" s="48">
        <v>2136.6074679557451</v>
      </c>
      <c r="Q829" s="48">
        <v>14.972958694511302</v>
      </c>
      <c r="R829" s="48">
        <v>10.595969955969155</v>
      </c>
      <c r="U829" s="48">
        <v>1375.1805797109339</v>
      </c>
      <c r="V829" s="48">
        <v>3.4167324397021304E-2</v>
      </c>
      <c r="W829" s="48">
        <v>40248.412890967302</v>
      </c>
      <c r="X829" s="48">
        <v>666.92306606505576</v>
      </c>
      <c r="Y829" s="48">
        <v>2.3358109728610188E-2</v>
      </c>
      <c r="Z829" s="48">
        <v>28552.099198685366</v>
      </c>
      <c r="AA829" s="48">
        <v>563.54702756461825</v>
      </c>
      <c r="AB829" s="48">
        <v>1.697515535241223E-2</v>
      </c>
      <c r="AC829" s="48">
        <v>33198.34286432826</v>
      </c>
      <c r="AD829" s="48">
        <v>-1375.1805797109339</v>
      </c>
      <c r="AE829" s="48">
        <v>-3.4167324397021304E-2</v>
      </c>
      <c r="AF829" s="48">
        <v>40248.412890967302</v>
      </c>
      <c r="AG829" s="48">
        <v>-708.25751364587813</v>
      </c>
      <c r="AH829" s="48">
        <v>-1.0809214668411116E-2</v>
      </c>
      <c r="AI829" s="48">
        <v>65523.494108752617</v>
      </c>
      <c r="AJ829" s="48">
        <v>-811.63355214631565</v>
      </c>
      <c r="AK829" s="48">
        <v>-1.7192169044609074E-2</v>
      </c>
      <c r="AL829" s="48">
        <v>47209.491137525692</v>
      </c>
      <c r="AM829" s="48">
        <v>-666.92306606505576</v>
      </c>
      <c r="AN829" s="48">
        <v>-2.3358109728610188E-2</v>
      </c>
      <c r="AO829" s="48">
        <v>28552.099198685366</v>
      </c>
      <c r="AP829" s="48">
        <v>708.25751364587813</v>
      </c>
      <c r="AQ829" s="48">
        <v>1.0809214668411116E-2</v>
      </c>
      <c r="AR829" s="48">
        <v>65523.494108752617</v>
      </c>
      <c r="AS829" s="48">
        <v>-103.37603850043752</v>
      </c>
      <c r="AT829" s="48">
        <v>-6.3829543761979579E-3</v>
      </c>
      <c r="AU829" s="48">
        <v>16195.641141651717</v>
      </c>
      <c r="AV829" s="48">
        <v>-563.54702756461825</v>
      </c>
      <c r="AW829" s="48">
        <v>-1.697515535241223E-2</v>
      </c>
      <c r="AX829" s="48">
        <v>33198.34286432826</v>
      </c>
      <c r="AY829" s="48">
        <v>811.63355214631565</v>
      </c>
      <c r="AZ829" s="48">
        <v>1.7192169044609074E-2</v>
      </c>
      <c r="BA829" s="48">
        <v>47209.491137525692</v>
      </c>
      <c r="BB829" s="48">
        <v>103.37603850043752</v>
      </c>
      <c r="BC829" s="48">
        <v>6.3829543761979579E-3</v>
      </c>
      <c r="BD829" s="48">
        <v>16195.641141651717</v>
      </c>
      <c r="BF829" s="8">
        <f t="shared" si="105"/>
        <v>315796.78357811115</v>
      </c>
      <c r="BG829" s="8">
        <f t="shared" si="106"/>
        <v>315446.62273031083</v>
      </c>
      <c r="BH829" s="8">
        <f t="shared" si="107"/>
        <v>315830.60380390438</v>
      </c>
      <c r="BI829" s="8">
        <f t="shared" si="108"/>
        <v>315742.49121111893</v>
      </c>
      <c r="BJ829" s="19">
        <f t="shared" si="109"/>
        <v>0</v>
      </c>
      <c r="BK829" s="19">
        <f t="shared" si="110"/>
        <v>0</v>
      </c>
      <c r="BL829" s="19">
        <f t="shared" si="111"/>
        <v>1</v>
      </c>
      <c r="BM829" s="19">
        <f t="shared" si="112"/>
        <v>0</v>
      </c>
    </row>
    <row r="830" spans="2:65" x14ac:dyDescent="0.25">
      <c r="B830" s="6">
        <v>805</v>
      </c>
      <c r="C830" s="48">
        <v>1910.2325869094984</v>
      </c>
      <c r="D830" s="48">
        <v>1528.4758614431096</v>
      </c>
      <c r="E830" s="48">
        <v>15.110454917993192</v>
      </c>
      <c r="F830" s="48">
        <v>10.696457050591693</v>
      </c>
      <c r="G830" s="48">
        <v>3147.6537250534179</v>
      </c>
      <c r="H830" s="48">
        <v>2894.5975163928924</v>
      </c>
      <c r="I830" s="48">
        <v>15.1725223528939</v>
      </c>
      <c r="J830" s="48">
        <v>10.732990116603744</v>
      </c>
      <c r="K830" s="48">
        <v>2602.7222573863737</v>
      </c>
      <c r="L830" s="48">
        <v>2269.5089473105222</v>
      </c>
      <c r="M830" s="48">
        <v>15.133985933026501</v>
      </c>
      <c r="N830" s="48">
        <v>10.710318890984388</v>
      </c>
      <c r="O830" s="48">
        <v>2457.317481186818</v>
      </c>
      <c r="P830" s="48">
        <v>2122.2720791180013</v>
      </c>
      <c r="Q830" s="48">
        <v>15.133100526337614</v>
      </c>
      <c r="R830" s="48">
        <v>10.709797562449385</v>
      </c>
      <c r="U830" s="48">
        <v>1366.1216549497829</v>
      </c>
      <c r="V830" s="48">
        <v>3.6533066012051307E-2</v>
      </c>
      <c r="W830" s="48">
        <v>37394.114539938557</v>
      </c>
      <c r="X830" s="48">
        <v>741.03308586741264</v>
      </c>
      <c r="Y830" s="48">
        <v>1.3861840392694447E-2</v>
      </c>
      <c r="Z830" s="48">
        <v>53458.492153607287</v>
      </c>
      <c r="AA830" s="48">
        <v>593.79621767489175</v>
      </c>
      <c r="AB830" s="48">
        <v>1.3340511857691695E-2</v>
      </c>
      <c r="AC830" s="48">
        <v>44510.752211694831</v>
      </c>
      <c r="AD830" s="48">
        <v>-1366.1216549497829</v>
      </c>
      <c r="AE830" s="48">
        <v>-3.6533066012051307E-2</v>
      </c>
      <c r="AF830" s="48">
        <v>37394.114539938557</v>
      </c>
      <c r="AG830" s="48">
        <v>-625.08856908237021</v>
      </c>
      <c r="AH830" s="48">
        <v>-2.2671225619356861E-2</v>
      </c>
      <c r="AI830" s="48">
        <v>27571.891329450886</v>
      </c>
      <c r="AJ830" s="48">
        <v>-772.3254372748911</v>
      </c>
      <c r="AK830" s="48">
        <v>-2.3192554154359613E-2</v>
      </c>
      <c r="AL830" s="48">
        <v>33300.577078946415</v>
      </c>
      <c r="AM830" s="48">
        <v>-741.03308586741264</v>
      </c>
      <c r="AN830" s="48">
        <v>-1.3861840392694447E-2</v>
      </c>
      <c r="AO830" s="48">
        <v>53458.492153607287</v>
      </c>
      <c r="AP830" s="48">
        <v>625.08856908237021</v>
      </c>
      <c r="AQ830" s="48">
        <v>2.2671225619356861E-2</v>
      </c>
      <c r="AR830" s="48">
        <v>27571.891329450886</v>
      </c>
      <c r="AS830" s="48">
        <v>-147.23686819252089</v>
      </c>
      <c r="AT830" s="48">
        <v>-5.2132853500275189E-4</v>
      </c>
      <c r="AU830" s="48">
        <v>282426.25965552352</v>
      </c>
      <c r="AV830" s="48">
        <v>-593.79621767489175</v>
      </c>
      <c r="AW830" s="48">
        <v>-1.3340511857691695E-2</v>
      </c>
      <c r="AX830" s="48">
        <v>44510.752211694831</v>
      </c>
      <c r="AY830" s="48">
        <v>772.3254372748911</v>
      </c>
      <c r="AZ830" s="48">
        <v>2.3192554154359613E-2</v>
      </c>
      <c r="BA830" s="48">
        <v>33300.577078946415</v>
      </c>
      <c r="BB830" s="48">
        <v>147.23686819252089</v>
      </c>
      <c r="BC830" s="48">
        <v>5.2132853500275189E-4</v>
      </c>
      <c r="BD830" s="48">
        <v>282426.25965552352</v>
      </c>
      <c r="BF830" s="8">
        <f t="shared" si="105"/>
        <v>319365.23565630772</v>
      </c>
      <c r="BG830" s="8">
        <f t="shared" si="106"/>
        <v>319095.10598171945</v>
      </c>
      <c r="BH830" s="8">
        <f t="shared" si="107"/>
        <v>319040.05778222112</v>
      </c>
      <c r="BI830" s="8">
        <f t="shared" si="108"/>
        <v>319171.65479436354</v>
      </c>
      <c r="BJ830" s="19">
        <f t="shared" si="109"/>
        <v>1</v>
      </c>
      <c r="BK830" s="19">
        <f t="shared" si="110"/>
        <v>0</v>
      </c>
      <c r="BL830" s="19">
        <f t="shared" si="111"/>
        <v>0</v>
      </c>
      <c r="BM830" s="19">
        <f t="shared" si="112"/>
        <v>0</v>
      </c>
    </row>
    <row r="831" spans="2:65" x14ac:dyDescent="0.25">
      <c r="B831" s="6">
        <v>806</v>
      </c>
      <c r="C831" s="48">
        <v>1912.7575005749547</v>
      </c>
      <c r="D831" s="48">
        <v>1529.2824740962506</v>
      </c>
      <c r="E831" s="48">
        <v>14.991800846288861</v>
      </c>
      <c r="F831" s="48">
        <v>10.612456839225045</v>
      </c>
      <c r="G831" s="48">
        <v>3162.0634116246883</v>
      </c>
      <c r="H831" s="48">
        <v>2903.6837946360197</v>
      </c>
      <c r="I831" s="48">
        <v>15.052072223499655</v>
      </c>
      <c r="J831" s="48">
        <v>10.648019811018184</v>
      </c>
      <c r="K831" s="48">
        <v>2558.0905895220621</v>
      </c>
      <c r="L831" s="48">
        <v>2238.7712853076277</v>
      </c>
      <c r="M831" s="48">
        <v>15.022827871795483</v>
      </c>
      <c r="N831" s="48">
        <v>10.630775679453611</v>
      </c>
      <c r="O831" s="48">
        <v>2452.3889657471868</v>
      </c>
      <c r="P831" s="48">
        <v>2118.1905667506448</v>
      </c>
      <c r="Q831" s="48">
        <v>15.01565418190434</v>
      </c>
      <c r="R831" s="48">
        <v>10.626542386959349</v>
      </c>
      <c r="U831" s="48">
        <v>1374.4013205397691</v>
      </c>
      <c r="V831" s="48">
        <v>3.5562971793138942E-2</v>
      </c>
      <c r="W831" s="48">
        <v>38646.976088902906</v>
      </c>
      <c r="X831" s="48">
        <v>709.4888112113772</v>
      </c>
      <c r="Y831" s="48">
        <v>1.8318840228566557E-2</v>
      </c>
      <c r="Z831" s="48">
        <v>38730.007050609798</v>
      </c>
      <c r="AA831" s="48">
        <v>588.9080926543943</v>
      </c>
      <c r="AB831" s="48">
        <v>1.4085547734303816E-2</v>
      </c>
      <c r="AC831" s="48">
        <v>41809.385319122011</v>
      </c>
      <c r="AD831" s="48">
        <v>-1374.4013205397691</v>
      </c>
      <c r="AE831" s="48">
        <v>-3.5562971793138942E-2</v>
      </c>
      <c r="AF831" s="48">
        <v>38646.976088902906</v>
      </c>
      <c r="AG831" s="48">
        <v>-664.91250932839193</v>
      </c>
      <c r="AH831" s="48">
        <v>-1.7244131564572385E-2</v>
      </c>
      <c r="AI831" s="48">
        <v>38558.770375797714</v>
      </c>
      <c r="AJ831" s="48">
        <v>-785.49322788537484</v>
      </c>
      <c r="AK831" s="48">
        <v>-2.1477424058835126E-2</v>
      </c>
      <c r="AL831" s="48">
        <v>36572.971960398951</v>
      </c>
      <c r="AM831" s="48">
        <v>-709.4888112113772</v>
      </c>
      <c r="AN831" s="48">
        <v>-1.8318840228566557E-2</v>
      </c>
      <c r="AO831" s="48">
        <v>38730.007050609798</v>
      </c>
      <c r="AP831" s="48">
        <v>664.91250932839193</v>
      </c>
      <c r="AQ831" s="48">
        <v>1.7244131564572385E-2</v>
      </c>
      <c r="AR831" s="48">
        <v>38558.770375797714</v>
      </c>
      <c r="AS831" s="48">
        <v>-120.5807185569829</v>
      </c>
      <c r="AT831" s="48">
        <v>-4.2332924942627415E-3</v>
      </c>
      <c r="AU831" s="48">
        <v>28483.909089769357</v>
      </c>
      <c r="AV831" s="48">
        <v>-588.9080926543943</v>
      </c>
      <c r="AW831" s="48">
        <v>-1.4085547734303816E-2</v>
      </c>
      <c r="AX831" s="48">
        <v>41809.385319122011</v>
      </c>
      <c r="AY831" s="48">
        <v>785.49322788537484</v>
      </c>
      <c r="AZ831" s="48">
        <v>2.1477424058835126E-2</v>
      </c>
      <c r="BA831" s="48">
        <v>36572.971960398951</v>
      </c>
      <c r="BB831" s="48">
        <v>120.5807185569829</v>
      </c>
      <c r="BC831" s="48">
        <v>4.2332924942627415E-3</v>
      </c>
      <c r="BD831" s="48">
        <v>28483.909089769357</v>
      </c>
      <c r="BF831" s="8">
        <f t="shared" si="105"/>
        <v>316844.42270265514</v>
      </c>
      <c r="BG831" s="8">
        <f t="shared" si="106"/>
        <v>316536.91053590947</v>
      </c>
      <c r="BH831" s="8">
        <f t="shared" si="107"/>
        <v>316684.4990983007</v>
      </c>
      <c r="BI831" s="8">
        <f t="shared" si="108"/>
        <v>316678.08104202984</v>
      </c>
      <c r="BJ831" s="19">
        <f t="shared" si="109"/>
        <v>1</v>
      </c>
      <c r="BK831" s="19">
        <f t="shared" si="110"/>
        <v>0</v>
      </c>
      <c r="BL831" s="19">
        <f t="shared" si="111"/>
        <v>0</v>
      </c>
      <c r="BM831" s="19">
        <f t="shared" si="112"/>
        <v>0</v>
      </c>
    </row>
    <row r="832" spans="2:65" x14ac:dyDescent="0.25">
      <c r="B832" s="6">
        <v>807</v>
      </c>
      <c r="C832" s="48">
        <v>1971.670849297753</v>
      </c>
      <c r="D832" s="48">
        <v>1568.2799278204141</v>
      </c>
      <c r="E832" s="48">
        <v>15.090884284812576</v>
      </c>
      <c r="F832" s="48">
        <v>10.683782914444931</v>
      </c>
      <c r="G832" s="48">
        <v>3155.7203217872775</v>
      </c>
      <c r="H832" s="48">
        <v>2899.026298314729</v>
      </c>
      <c r="I832" s="48">
        <v>15.162072164275029</v>
      </c>
      <c r="J832" s="48">
        <v>10.725768382168161</v>
      </c>
      <c r="K832" s="48">
        <v>2552.7316391042355</v>
      </c>
      <c r="L832" s="48">
        <v>2234.6624645471388</v>
      </c>
      <c r="M832" s="48">
        <v>15.132444790950037</v>
      </c>
      <c r="N832" s="48">
        <v>10.708309949591879</v>
      </c>
      <c r="O832" s="48">
        <v>2566.0126926579037</v>
      </c>
      <c r="P832" s="48">
        <v>2193.9591509920674</v>
      </c>
      <c r="Q832" s="48">
        <v>15.106200297406948</v>
      </c>
      <c r="R832" s="48">
        <v>10.692826738412204</v>
      </c>
      <c r="U832" s="48">
        <v>1330.746370494315</v>
      </c>
      <c r="V832" s="48">
        <v>4.1985467723229419E-2</v>
      </c>
      <c r="W832" s="48">
        <v>31695.404211444551</v>
      </c>
      <c r="X832" s="48">
        <v>666.38253672672477</v>
      </c>
      <c r="Y832" s="48">
        <v>2.452703514694754E-2</v>
      </c>
      <c r="Z832" s="48">
        <v>27169.306552311031</v>
      </c>
      <c r="AA832" s="48">
        <v>625.67922317165335</v>
      </c>
      <c r="AB832" s="48">
        <v>9.0438239672732124E-3</v>
      </c>
      <c r="AC832" s="48">
        <v>69183.038661056649</v>
      </c>
      <c r="AD832" s="48">
        <v>-1330.746370494315</v>
      </c>
      <c r="AE832" s="48">
        <v>-4.1985467723229419E-2</v>
      </c>
      <c r="AF832" s="48">
        <v>31695.404211444551</v>
      </c>
      <c r="AG832" s="48">
        <v>-664.36383376759022</v>
      </c>
      <c r="AH832" s="48">
        <v>-1.7458432576281879E-2</v>
      </c>
      <c r="AI832" s="48">
        <v>38054.0366877013</v>
      </c>
      <c r="AJ832" s="48">
        <v>-705.06714732266164</v>
      </c>
      <c r="AK832" s="48">
        <v>-3.2941643755956207E-2</v>
      </c>
      <c r="AL832" s="48">
        <v>21403.520496610854</v>
      </c>
      <c r="AM832" s="48">
        <v>-666.38253672672477</v>
      </c>
      <c r="AN832" s="48">
        <v>-2.452703514694754E-2</v>
      </c>
      <c r="AO832" s="48">
        <v>27169.306552311031</v>
      </c>
      <c r="AP832" s="48">
        <v>664.36383376759022</v>
      </c>
      <c r="AQ832" s="48">
        <v>1.7458432576281879E-2</v>
      </c>
      <c r="AR832" s="48">
        <v>38054.0366877013</v>
      </c>
      <c r="AS832" s="48">
        <v>-40.703313555071418</v>
      </c>
      <c r="AT832" s="48">
        <v>-1.5483211179674328E-2</v>
      </c>
      <c r="AU832" s="48">
        <v>2628.8676866014021</v>
      </c>
      <c r="AV832" s="48">
        <v>-625.67922317165335</v>
      </c>
      <c r="AW832" s="48">
        <v>-9.0438239672732124E-3</v>
      </c>
      <c r="AX832" s="48">
        <v>69183.038661056649</v>
      </c>
      <c r="AY832" s="48">
        <v>705.06714732266164</v>
      </c>
      <c r="AZ832" s="48">
        <v>3.2941643755956207E-2</v>
      </c>
      <c r="BA832" s="48">
        <v>21403.520496610854</v>
      </c>
      <c r="BB832" s="48">
        <v>40.703313555071418</v>
      </c>
      <c r="BC832" s="48">
        <v>1.5483211179674328E-2</v>
      </c>
      <c r="BD832" s="48">
        <v>2628.8676866014021</v>
      </c>
      <c r="BF832" s="8">
        <f t="shared" si="105"/>
        <v>318945.20750552748</v>
      </c>
      <c r="BG832" s="8">
        <f t="shared" si="106"/>
        <v>318874.02516673011</v>
      </c>
      <c r="BH832" s="8">
        <f t="shared" si="107"/>
        <v>319014.6360232092</v>
      </c>
      <c r="BI832" s="8">
        <f t="shared" si="108"/>
        <v>318590.8430013741</v>
      </c>
      <c r="BJ832" s="19">
        <f t="shared" si="109"/>
        <v>0</v>
      </c>
      <c r="BK832" s="19">
        <f t="shared" si="110"/>
        <v>0</v>
      </c>
      <c r="BL832" s="19">
        <f t="shared" si="111"/>
        <v>1</v>
      </c>
      <c r="BM832" s="19">
        <f t="shared" si="112"/>
        <v>0</v>
      </c>
    </row>
    <row r="833" spans="2:65" x14ac:dyDescent="0.25">
      <c r="B833" s="6">
        <v>808</v>
      </c>
      <c r="C833" s="48">
        <v>1986.3465125515936</v>
      </c>
      <c r="D833" s="48">
        <v>1577.6179323237536</v>
      </c>
      <c r="E833" s="48">
        <v>15.099833242944236</v>
      </c>
      <c r="F833" s="48">
        <v>10.688355748480262</v>
      </c>
      <c r="G833" s="48">
        <v>3177.9668891768974</v>
      </c>
      <c r="H833" s="48">
        <v>2913.5981355915283</v>
      </c>
      <c r="I833" s="48">
        <v>15.16472368151681</v>
      </c>
      <c r="J833" s="48">
        <v>10.726755893481304</v>
      </c>
      <c r="K833" s="48">
        <v>2603.8212060096193</v>
      </c>
      <c r="L833" s="48">
        <v>2268.5184579351148</v>
      </c>
      <c r="M833" s="48">
        <v>15.132978201464685</v>
      </c>
      <c r="N833" s="48">
        <v>10.707984101650538</v>
      </c>
      <c r="O833" s="48">
        <v>2487.7682197518347</v>
      </c>
      <c r="P833" s="48">
        <v>2140.9605789773059</v>
      </c>
      <c r="Q833" s="48">
        <v>15.127804176320842</v>
      </c>
      <c r="R833" s="48">
        <v>10.704922022319799</v>
      </c>
      <c r="U833" s="48">
        <v>1335.9802032677746</v>
      </c>
      <c r="V833" s="48">
        <v>3.8400145001041608E-2</v>
      </c>
      <c r="W833" s="48">
        <v>34791.019753481036</v>
      </c>
      <c r="X833" s="48">
        <v>690.90052561136122</v>
      </c>
      <c r="Y833" s="48">
        <v>1.9628353170276114E-2</v>
      </c>
      <c r="Z833" s="48">
        <v>35199.108127808475</v>
      </c>
      <c r="AA833" s="48">
        <v>563.34264665355226</v>
      </c>
      <c r="AB833" s="48">
        <v>1.6566273839536905E-2</v>
      </c>
      <c r="AC833" s="48">
        <v>34005.392649557944</v>
      </c>
      <c r="AD833" s="48">
        <v>-1335.9802032677746</v>
      </c>
      <c r="AE833" s="48">
        <v>-3.8400145001041608E-2</v>
      </c>
      <c r="AF833" s="48">
        <v>34791.019753481036</v>
      </c>
      <c r="AG833" s="48">
        <v>-645.07967765641342</v>
      </c>
      <c r="AH833" s="48">
        <v>-1.8771791830765494E-2</v>
      </c>
      <c r="AI833" s="48">
        <v>34364.310209277864</v>
      </c>
      <c r="AJ833" s="48">
        <v>-772.63755661422238</v>
      </c>
      <c r="AK833" s="48">
        <v>-2.1833871161504703E-2</v>
      </c>
      <c r="AL833" s="48">
        <v>35387.107989189732</v>
      </c>
      <c r="AM833" s="48">
        <v>-690.90052561136122</v>
      </c>
      <c r="AN833" s="48">
        <v>-1.9628353170276114E-2</v>
      </c>
      <c r="AO833" s="48">
        <v>35199.108127808475</v>
      </c>
      <c r="AP833" s="48">
        <v>645.07967765641342</v>
      </c>
      <c r="AQ833" s="48">
        <v>1.8771791830765494E-2</v>
      </c>
      <c r="AR833" s="48">
        <v>34364.310209277864</v>
      </c>
      <c r="AS833" s="48">
        <v>-127.55787895780895</v>
      </c>
      <c r="AT833" s="48">
        <v>-3.0620793307392091E-3</v>
      </c>
      <c r="AU833" s="48">
        <v>41657.274413924315</v>
      </c>
      <c r="AV833" s="48">
        <v>-563.34264665355226</v>
      </c>
      <c r="AW833" s="48">
        <v>-1.6566273839536905E-2</v>
      </c>
      <c r="AX833" s="48">
        <v>34005.392649557944</v>
      </c>
      <c r="AY833" s="48">
        <v>772.63755661422238</v>
      </c>
      <c r="AZ833" s="48">
        <v>2.1833871161504703E-2</v>
      </c>
      <c r="BA833" s="48">
        <v>35387.107989189732</v>
      </c>
      <c r="BB833" s="48">
        <v>127.55787895780895</v>
      </c>
      <c r="BC833" s="48">
        <v>3.0620793307392091E-3</v>
      </c>
      <c r="BD833" s="48">
        <v>41657.274413924315</v>
      </c>
      <c r="BF833" s="8">
        <f t="shared" si="105"/>
        <v>319073.05452208407</v>
      </c>
      <c r="BG833" s="8">
        <f t="shared" si="106"/>
        <v>318889.07866884756</v>
      </c>
      <c r="BH833" s="8">
        <f t="shared" si="107"/>
        <v>318971.004591581</v>
      </c>
      <c r="BI833" s="8">
        <f t="shared" si="108"/>
        <v>319006.70009061665</v>
      </c>
      <c r="BJ833" s="19">
        <f t="shared" si="109"/>
        <v>1</v>
      </c>
      <c r="BK833" s="19">
        <f t="shared" si="110"/>
        <v>0</v>
      </c>
      <c r="BL833" s="19">
        <f t="shared" si="111"/>
        <v>0</v>
      </c>
      <c r="BM833" s="19">
        <f t="shared" si="112"/>
        <v>0</v>
      </c>
    </row>
    <row r="834" spans="2:65" x14ac:dyDescent="0.25">
      <c r="B834" s="6">
        <v>809</v>
      </c>
      <c r="C834" s="48">
        <v>1974.2673605169921</v>
      </c>
      <c r="D834" s="48">
        <v>1569.7808305415226</v>
      </c>
      <c r="E834" s="48">
        <v>15.006383302500673</v>
      </c>
      <c r="F834" s="48">
        <v>10.621896314281887</v>
      </c>
      <c r="G834" s="48">
        <v>3184.4669316685045</v>
      </c>
      <c r="H834" s="48">
        <v>2918.124057617531</v>
      </c>
      <c r="I834" s="48">
        <v>15.067156803469038</v>
      </c>
      <c r="J834" s="48">
        <v>10.657781210937214</v>
      </c>
      <c r="K834" s="48">
        <v>2572.2082085627308</v>
      </c>
      <c r="L834" s="48">
        <v>2247.5414649678978</v>
      </c>
      <c r="M834" s="48">
        <v>15.041622416984437</v>
      </c>
      <c r="N834" s="48">
        <v>10.642716234426731</v>
      </c>
      <c r="O834" s="48">
        <v>2485.9915198243689</v>
      </c>
      <c r="P834" s="48">
        <v>2140.0058146189713</v>
      </c>
      <c r="Q834" s="48">
        <v>15.032244114301724</v>
      </c>
      <c r="R834" s="48">
        <v>10.637178693656752</v>
      </c>
      <c r="U834" s="48">
        <v>1348.3432270760084</v>
      </c>
      <c r="V834" s="48">
        <v>3.5884896655327125E-2</v>
      </c>
      <c r="W834" s="48">
        <v>37574.114815678207</v>
      </c>
      <c r="X834" s="48">
        <v>677.76063442637519</v>
      </c>
      <c r="Y834" s="48">
        <v>2.0819920144843351E-2</v>
      </c>
      <c r="Z834" s="48">
        <v>32553.469451910554</v>
      </c>
      <c r="AA834" s="48">
        <v>570.22498407744865</v>
      </c>
      <c r="AB834" s="48">
        <v>1.5282379374864874E-2</v>
      </c>
      <c r="AC834" s="48">
        <v>37312.578760824705</v>
      </c>
      <c r="AD834" s="48">
        <v>-1348.3432270760084</v>
      </c>
      <c r="AE834" s="48">
        <v>-3.5884896655327125E-2</v>
      </c>
      <c r="AF834" s="48">
        <v>37574.114815678207</v>
      </c>
      <c r="AG834" s="48">
        <v>-670.58259264963317</v>
      </c>
      <c r="AH834" s="48">
        <v>-1.5064976510483774E-2</v>
      </c>
      <c r="AI834" s="48">
        <v>44512.687569275149</v>
      </c>
      <c r="AJ834" s="48">
        <v>-778.11824299855971</v>
      </c>
      <c r="AK834" s="48">
        <v>-2.0602517280462251E-2</v>
      </c>
      <c r="AL834" s="48">
        <v>37768.115051477893</v>
      </c>
      <c r="AM834" s="48">
        <v>-677.76063442637519</v>
      </c>
      <c r="AN834" s="48">
        <v>-2.0819920144843351E-2</v>
      </c>
      <c r="AO834" s="48">
        <v>32553.469451910554</v>
      </c>
      <c r="AP834" s="48">
        <v>670.58259264963317</v>
      </c>
      <c r="AQ834" s="48">
        <v>1.5064976510483774E-2</v>
      </c>
      <c r="AR834" s="48">
        <v>44512.687569275149</v>
      </c>
      <c r="AS834" s="48">
        <v>-107.53565034892654</v>
      </c>
      <c r="AT834" s="48">
        <v>-5.5375407699784773E-3</v>
      </c>
      <c r="AU834" s="48">
        <v>19419.387561338801</v>
      </c>
      <c r="AV834" s="48">
        <v>-570.22498407744865</v>
      </c>
      <c r="AW834" s="48">
        <v>-1.5282379374864874E-2</v>
      </c>
      <c r="AX834" s="48">
        <v>37312.578760824705</v>
      </c>
      <c r="AY834" s="48">
        <v>778.11824299855971</v>
      </c>
      <c r="AZ834" s="48">
        <v>2.0602517280462251E-2</v>
      </c>
      <c r="BA834" s="48">
        <v>37768.115051477893</v>
      </c>
      <c r="BB834" s="48">
        <v>107.53565034892654</v>
      </c>
      <c r="BC834" s="48">
        <v>5.5375407699784773E-3</v>
      </c>
      <c r="BD834" s="48">
        <v>19419.387561338801</v>
      </c>
      <c r="BF834" s="8">
        <f t="shared" si="105"/>
        <v>317087.1085979151</v>
      </c>
      <c r="BG834" s="8">
        <f t="shared" si="106"/>
        <v>316815.31227049895</v>
      </c>
      <c r="BH834" s="8">
        <f t="shared" si="107"/>
        <v>317033.94556783402</v>
      </c>
      <c r="BI834" s="8">
        <f t="shared" si="108"/>
        <v>316975.35499508359</v>
      </c>
      <c r="BJ834" s="19">
        <f t="shared" si="109"/>
        <v>1</v>
      </c>
      <c r="BK834" s="19">
        <f t="shared" si="110"/>
        <v>0</v>
      </c>
      <c r="BL834" s="19">
        <f t="shared" si="111"/>
        <v>0</v>
      </c>
      <c r="BM834" s="19">
        <f t="shared" si="112"/>
        <v>0</v>
      </c>
    </row>
    <row r="835" spans="2:65" x14ac:dyDescent="0.25">
      <c r="B835" s="6">
        <v>810</v>
      </c>
      <c r="C835" s="48">
        <v>1926.0513362365627</v>
      </c>
      <c r="D835" s="48">
        <v>1536.8669161945463</v>
      </c>
      <c r="E835" s="48">
        <v>15.077147378326151</v>
      </c>
      <c r="F835" s="48">
        <v>10.670970390796494</v>
      </c>
      <c r="G835" s="48">
        <v>3171.7758624910798</v>
      </c>
      <c r="H835" s="48">
        <v>2909.2974244667257</v>
      </c>
      <c r="I835" s="48">
        <v>15.132117383581953</v>
      </c>
      <c r="J835" s="48">
        <v>10.703383431899558</v>
      </c>
      <c r="K835" s="48">
        <v>2621.6391341477206</v>
      </c>
      <c r="L835" s="48">
        <v>2280.268800133304</v>
      </c>
      <c r="M835" s="48">
        <v>15.097990292894782</v>
      </c>
      <c r="N835" s="48">
        <v>10.683270212486921</v>
      </c>
      <c r="O835" s="48">
        <v>2533.7263701495885</v>
      </c>
      <c r="P835" s="48">
        <v>2171.5918747871124</v>
      </c>
      <c r="Q835" s="48">
        <v>15.08895389883696</v>
      </c>
      <c r="R835" s="48">
        <v>10.677939136383154</v>
      </c>
      <c r="U835" s="48">
        <v>1372.4305082721794</v>
      </c>
      <c r="V835" s="48">
        <v>3.2413041103064089E-2</v>
      </c>
      <c r="W835" s="48">
        <v>42341.923545780468</v>
      </c>
      <c r="X835" s="48">
        <v>743.40188393875769</v>
      </c>
      <c r="Y835" s="48">
        <v>1.2299821690426427E-2</v>
      </c>
      <c r="Z835" s="48">
        <v>60440.053738127353</v>
      </c>
      <c r="AA835" s="48">
        <v>634.72495859256605</v>
      </c>
      <c r="AB835" s="48">
        <v>6.9687455866596082E-3</v>
      </c>
      <c r="AC835" s="48">
        <v>91081.666090326384</v>
      </c>
      <c r="AD835" s="48">
        <v>-1372.4305082721794</v>
      </c>
      <c r="AE835" s="48">
        <v>-3.2413041103064089E-2</v>
      </c>
      <c r="AF835" s="48">
        <v>42341.923545780468</v>
      </c>
      <c r="AG835" s="48">
        <v>-629.0286243334217</v>
      </c>
      <c r="AH835" s="48">
        <v>-2.0113219412637662E-2</v>
      </c>
      <c r="AI835" s="48">
        <v>31274.387825659902</v>
      </c>
      <c r="AJ835" s="48">
        <v>-737.70554967961334</v>
      </c>
      <c r="AK835" s="48">
        <v>-2.544429551640448E-2</v>
      </c>
      <c r="AL835" s="48">
        <v>28992.964226657361</v>
      </c>
      <c r="AM835" s="48">
        <v>-743.40188393875769</v>
      </c>
      <c r="AN835" s="48">
        <v>-1.2299821690426427E-2</v>
      </c>
      <c r="AO835" s="48">
        <v>60440.053738127353</v>
      </c>
      <c r="AP835" s="48">
        <v>629.0286243334217</v>
      </c>
      <c r="AQ835" s="48">
        <v>2.0113219412637662E-2</v>
      </c>
      <c r="AR835" s="48">
        <v>31274.387825659902</v>
      </c>
      <c r="AS835" s="48">
        <v>-108.67692534619164</v>
      </c>
      <c r="AT835" s="48">
        <v>-5.3310761037668186E-3</v>
      </c>
      <c r="AU835" s="48">
        <v>20385.551290367617</v>
      </c>
      <c r="AV835" s="48">
        <v>-634.72495859256605</v>
      </c>
      <c r="AW835" s="48">
        <v>-6.9687455866596082E-3</v>
      </c>
      <c r="AX835" s="48">
        <v>91081.666090326384</v>
      </c>
      <c r="AY835" s="48">
        <v>737.70554967961334</v>
      </c>
      <c r="AZ835" s="48">
        <v>2.544429551640448E-2</v>
      </c>
      <c r="BA835" s="48">
        <v>28992.964226657361</v>
      </c>
      <c r="BB835" s="48">
        <v>108.67692534619164</v>
      </c>
      <c r="BC835" s="48">
        <v>5.3310761037668186E-3</v>
      </c>
      <c r="BD835" s="48">
        <v>20385.551290367617</v>
      </c>
      <c r="BF835" s="8">
        <f t="shared" si="105"/>
        <v>318592.24480770028</v>
      </c>
      <c r="BG835" s="8">
        <f t="shared" si="106"/>
        <v>318192.20553252008</v>
      </c>
      <c r="BH835" s="8">
        <f t="shared" si="107"/>
        <v>318217.83757447428</v>
      </c>
      <c r="BI835" s="8">
        <f t="shared" si="108"/>
        <v>318166.58221670752</v>
      </c>
      <c r="BJ835" s="19">
        <f t="shared" si="109"/>
        <v>1</v>
      </c>
      <c r="BK835" s="19">
        <f t="shared" si="110"/>
        <v>0</v>
      </c>
      <c r="BL835" s="19">
        <f t="shared" si="111"/>
        <v>0</v>
      </c>
      <c r="BM835" s="19">
        <f t="shared" si="112"/>
        <v>0</v>
      </c>
    </row>
    <row r="836" spans="2:65" x14ac:dyDescent="0.25">
      <c r="B836" s="6">
        <v>811</v>
      </c>
      <c r="C836" s="48">
        <v>1912.6466319534206</v>
      </c>
      <c r="D836" s="48">
        <v>1529.1990021406432</v>
      </c>
      <c r="E836" s="48">
        <v>15.058457043966538</v>
      </c>
      <c r="F836" s="48">
        <v>10.660290348386207</v>
      </c>
      <c r="G836" s="48">
        <v>3181.0459561080725</v>
      </c>
      <c r="H836" s="48">
        <v>2916.395703066386</v>
      </c>
      <c r="I836" s="48">
        <v>15.117991178108012</v>
      </c>
      <c r="J836" s="48">
        <v>10.695455128968833</v>
      </c>
      <c r="K836" s="48">
        <v>2588.047927475086</v>
      </c>
      <c r="L836" s="48">
        <v>2258.8789141975044</v>
      </c>
      <c r="M836" s="48">
        <v>15.085766817203263</v>
      </c>
      <c r="N836" s="48">
        <v>10.676432045125148</v>
      </c>
      <c r="O836" s="48">
        <v>2474.9067478436191</v>
      </c>
      <c r="P836" s="48">
        <v>2133.3097760671421</v>
      </c>
      <c r="Q836" s="48">
        <v>15.079530144893106</v>
      </c>
      <c r="R836" s="48">
        <v>10.672747415413282</v>
      </c>
      <c r="U836" s="48">
        <v>1387.1967009257428</v>
      </c>
      <c r="V836" s="48">
        <v>3.5164780582626065E-2</v>
      </c>
      <c r="W836" s="48">
        <v>39448.467413759943</v>
      </c>
      <c r="X836" s="48">
        <v>729.67991205686121</v>
      </c>
      <c r="Y836" s="48">
        <v>1.6141696738941391E-2</v>
      </c>
      <c r="Z836" s="48">
        <v>45204.659947335575</v>
      </c>
      <c r="AA836" s="48">
        <v>604.11077392649895</v>
      </c>
      <c r="AB836" s="48">
        <v>1.2457067027074942E-2</v>
      </c>
      <c r="AC836" s="48">
        <v>48495.426139514871</v>
      </c>
      <c r="AD836" s="48">
        <v>-1387.1967009257428</v>
      </c>
      <c r="AE836" s="48">
        <v>-3.5164780582626065E-2</v>
      </c>
      <c r="AF836" s="48">
        <v>39448.467413759943</v>
      </c>
      <c r="AG836" s="48">
        <v>-657.51678886888158</v>
      </c>
      <c r="AH836" s="48">
        <v>-1.9023083843684674E-2</v>
      </c>
      <c r="AI836" s="48">
        <v>34564.153439673006</v>
      </c>
      <c r="AJ836" s="48">
        <v>-783.08592699924384</v>
      </c>
      <c r="AK836" s="48">
        <v>-2.2707713555551123E-2</v>
      </c>
      <c r="AL836" s="48">
        <v>34485.459096687031</v>
      </c>
      <c r="AM836" s="48">
        <v>-729.67991205686121</v>
      </c>
      <c r="AN836" s="48">
        <v>-1.6141696738941391E-2</v>
      </c>
      <c r="AO836" s="48">
        <v>45204.659947335575</v>
      </c>
      <c r="AP836" s="48">
        <v>657.51678886888158</v>
      </c>
      <c r="AQ836" s="48">
        <v>1.9023083843684674E-2</v>
      </c>
      <c r="AR836" s="48">
        <v>34564.153439673006</v>
      </c>
      <c r="AS836" s="48">
        <v>-125.56913813036226</v>
      </c>
      <c r="AT836" s="48">
        <v>-3.6846297118664495E-3</v>
      </c>
      <c r="AU836" s="48">
        <v>34079.174286079127</v>
      </c>
      <c r="AV836" s="48">
        <v>-604.11077392649895</v>
      </c>
      <c r="AW836" s="48">
        <v>-1.2457067027074942E-2</v>
      </c>
      <c r="AX836" s="48">
        <v>48495.426139514871</v>
      </c>
      <c r="AY836" s="48">
        <v>783.08592699924384</v>
      </c>
      <c r="AZ836" s="48">
        <v>2.2707713555551123E-2</v>
      </c>
      <c r="BA836" s="48">
        <v>34485.459096687031</v>
      </c>
      <c r="BB836" s="48">
        <v>125.56913813036226</v>
      </c>
      <c r="BC836" s="48">
        <v>3.6846297118664495E-3</v>
      </c>
      <c r="BD836" s="48">
        <v>34079.174286079127</v>
      </c>
      <c r="BF836" s="8">
        <f t="shared" si="105"/>
        <v>318279.51144944556</v>
      </c>
      <c r="BG836" s="8">
        <f t="shared" si="106"/>
        <v>317947.25816599862</v>
      </c>
      <c r="BH836" s="8">
        <f t="shared" si="107"/>
        <v>318034.08243955695</v>
      </c>
      <c r="BI836" s="8">
        <f t="shared" si="108"/>
        <v>318049.11268633133</v>
      </c>
      <c r="BJ836" s="19">
        <f t="shared" si="109"/>
        <v>1</v>
      </c>
      <c r="BK836" s="19">
        <f t="shared" si="110"/>
        <v>0</v>
      </c>
      <c r="BL836" s="19">
        <f t="shared" si="111"/>
        <v>0</v>
      </c>
      <c r="BM836" s="19">
        <f t="shared" si="112"/>
        <v>0</v>
      </c>
    </row>
    <row r="837" spans="2:65" x14ac:dyDescent="0.25">
      <c r="B837" s="6">
        <v>812</v>
      </c>
      <c r="C837" s="48">
        <v>2006.4364287200985</v>
      </c>
      <c r="D837" s="48">
        <v>1592.8026606354117</v>
      </c>
      <c r="E837" s="48">
        <v>15.125844412819907</v>
      </c>
      <c r="F837" s="48">
        <v>10.710196334550236</v>
      </c>
      <c r="G837" s="48">
        <v>3191.4315327747427</v>
      </c>
      <c r="H837" s="48">
        <v>2923.6543344083861</v>
      </c>
      <c r="I837" s="48">
        <v>15.200611542349993</v>
      </c>
      <c r="J837" s="48">
        <v>10.754355390690336</v>
      </c>
      <c r="K837" s="48">
        <v>2570.8466180621076</v>
      </c>
      <c r="L837" s="48">
        <v>2247.6882958279903</v>
      </c>
      <c r="M837" s="48">
        <v>15.17238226566502</v>
      </c>
      <c r="N837" s="48">
        <v>10.737698181433599</v>
      </c>
      <c r="O837" s="48">
        <v>2429.3334078283451</v>
      </c>
      <c r="P837" s="48">
        <v>2103.0619671836039</v>
      </c>
      <c r="Q837" s="48">
        <v>15.170789713728819</v>
      </c>
      <c r="R837" s="48">
        <v>10.736757906114413</v>
      </c>
      <c r="U837" s="48">
        <v>1330.8516737729744</v>
      </c>
      <c r="V837" s="48">
        <v>4.4159056140099295E-2</v>
      </c>
      <c r="W837" s="48">
        <v>30137.683866038853</v>
      </c>
      <c r="X837" s="48">
        <v>654.88563519257855</v>
      </c>
      <c r="Y837" s="48">
        <v>2.7501846883362546E-2</v>
      </c>
      <c r="Z837" s="48">
        <v>23812.423869931317</v>
      </c>
      <c r="AA837" s="48">
        <v>510.25930654819217</v>
      </c>
      <c r="AB837" s="48">
        <v>2.6561571564176489E-2</v>
      </c>
      <c r="AC837" s="48">
        <v>19210.433588815857</v>
      </c>
      <c r="AD837" s="48">
        <v>-1330.8516737729744</v>
      </c>
      <c r="AE837" s="48">
        <v>-4.4159056140099295E-2</v>
      </c>
      <c r="AF837" s="48">
        <v>30137.683866038853</v>
      </c>
      <c r="AG837" s="48">
        <v>-675.96603858039589</v>
      </c>
      <c r="AH837" s="48">
        <v>-1.6657209256736749E-2</v>
      </c>
      <c r="AI837" s="48">
        <v>40580.989778165385</v>
      </c>
      <c r="AJ837" s="48">
        <v>-820.59236722478227</v>
      </c>
      <c r="AK837" s="48">
        <v>-1.7597484575922806E-2</v>
      </c>
      <c r="AL837" s="48">
        <v>46631.23094010444</v>
      </c>
      <c r="AM837" s="48">
        <v>-654.88563519257855</v>
      </c>
      <c r="AN837" s="48">
        <v>-2.7501846883362546E-2</v>
      </c>
      <c r="AO837" s="48">
        <v>23812.423869931317</v>
      </c>
      <c r="AP837" s="48">
        <v>675.96603858039589</v>
      </c>
      <c r="AQ837" s="48">
        <v>1.6657209256736749E-2</v>
      </c>
      <c r="AR837" s="48">
        <v>40580.989778165385</v>
      </c>
      <c r="AS837" s="48">
        <v>-144.62632864438638</v>
      </c>
      <c r="AT837" s="48">
        <v>-9.4027531918605689E-4</v>
      </c>
      <c r="AU837" s="48">
        <v>153812.74579192529</v>
      </c>
      <c r="AV837" s="48">
        <v>-510.25930654819217</v>
      </c>
      <c r="AW837" s="48">
        <v>-2.6561571564176489E-2</v>
      </c>
      <c r="AX837" s="48">
        <v>19210.433588815857</v>
      </c>
      <c r="AY837" s="48">
        <v>820.59236722478227</v>
      </c>
      <c r="AZ837" s="48">
        <v>1.7597484575922806E-2</v>
      </c>
      <c r="BA837" s="48">
        <v>46631.23094010444</v>
      </c>
      <c r="BB837" s="48">
        <v>144.62632864438638</v>
      </c>
      <c r="BC837" s="48">
        <v>9.4027531918605689E-4</v>
      </c>
      <c r="BD837" s="48">
        <v>153812.74579192529</v>
      </c>
      <c r="BF837" s="8">
        <f t="shared" si="105"/>
        <v>319713.08737587166</v>
      </c>
      <c r="BG837" s="8">
        <f t="shared" si="106"/>
        <v>319707.00738630164</v>
      </c>
      <c r="BH837" s="8">
        <f t="shared" si="107"/>
        <v>319883.25714717997</v>
      </c>
      <c r="BI837" s="8">
        <f t="shared" si="108"/>
        <v>319999.67521624878</v>
      </c>
      <c r="BJ837" s="19">
        <f t="shared" si="109"/>
        <v>0</v>
      </c>
      <c r="BK837" s="19">
        <f t="shared" si="110"/>
        <v>0</v>
      </c>
      <c r="BL837" s="19">
        <f t="shared" si="111"/>
        <v>0</v>
      </c>
      <c r="BM837" s="19">
        <f t="shared" si="112"/>
        <v>1</v>
      </c>
    </row>
    <row r="838" spans="2:65" x14ac:dyDescent="0.25">
      <c r="B838" s="6">
        <v>813</v>
      </c>
      <c r="C838" s="48">
        <v>1988.1428825999997</v>
      </c>
      <c r="D838" s="48">
        <v>1578.3061328337324</v>
      </c>
      <c r="E838" s="48">
        <v>15.107803377639758</v>
      </c>
      <c r="F838" s="48">
        <v>10.695790916079657</v>
      </c>
      <c r="G838" s="48">
        <v>3179.8975839947939</v>
      </c>
      <c r="H838" s="48">
        <v>2914.5636244583084</v>
      </c>
      <c r="I838" s="48">
        <v>15.177107381172975</v>
      </c>
      <c r="J838" s="48">
        <v>10.736680116909382</v>
      </c>
      <c r="K838" s="48">
        <v>2577.2198849048282</v>
      </c>
      <c r="L838" s="48">
        <v>2250.2734930718902</v>
      </c>
      <c r="M838" s="48">
        <v>15.147703848746399</v>
      </c>
      <c r="N838" s="48">
        <v>10.719346573514427</v>
      </c>
      <c r="O838" s="48">
        <v>2505.9866135221801</v>
      </c>
      <c r="P838" s="48">
        <v>2152.7425054385858</v>
      </c>
      <c r="Q838" s="48">
        <v>15.1350882212129</v>
      </c>
      <c r="R838" s="48">
        <v>10.711903079081257</v>
      </c>
      <c r="U838" s="48">
        <v>1336.257491624576</v>
      </c>
      <c r="V838" s="48">
        <v>4.0889200829724359E-2</v>
      </c>
      <c r="W838" s="48">
        <v>32679.961077967197</v>
      </c>
      <c r="X838" s="48">
        <v>671.96736023815788</v>
      </c>
      <c r="Y838" s="48">
        <v>2.3555657434769728E-2</v>
      </c>
      <c r="Z838" s="48">
        <v>28526.79285640693</v>
      </c>
      <c r="AA838" s="48">
        <v>574.43637260485343</v>
      </c>
      <c r="AB838" s="48">
        <v>1.6112163001599455E-2</v>
      </c>
      <c r="AC838" s="48">
        <v>35652.343670296104</v>
      </c>
      <c r="AD838" s="48">
        <v>-1336.257491624576</v>
      </c>
      <c r="AE838" s="48">
        <v>-4.0889200829724359E-2</v>
      </c>
      <c r="AF838" s="48">
        <v>32679.961077967197</v>
      </c>
      <c r="AG838" s="48">
        <v>-664.29013138641812</v>
      </c>
      <c r="AH838" s="48">
        <v>-1.7333543394954631E-2</v>
      </c>
      <c r="AI838" s="48">
        <v>38323.966211073537</v>
      </c>
      <c r="AJ838" s="48">
        <v>-761.82111901972257</v>
      </c>
      <c r="AK838" s="48">
        <v>-2.4777037828124904E-2</v>
      </c>
      <c r="AL838" s="48">
        <v>30747.062029947923</v>
      </c>
      <c r="AM838" s="48">
        <v>-671.96736023815788</v>
      </c>
      <c r="AN838" s="48">
        <v>-2.3555657434769728E-2</v>
      </c>
      <c r="AO838" s="48">
        <v>28526.79285640693</v>
      </c>
      <c r="AP838" s="48">
        <v>664.29013138641812</v>
      </c>
      <c r="AQ838" s="48">
        <v>1.7333543394954631E-2</v>
      </c>
      <c r="AR838" s="48">
        <v>38323.966211073537</v>
      </c>
      <c r="AS838" s="48">
        <v>-97.530987633304449</v>
      </c>
      <c r="AT838" s="48">
        <v>-7.4434944331702724E-3</v>
      </c>
      <c r="AU838" s="48">
        <v>13102.849543176839</v>
      </c>
      <c r="AV838" s="48">
        <v>-574.43637260485343</v>
      </c>
      <c r="AW838" s="48">
        <v>-1.6112163001599455E-2</v>
      </c>
      <c r="AX838" s="48">
        <v>35652.343670296104</v>
      </c>
      <c r="AY838" s="48">
        <v>761.82111901972257</v>
      </c>
      <c r="AZ838" s="48">
        <v>2.4777037828124904E-2</v>
      </c>
      <c r="BA838" s="48">
        <v>30747.062029947923</v>
      </c>
      <c r="BB838" s="48">
        <v>97.530987633304449</v>
      </c>
      <c r="BC838" s="48">
        <v>7.4434944331702724E-3</v>
      </c>
      <c r="BD838" s="48">
        <v>13102.849543176839</v>
      </c>
      <c r="BF838" s="8">
        <f t="shared" si="105"/>
        <v>319295.42134955601</v>
      </c>
      <c r="BG838" s="8">
        <f t="shared" si="106"/>
        <v>319185.83988282311</v>
      </c>
      <c r="BH838" s="8">
        <f t="shared" si="107"/>
        <v>319330.12371236092</v>
      </c>
      <c r="BI838" s="8">
        <f t="shared" si="108"/>
        <v>319204.34986699914</v>
      </c>
      <c r="BJ838" s="19">
        <f t="shared" si="109"/>
        <v>0</v>
      </c>
      <c r="BK838" s="19">
        <f t="shared" si="110"/>
        <v>0</v>
      </c>
      <c r="BL838" s="19">
        <f t="shared" si="111"/>
        <v>1</v>
      </c>
      <c r="BM838" s="19">
        <f t="shared" si="112"/>
        <v>0</v>
      </c>
    </row>
    <row r="839" spans="2:65" x14ac:dyDescent="0.25">
      <c r="B839" s="6">
        <v>814</v>
      </c>
      <c r="C839" s="48">
        <v>1946.6436935134652</v>
      </c>
      <c r="D839" s="48">
        <v>1549.264163025045</v>
      </c>
      <c r="E839" s="48">
        <v>15.220569592789328</v>
      </c>
      <c r="F839" s="48">
        <v>10.773564657199771</v>
      </c>
      <c r="G839" s="48">
        <v>3188.079969011143</v>
      </c>
      <c r="H839" s="48">
        <v>2919.2720058201303</v>
      </c>
      <c r="I839" s="48">
        <v>15.279105546428381</v>
      </c>
      <c r="J839" s="48">
        <v>10.808126890952471</v>
      </c>
      <c r="K839" s="48">
        <v>2602.890767875876</v>
      </c>
      <c r="L839" s="48">
        <v>2266.5053224994494</v>
      </c>
      <c r="M839" s="48">
        <v>15.248447596904059</v>
      </c>
      <c r="N839" s="48">
        <v>10.790036080253277</v>
      </c>
      <c r="O839" s="48">
        <v>2560.9977458491594</v>
      </c>
      <c r="P839" s="48">
        <v>2188.5611663728328</v>
      </c>
      <c r="Q839" s="48">
        <v>15.231994141346199</v>
      </c>
      <c r="R839" s="48">
        <v>10.78031716902164</v>
      </c>
      <c r="U839" s="48">
        <v>1370.0078427950853</v>
      </c>
      <c r="V839" s="48">
        <v>3.4562233752700067E-2</v>
      </c>
      <c r="W839" s="48">
        <v>39638.86861589372</v>
      </c>
      <c r="X839" s="48">
        <v>717.24115947440441</v>
      </c>
      <c r="Y839" s="48">
        <v>1.6471423053506129E-2</v>
      </c>
      <c r="Z839" s="48">
        <v>43544.57760841323</v>
      </c>
      <c r="AA839" s="48">
        <v>639.29700334778772</v>
      </c>
      <c r="AB839" s="48">
        <v>6.7525118218689784E-3</v>
      </c>
      <c r="AC839" s="48">
        <v>94675.436372778</v>
      </c>
      <c r="AD839" s="48">
        <v>-1370.0078427950853</v>
      </c>
      <c r="AE839" s="48">
        <v>-3.4562233752700067E-2</v>
      </c>
      <c r="AF839" s="48">
        <v>39638.86861589372</v>
      </c>
      <c r="AG839" s="48">
        <v>-652.76668332068084</v>
      </c>
      <c r="AH839" s="48">
        <v>-1.8090810699193938E-2</v>
      </c>
      <c r="AI839" s="48">
        <v>36082.776729832556</v>
      </c>
      <c r="AJ839" s="48">
        <v>-730.71083944729753</v>
      </c>
      <c r="AK839" s="48">
        <v>-2.7809721930831088E-2</v>
      </c>
      <c r="AL839" s="48">
        <v>26275.373815845283</v>
      </c>
      <c r="AM839" s="48">
        <v>-717.24115947440441</v>
      </c>
      <c r="AN839" s="48">
        <v>-1.6471423053506129E-2</v>
      </c>
      <c r="AO839" s="48">
        <v>43544.57760841323</v>
      </c>
      <c r="AP839" s="48">
        <v>652.76668332068084</v>
      </c>
      <c r="AQ839" s="48">
        <v>1.8090810699193938E-2</v>
      </c>
      <c r="AR839" s="48">
        <v>36082.776729832556</v>
      </c>
      <c r="AS839" s="48">
        <v>-77.94415612661669</v>
      </c>
      <c r="AT839" s="48">
        <v>-9.7189112316371506E-3</v>
      </c>
      <c r="AU839" s="48">
        <v>8019.8444320482795</v>
      </c>
      <c r="AV839" s="48">
        <v>-639.29700334778772</v>
      </c>
      <c r="AW839" s="48">
        <v>-6.7525118218689784E-3</v>
      </c>
      <c r="AX839" s="48">
        <v>94675.436372778</v>
      </c>
      <c r="AY839" s="48">
        <v>730.71083944729753</v>
      </c>
      <c r="AZ839" s="48">
        <v>2.7809721930831088E-2</v>
      </c>
      <c r="BA839" s="48">
        <v>26275.373815845283</v>
      </c>
      <c r="BB839" s="48">
        <v>77.94415612661669</v>
      </c>
      <c r="BC839" s="48">
        <v>9.7189112316371506E-3</v>
      </c>
      <c r="BD839" s="48">
        <v>8019.8444320482795</v>
      </c>
      <c r="BF839" s="8">
        <f t="shared" si="105"/>
        <v>321657.67555296805</v>
      </c>
      <c r="BG839" s="8">
        <f t="shared" si="106"/>
        <v>321324.53472275398</v>
      </c>
      <c r="BH839" s="8">
        <f t="shared" si="107"/>
        <v>321434.57708509889</v>
      </c>
      <c r="BI839" s="8">
        <f t="shared" si="108"/>
        <v>321220.95390427636</v>
      </c>
      <c r="BJ839" s="19">
        <f t="shared" si="109"/>
        <v>1</v>
      </c>
      <c r="BK839" s="19">
        <f t="shared" si="110"/>
        <v>0</v>
      </c>
      <c r="BL839" s="19">
        <f t="shared" si="111"/>
        <v>0</v>
      </c>
      <c r="BM839" s="19">
        <f t="shared" si="112"/>
        <v>0</v>
      </c>
    </row>
    <row r="840" spans="2:65" x14ac:dyDescent="0.25">
      <c r="B840" s="6">
        <v>815</v>
      </c>
      <c r="C840" s="48">
        <v>1924.0271886732983</v>
      </c>
      <c r="D840" s="48">
        <v>1539.3492440378855</v>
      </c>
      <c r="E840" s="48">
        <v>15.085089484078921</v>
      </c>
      <c r="F840" s="48">
        <v>10.680551381458763</v>
      </c>
      <c r="G840" s="48">
        <v>3155.4903161512079</v>
      </c>
      <c r="H840" s="48">
        <v>2900.8629455878722</v>
      </c>
      <c r="I840" s="48">
        <v>15.154435219363533</v>
      </c>
      <c r="J840" s="48">
        <v>10.721526092373129</v>
      </c>
      <c r="K840" s="48">
        <v>2526.9592761242607</v>
      </c>
      <c r="L840" s="48">
        <v>2219.8129600873035</v>
      </c>
      <c r="M840" s="48">
        <v>15.12657301165285</v>
      </c>
      <c r="N840" s="48">
        <v>10.705076736981932</v>
      </c>
      <c r="O840" s="48">
        <v>2436.6473360570558</v>
      </c>
      <c r="P840" s="48">
        <v>2109.6927989627097</v>
      </c>
      <c r="Q840" s="48">
        <v>15.116014957267032</v>
      </c>
      <c r="R840" s="48">
        <v>10.698838644705781</v>
      </c>
      <c r="U840" s="48">
        <v>1361.5137015499868</v>
      </c>
      <c r="V840" s="48">
        <v>4.0974710914365886E-2</v>
      </c>
      <c r="W840" s="48">
        <v>33228.146609635631</v>
      </c>
      <c r="X840" s="48">
        <v>680.46371604941805</v>
      </c>
      <c r="Y840" s="48">
        <v>2.4525355523168813E-2</v>
      </c>
      <c r="Z840" s="48">
        <v>27745.315064101396</v>
      </c>
      <c r="AA840" s="48">
        <v>570.34355492482428</v>
      </c>
      <c r="AB840" s="48">
        <v>1.8287263247017904E-2</v>
      </c>
      <c r="AC840" s="48">
        <v>31188.021259432022</v>
      </c>
      <c r="AD840" s="48">
        <v>-1361.5137015499868</v>
      </c>
      <c r="AE840" s="48">
        <v>-4.0974710914365886E-2</v>
      </c>
      <c r="AF840" s="48">
        <v>33228.146609635631</v>
      </c>
      <c r="AG840" s="48">
        <v>-681.04998550056871</v>
      </c>
      <c r="AH840" s="48">
        <v>-1.6449355391197074E-2</v>
      </c>
      <c r="AI840" s="48">
        <v>41402.837333372641</v>
      </c>
      <c r="AJ840" s="48">
        <v>-791.17014662516249</v>
      </c>
      <c r="AK840" s="48">
        <v>-2.2687447667347982E-2</v>
      </c>
      <c r="AL840" s="48">
        <v>34872.59378955276</v>
      </c>
      <c r="AM840" s="48">
        <v>-680.46371604941805</v>
      </c>
      <c r="AN840" s="48">
        <v>-2.4525355523168813E-2</v>
      </c>
      <c r="AO840" s="48">
        <v>27745.315064101396</v>
      </c>
      <c r="AP840" s="48">
        <v>681.04998550056871</v>
      </c>
      <c r="AQ840" s="48">
        <v>1.6449355391197074E-2</v>
      </c>
      <c r="AR840" s="48">
        <v>41402.837333372641</v>
      </c>
      <c r="AS840" s="48">
        <v>-110.12016112459378</v>
      </c>
      <c r="AT840" s="48">
        <v>-6.2380922761509083E-3</v>
      </c>
      <c r="AU840" s="48">
        <v>17652.858638465226</v>
      </c>
      <c r="AV840" s="48">
        <v>-570.34355492482428</v>
      </c>
      <c r="AW840" s="48">
        <v>-1.8287263247017904E-2</v>
      </c>
      <c r="AX840" s="48">
        <v>31188.021259432022</v>
      </c>
      <c r="AY840" s="48">
        <v>791.17014662516249</v>
      </c>
      <c r="AZ840" s="48">
        <v>2.2687447667347982E-2</v>
      </c>
      <c r="BA840" s="48">
        <v>34872.59378955276</v>
      </c>
      <c r="BB840" s="48">
        <v>110.12016112459378</v>
      </c>
      <c r="BC840" s="48">
        <v>6.2380922761509083E-3</v>
      </c>
      <c r="BD840" s="48">
        <v>17652.858638465226</v>
      </c>
      <c r="BF840" s="8">
        <f t="shared" si="105"/>
        <v>318877.19219972502</v>
      </c>
      <c r="BG840" s="8">
        <f t="shared" si="106"/>
        <v>318744.91982560593</v>
      </c>
      <c r="BH840" s="8">
        <f t="shared" si="107"/>
        <v>318932.48914937064</v>
      </c>
      <c r="BI840" s="8">
        <f t="shared" si="108"/>
        <v>318855.46654221072</v>
      </c>
      <c r="BJ840" s="19">
        <f t="shared" si="109"/>
        <v>0</v>
      </c>
      <c r="BK840" s="19">
        <f t="shared" si="110"/>
        <v>0</v>
      </c>
      <c r="BL840" s="19">
        <f t="shared" si="111"/>
        <v>1</v>
      </c>
      <c r="BM840" s="19">
        <f t="shared" si="112"/>
        <v>0</v>
      </c>
    </row>
    <row r="841" spans="2:65" x14ac:dyDescent="0.25">
      <c r="B841" s="6">
        <v>816</v>
      </c>
      <c r="C841" s="48">
        <v>2008.8711746713777</v>
      </c>
      <c r="D841" s="48">
        <v>1592.8350260035397</v>
      </c>
      <c r="E841" s="48">
        <v>14.972687931078879</v>
      </c>
      <c r="F841" s="48">
        <v>10.599837070960207</v>
      </c>
      <c r="G841" s="48">
        <v>3193.5302167048662</v>
      </c>
      <c r="H841" s="48">
        <v>2924.0638477671123</v>
      </c>
      <c r="I841" s="48">
        <v>15.040315989613058</v>
      </c>
      <c r="J841" s="48">
        <v>10.639723996901074</v>
      </c>
      <c r="K841" s="48">
        <v>2561.0306450566732</v>
      </c>
      <c r="L841" s="48">
        <v>2239.8870020605414</v>
      </c>
      <c r="M841" s="48">
        <v>15.016607486573145</v>
      </c>
      <c r="N841" s="48">
        <v>10.625754044803113</v>
      </c>
      <c r="O841" s="48">
        <v>2499.9027410525987</v>
      </c>
      <c r="P841" s="48">
        <v>2149.1656569613215</v>
      </c>
      <c r="Q841" s="48">
        <v>15.00296478821779</v>
      </c>
      <c r="R841" s="48">
        <v>10.617708775435091</v>
      </c>
      <c r="U841" s="48">
        <v>1331.2288217635726</v>
      </c>
      <c r="V841" s="48">
        <v>3.9886925940866291E-2</v>
      </c>
      <c r="W841" s="48">
        <v>33375.06690129904</v>
      </c>
      <c r="X841" s="48">
        <v>647.05197605700164</v>
      </c>
      <c r="Y841" s="48">
        <v>2.5916973842905477E-2</v>
      </c>
      <c r="Z841" s="48">
        <v>24966.339819574496</v>
      </c>
      <c r="AA841" s="48">
        <v>556.33063095778175</v>
      </c>
      <c r="AB841" s="48">
        <v>1.7871704474883288E-2</v>
      </c>
      <c r="AC841" s="48">
        <v>31129.131065234611</v>
      </c>
      <c r="AD841" s="48">
        <v>-1331.2288217635726</v>
      </c>
      <c r="AE841" s="48">
        <v>-3.9886925940866291E-2</v>
      </c>
      <c r="AF841" s="48">
        <v>33375.06690129904</v>
      </c>
      <c r="AG841" s="48">
        <v>-684.17684570657093</v>
      </c>
      <c r="AH841" s="48">
        <v>-1.3969952097960814E-2</v>
      </c>
      <c r="AI841" s="48">
        <v>48974.8884540871</v>
      </c>
      <c r="AJ841" s="48">
        <v>-774.89819080579082</v>
      </c>
      <c r="AK841" s="48">
        <v>-2.2015221465983004E-2</v>
      </c>
      <c r="AL841" s="48">
        <v>35198.291872881266</v>
      </c>
      <c r="AM841" s="48">
        <v>-647.05197605700164</v>
      </c>
      <c r="AN841" s="48">
        <v>-2.5916973842905477E-2</v>
      </c>
      <c r="AO841" s="48">
        <v>24966.339819574496</v>
      </c>
      <c r="AP841" s="48">
        <v>684.17684570657093</v>
      </c>
      <c r="AQ841" s="48">
        <v>1.3969952097960814E-2</v>
      </c>
      <c r="AR841" s="48">
        <v>48974.8884540871</v>
      </c>
      <c r="AS841" s="48">
        <v>-90.721345099219889</v>
      </c>
      <c r="AT841" s="48">
        <v>-8.0452693680221898E-3</v>
      </c>
      <c r="AU841" s="48">
        <v>11276.358932096562</v>
      </c>
      <c r="AV841" s="48">
        <v>-556.33063095778175</v>
      </c>
      <c r="AW841" s="48">
        <v>-1.7871704474883288E-2</v>
      </c>
      <c r="AX841" s="48">
        <v>31129.131065234611</v>
      </c>
      <c r="AY841" s="48">
        <v>774.89819080579082</v>
      </c>
      <c r="AZ841" s="48">
        <v>2.2015221465983004E-2</v>
      </c>
      <c r="BA841" s="48">
        <v>35198.291872881266</v>
      </c>
      <c r="BB841" s="48">
        <v>90.721345099219889</v>
      </c>
      <c r="BC841" s="48">
        <v>8.0452693680221898E-3</v>
      </c>
      <c r="BD841" s="48">
        <v>11276.358932096562</v>
      </c>
      <c r="BF841" s="8">
        <f t="shared" si="105"/>
        <v>316402.27710280271</v>
      </c>
      <c r="BG841" s="8">
        <f t="shared" si="106"/>
        <v>316267.65605926508</v>
      </c>
      <c r="BH841" s="8">
        <f t="shared" si="107"/>
        <v>316532.73434203287</v>
      </c>
      <c r="BI841" s="8">
        <f t="shared" si="108"/>
        <v>316382.09760609141</v>
      </c>
      <c r="BJ841" s="19">
        <f t="shared" si="109"/>
        <v>0</v>
      </c>
      <c r="BK841" s="19">
        <f t="shared" si="110"/>
        <v>0</v>
      </c>
      <c r="BL841" s="19">
        <f t="shared" si="111"/>
        <v>1</v>
      </c>
      <c r="BM841" s="19">
        <f t="shared" si="112"/>
        <v>0</v>
      </c>
    </row>
    <row r="842" spans="2:65" x14ac:dyDescent="0.25">
      <c r="B842" s="6">
        <v>817</v>
      </c>
      <c r="C842" s="48">
        <v>1981.4897354142763</v>
      </c>
      <c r="D842" s="48">
        <v>1573.2348965757722</v>
      </c>
      <c r="E842" s="48">
        <v>15.001451220041387</v>
      </c>
      <c r="F842" s="48">
        <v>10.618283491139708</v>
      </c>
      <c r="G842" s="48">
        <v>3208.9267338787058</v>
      </c>
      <c r="H842" s="48">
        <v>2933.5928083883809</v>
      </c>
      <c r="I842" s="48">
        <v>15.059006191411735</v>
      </c>
      <c r="J842" s="48">
        <v>10.652266745693197</v>
      </c>
      <c r="K842" s="48">
        <v>2554.635123133512</v>
      </c>
      <c r="L842" s="48">
        <v>2234.6890411391032</v>
      </c>
      <c r="M842" s="48">
        <v>15.039788358190592</v>
      </c>
      <c r="N842" s="48">
        <v>10.640929561735224</v>
      </c>
      <c r="O842" s="48">
        <v>2499.7262689549066</v>
      </c>
      <c r="P842" s="48">
        <v>2148.0385768737547</v>
      </c>
      <c r="Q842" s="48">
        <v>15.026054312491768</v>
      </c>
      <c r="R842" s="48">
        <v>10.632821337097331</v>
      </c>
      <c r="U842" s="48">
        <v>1360.3579118126088</v>
      </c>
      <c r="V842" s="48">
        <v>3.3983254553488607E-2</v>
      </c>
      <c r="W842" s="48">
        <v>40030.242238024817</v>
      </c>
      <c r="X842" s="48">
        <v>661.45414456333106</v>
      </c>
      <c r="Y842" s="48">
        <v>2.2646070595515155E-2</v>
      </c>
      <c r="Z842" s="48">
        <v>29208.340659960933</v>
      </c>
      <c r="AA842" s="48">
        <v>574.80368029798251</v>
      </c>
      <c r="AB842" s="48">
        <v>1.4537845957622864E-2</v>
      </c>
      <c r="AC842" s="48">
        <v>39538.435196899743</v>
      </c>
      <c r="AD842" s="48">
        <v>-1360.3579118126088</v>
      </c>
      <c r="AE842" s="48">
        <v>-3.3983254553488607E-2</v>
      </c>
      <c r="AF842" s="48">
        <v>40030.242238024817</v>
      </c>
      <c r="AG842" s="48">
        <v>-698.90376724927773</v>
      </c>
      <c r="AH842" s="48">
        <v>-1.1337183957973451E-2</v>
      </c>
      <c r="AI842" s="48">
        <v>61647.034205327342</v>
      </c>
      <c r="AJ842" s="48">
        <v>-785.55423151462628</v>
      </c>
      <c r="AK842" s="48">
        <v>-1.9445408595865743E-2</v>
      </c>
      <c r="AL842" s="48">
        <v>40397.928777986272</v>
      </c>
      <c r="AM842" s="48">
        <v>-661.45414456333106</v>
      </c>
      <c r="AN842" s="48">
        <v>-2.2646070595515155E-2</v>
      </c>
      <c r="AO842" s="48">
        <v>29208.340659960933</v>
      </c>
      <c r="AP842" s="48">
        <v>698.90376724927773</v>
      </c>
      <c r="AQ842" s="48">
        <v>1.1337183957973451E-2</v>
      </c>
      <c r="AR842" s="48">
        <v>61647.034205327342</v>
      </c>
      <c r="AS842" s="48">
        <v>-86.650464265348546</v>
      </c>
      <c r="AT842" s="48">
        <v>-8.1082246378922918E-3</v>
      </c>
      <c r="AU842" s="48">
        <v>10686.737002870343</v>
      </c>
      <c r="AV842" s="48">
        <v>-574.80368029798251</v>
      </c>
      <c r="AW842" s="48">
        <v>-1.4537845957622864E-2</v>
      </c>
      <c r="AX842" s="48">
        <v>39538.435196899743</v>
      </c>
      <c r="AY842" s="48">
        <v>785.55423151462628</v>
      </c>
      <c r="AZ842" s="48">
        <v>1.9445408595865743E-2</v>
      </c>
      <c r="BA842" s="48">
        <v>40397.928777986272</v>
      </c>
      <c r="BB842" s="48">
        <v>86.650464265348546</v>
      </c>
      <c r="BC842" s="48">
        <v>8.1082246378922918E-3</v>
      </c>
      <c r="BD842" s="48">
        <v>10686.737002870343</v>
      </c>
      <c r="BF842" s="8">
        <f t="shared" si="105"/>
        <v>316975.26983761543</v>
      </c>
      <c r="BG842" s="8">
        <f t="shared" si="106"/>
        <v>316634.40956240753</v>
      </c>
      <c r="BH842" s="8">
        <f t="shared" si="107"/>
        <v>316993.19781091763</v>
      </c>
      <c r="BI842" s="8">
        <f t="shared" si="108"/>
        <v>316836.60153604619</v>
      </c>
      <c r="BJ842" s="19">
        <f t="shared" si="109"/>
        <v>0</v>
      </c>
      <c r="BK842" s="19">
        <f t="shared" si="110"/>
        <v>0</v>
      </c>
      <c r="BL842" s="19">
        <f t="shared" si="111"/>
        <v>1</v>
      </c>
      <c r="BM842" s="19">
        <f t="shared" si="112"/>
        <v>0</v>
      </c>
    </row>
    <row r="843" spans="2:65" x14ac:dyDescent="0.25">
      <c r="B843" s="6">
        <v>818</v>
      </c>
      <c r="C843" s="48">
        <v>1968.4007659927966</v>
      </c>
      <c r="D843" s="48">
        <v>1564.9103779291991</v>
      </c>
      <c r="E843" s="48">
        <v>15.020665757008743</v>
      </c>
      <c r="F843" s="48">
        <v>10.631945700934191</v>
      </c>
      <c r="G843" s="48">
        <v>3190.6087662550235</v>
      </c>
      <c r="H843" s="48">
        <v>2921.6429497187405</v>
      </c>
      <c r="I843" s="48">
        <v>15.079588116698549</v>
      </c>
      <c r="J843" s="48">
        <v>10.666703785614851</v>
      </c>
      <c r="K843" s="48">
        <v>2591.0210491592366</v>
      </c>
      <c r="L843" s="48">
        <v>2259.4161378586805</v>
      </c>
      <c r="M843" s="48">
        <v>15.052269000135931</v>
      </c>
      <c r="N843" s="48">
        <v>10.65059994472043</v>
      </c>
      <c r="O843" s="48">
        <v>2590.7982357653141</v>
      </c>
      <c r="P843" s="48">
        <v>2209.5224521009932</v>
      </c>
      <c r="Q843" s="48">
        <v>15.030461257698397</v>
      </c>
      <c r="R843" s="48">
        <v>10.637730522582327</v>
      </c>
      <c r="U843" s="48">
        <v>1356.7325717895415</v>
      </c>
      <c r="V843" s="48">
        <v>3.4758084680660772E-2</v>
      </c>
      <c r="W843" s="48">
        <v>39033.582668737232</v>
      </c>
      <c r="X843" s="48">
        <v>694.50575992948143</v>
      </c>
      <c r="Y843" s="48">
        <v>1.8654243786238922E-2</v>
      </c>
      <c r="Z843" s="48">
        <v>37230.442996666126</v>
      </c>
      <c r="AA843" s="48">
        <v>644.61207417179412</v>
      </c>
      <c r="AB843" s="48">
        <v>5.784821648136429E-3</v>
      </c>
      <c r="AC843" s="48">
        <v>111431.62458248905</v>
      </c>
      <c r="AD843" s="48">
        <v>-1356.7325717895415</v>
      </c>
      <c r="AE843" s="48">
        <v>-3.4758084680660772E-2</v>
      </c>
      <c r="AF843" s="48">
        <v>39033.582668737232</v>
      </c>
      <c r="AG843" s="48">
        <v>-662.22681186006002</v>
      </c>
      <c r="AH843" s="48">
        <v>-1.610384089442185E-2</v>
      </c>
      <c r="AI843" s="48">
        <v>41122.289781777858</v>
      </c>
      <c r="AJ843" s="48">
        <v>-712.12049761774733</v>
      </c>
      <c r="AK843" s="48">
        <v>-2.8973263032524343E-2</v>
      </c>
      <c r="AL843" s="48">
        <v>24578.539766761736</v>
      </c>
      <c r="AM843" s="48">
        <v>-694.50575992948143</v>
      </c>
      <c r="AN843" s="48">
        <v>-1.8654243786238922E-2</v>
      </c>
      <c r="AO843" s="48">
        <v>37230.442996666126</v>
      </c>
      <c r="AP843" s="48">
        <v>662.22681186006002</v>
      </c>
      <c r="AQ843" s="48">
        <v>1.610384089442185E-2</v>
      </c>
      <c r="AR843" s="48">
        <v>41122.289781777858</v>
      </c>
      <c r="AS843" s="48">
        <v>-49.893685757687308</v>
      </c>
      <c r="AT843" s="48">
        <v>-1.2869422138102493E-2</v>
      </c>
      <c r="AU843" s="48">
        <v>3876.9173333717208</v>
      </c>
      <c r="AV843" s="48">
        <v>-644.61207417179412</v>
      </c>
      <c r="AW843" s="48">
        <v>-5.784821648136429E-3</v>
      </c>
      <c r="AX843" s="48">
        <v>111431.62458248905</v>
      </c>
      <c r="AY843" s="48">
        <v>712.12049761774733</v>
      </c>
      <c r="AZ843" s="48">
        <v>2.8973263032524343E-2</v>
      </c>
      <c r="BA843" s="48">
        <v>24578.539766761736</v>
      </c>
      <c r="BB843" s="48">
        <v>49.893685757687308</v>
      </c>
      <c r="BC843" s="48">
        <v>1.2869422138102493E-2</v>
      </c>
      <c r="BD843" s="48">
        <v>3876.9173333717208</v>
      </c>
      <c r="BF843" s="8">
        <f t="shared" si="105"/>
        <v>317393.46065009647</v>
      </c>
      <c r="BG843" s="8">
        <f t="shared" si="106"/>
        <v>317079.4706187268</v>
      </c>
      <c r="BH843" s="8">
        <f t="shared" si="107"/>
        <v>317258.58220375417</v>
      </c>
      <c r="BI843" s="8">
        <f t="shared" si="108"/>
        <v>316922.39322536881</v>
      </c>
      <c r="BJ843" s="19">
        <f t="shared" si="109"/>
        <v>1</v>
      </c>
      <c r="BK843" s="19">
        <f t="shared" si="110"/>
        <v>0</v>
      </c>
      <c r="BL843" s="19">
        <f t="shared" si="111"/>
        <v>0</v>
      </c>
      <c r="BM843" s="19">
        <f t="shared" si="112"/>
        <v>0</v>
      </c>
    </row>
    <row r="844" spans="2:65" x14ac:dyDescent="0.25">
      <c r="B844" s="6">
        <v>819</v>
      </c>
      <c r="C844" s="48">
        <v>1974.2087616656049</v>
      </c>
      <c r="D844" s="48">
        <v>1570.3693694989749</v>
      </c>
      <c r="E844" s="48">
        <v>14.969509471576375</v>
      </c>
      <c r="F844" s="48">
        <v>10.59688792634579</v>
      </c>
      <c r="G844" s="48">
        <v>3196.9318060320948</v>
      </c>
      <c r="H844" s="48">
        <v>2926.8753370836939</v>
      </c>
      <c r="I844" s="48">
        <v>15.031243260666544</v>
      </c>
      <c r="J844" s="48">
        <v>10.633314889139927</v>
      </c>
      <c r="K844" s="48">
        <v>2606.888423103997</v>
      </c>
      <c r="L844" s="48">
        <v>2271.3188615826771</v>
      </c>
      <c r="M844" s="48">
        <v>15.001139521052705</v>
      </c>
      <c r="N844" s="48">
        <v>10.615564153020854</v>
      </c>
      <c r="O844" s="48">
        <v>2541.803556464929</v>
      </c>
      <c r="P844" s="48">
        <v>2178.0374002951312</v>
      </c>
      <c r="Q844" s="48">
        <v>14.98810839837766</v>
      </c>
      <c r="R844" s="48">
        <v>10.607873004012545</v>
      </c>
      <c r="U844" s="48">
        <v>1356.505967584719</v>
      </c>
      <c r="V844" s="48">
        <v>3.6426962794136486E-2</v>
      </c>
      <c r="W844" s="48">
        <v>37239.063142620027</v>
      </c>
      <c r="X844" s="48">
        <v>700.94949208370213</v>
      </c>
      <c r="Y844" s="48">
        <v>1.8676226675063745E-2</v>
      </c>
      <c r="Z844" s="48">
        <v>37531.644067032059</v>
      </c>
      <c r="AA844" s="48">
        <v>607.66803079615624</v>
      </c>
      <c r="AB844" s="48">
        <v>1.0985077666754606E-2</v>
      </c>
      <c r="AC844" s="48">
        <v>55317.590756341335</v>
      </c>
      <c r="AD844" s="48">
        <v>-1356.505967584719</v>
      </c>
      <c r="AE844" s="48">
        <v>-3.6426962794136486E-2</v>
      </c>
      <c r="AF844" s="48">
        <v>37239.063142620027</v>
      </c>
      <c r="AG844" s="48">
        <v>-655.55647550101685</v>
      </c>
      <c r="AH844" s="48">
        <v>-1.7750736119072741E-2</v>
      </c>
      <c r="AI844" s="48">
        <v>36931.22758985962</v>
      </c>
      <c r="AJ844" s="48">
        <v>-748.83793678856273</v>
      </c>
      <c r="AK844" s="48">
        <v>-2.544188512738188E-2</v>
      </c>
      <c r="AL844" s="48">
        <v>29433.272457575258</v>
      </c>
      <c r="AM844" s="48">
        <v>-700.94949208370213</v>
      </c>
      <c r="AN844" s="48">
        <v>-1.8676226675063745E-2</v>
      </c>
      <c r="AO844" s="48">
        <v>37531.644067032059</v>
      </c>
      <c r="AP844" s="48">
        <v>655.55647550101685</v>
      </c>
      <c r="AQ844" s="48">
        <v>1.7750736119072741E-2</v>
      </c>
      <c r="AR844" s="48">
        <v>36931.22758985962</v>
      </c>
      <c r="AS844" s="48">
        <v>-93.281461287545881</v>
      </c>
      <c r="AT844" s="48">
        <v>-7.6911490083091394E-3</v>
      </c>
      <c r="AU844" s="48">
        <v>12128.41685771127</v>
      </c>
      <c r="AV844" s="48">
        <v>-607.66803079615624</v>
      </c>
      <c r="AW844" s="48">
        <v>-1.0985077666754606E-2</v>
      </c>
      <c r="AX844" s="48">
        <v>55317.590756341335</v>
      </c>
      <c r="AY844" s="48">
        <v>748.83793678856273</v>
      </c>
      <c r="AZ844" s="48">
        <v>2.544188512738188E-2</v>
      </c>
      <c r="BA844" s="48">
        <v>29433.272457575258</v>
      </c>
      <c r="BB844" s="48">
        <v>93.281461287545881</v>
      </c>
      <c r="BC844" s="48">
        <v>7.6911490083091394E-3</v>
      </c>
      <c r="BD844" s="48">
        <v>12128.41685771127</v>
      </c>
      <c r="BF844" s="8">
        <f t="shared" si="105"/>
        <v>316336.26842087472</v>
      </c>
      <c r="BG844" s="8">
        <f t="shared" si="106"/>
        <v>316072.57133711409</v>
      </c>
      <c r="BH844" s="8">
        <f t="shared" si="107"/>
        <v>316195.60572904296</v>
      </c>
      <c r="BI844" s="8">
        <f t="shared" si="108"/>
        <v>316058.15272008121</v>
      </c>
      <c r="BJ844" s="19">
        <f t="shared" si="109"/>
        <v>1</v>
      </c>
      <c r="BK844" s="19">
        <f t="shared" si="110"/>
        <v>0</v>
      </c>
      <c r="BL844" s="19">
        <f t="shared" si="111"/>
        <v>0</v>
      </c>
      <c r="BM844" s="19">
        <f t="shared" si="112"/>
        <v>0</v>
      </c>
    </row>
    <row r="845" spans="2:65" x14ac:dyDescent="0.25">
      <c r="B845" s="6">
        <v>820</v>
      </c>
      <c r="C845" s="48">
        <v>1884.7082343602272</v>
      </c>
      <c r="D845" s="48">
        <v>1514.3694003004896</v>
      </c>
      <c r="E845" s="48">
        <v>15.031110367672721</v>
      </c>
      <c r="F845" s="48">
        <v>10.639457242896208</v>
      </c>
      <c r="G845" s="48">
        <v>3140.935053194607</v>
      </c>
      <c r="H845" s="48">
        <v>2892.1001521060343</v>
      </c>
      <c r="I845" s="48">
        <v>15.08893977164621</v>
      </c>
      <c r="J845" s="48">
        <v>10.673500285238307</v>
      </c>
      <c r="K845" s="48">
        <v>2500.7564866014463</v>
      </c>
      <c r="L845" s="48">
        <v>2203.4047883400799</v>
      </c>
      <c r="M845" s="48">
        <v>15.06596346495002</v>
      </c>
      <c r="N845" s="48">
        <v>10.659985163286697</v>
      </c>
      <c r="O845" s="48">
        <v>2442.6353321353768</v>
      </c>
      <c r="P845" s="48">
        <v>2115.0971542245093</v>
      </c>
      <c r="Q845" s="48">
        <v>15.051591308254075</v>
      </c>
      <c r="R845" s="48">
        <v>10.65152410399558</v>
      </c>
      <c r="U845" s="48">
        <v>1377.7307518055447</v>
      </c>
      <c r="V845" s="48">
        <v>3.4043042342098317E-2</v>
      </c>
      <c r="W845" s="48">
        <v>40470.259325260566</v>
      </c>
      <c r="X845" s="48">
        <v>689.03538803959032</v>
      </c>
      <c r="Y845" s="48">
        <v>2.0527920390488674E-2</v>
      </c>
      <c r="Z845" s="48">
        <v>33565.766767044035</v>
      </c>
      <c r="AA845" s="48">
        <v>600.72775392401968</v>
      </c>
      <c r="AB845" s="48">
        <v>1.2066861099372161E-2</v>
      </c>
      <c r="AC845" s="48">
        <v>49783.265836653707</v>
      </c>
      <c r="AD845" s="48">
        <v>-1377.7307518055447</v>
      </c>
      <c r="AE845" s="48">
        <v>-3.4043042342098317E-2</v>
      </c>
      <c r="AF845" s="48">
        <v>40470.259325260566</v>
      </c>
      <c r="AG845" s="48">
        <v>-688.69536376595443</v>
      </c>
      <c r="AH845" s="48">
        <v>-1.3515121951609643E-2</v>
      </c>
      <c r="AI845" s="48">
        <v>50957.391744728666</v>
      </c>
      <c r="AJ845" s="48">
        <v>-777.00299788152506</v>
      </c>
      <c r="AK845" s="48">
        <v>-2.1976181242726156E-2</v>
      </c>
      <c r="AL845" s="48">
        <v>35356.597640852793</v>
      </c>
      <c r="AM845" s="48">
        <v>-689.03538803959032</v>
      </c>
      <c r="AN845" s="48">
        <v>-2.0527920390488674E-2</v>
      </c>
      <c r="AO845" s="48">
        <v>33565.766767044035</v>
      </c>
      <c r="AP845" s="48">
        <v>688.69536376595443</v>
      </c>
      <c r="AQ845" s="48">
        <v>1.3515121951609643E-2</v>
      </c>
      <c r="AR845" s="48">
        <v>50957.391744728666</v>
      </c>
      <c r="AS845" s="48">
        <v>-88.307634115570636</v>
      </c>
      <c r="AT845" s="48">
        <v>-8.4610592911165128E-3</v>
      </c>
      <c r="AU845" s="48">
        <v>10436.947795447684</v>
      </c>
      <c r="AV845" s="48">
        <v>-600.72775392401968</v>
      </c>
      <c r="AW845" s="48">
        <v>-1.2066861099372161E-2</v>
      </c>
      <c r="AX845" s="48">
        <v>49783.265836653707</v>
      </c>
      <c r="AY845" s="48">
        <v>777.00299788152506</v>
      </c>
      <c r="AZ845" s="48">
        <v>2.1976181242726156E-2</v>
      </c>
      <c r="BA845" s="48">
        <v>35356.597640852793</v>
      </c>
      <c r="BB845" s="48">
        <v>88.307634115570636</v>
      </c>
      <c r="BC845" s="48">
        <v>8.4610592911165128E-3</v>
      </c>
      <c r="BD845" s="48">
        <v>10436.947795447684</v>
      </c>
      <c r="BF845" s="8">
        <f t="shared" si="105"/>
        <v>317669.34788658575</v>
      </c>
      <c r="BG845" s="8">
        <f t="shared" si="106"/>
        <v>317312.90840504318</v>
      </c>
      <c r="BH845" s="8">
        <f t="shared" si="107"/>
        <v>317596.15011026082</v>
      </c>
      <c r="BI845" s="8">
        <f t="shared" si="108"/>
        <v>317430.62596564286</v>
      </c>
      <c r="BJ845" s="19">
        <f t="shared" si="109"/>
        <v>1</v>
      </c>
      <c r="BK845" s="19">
        <f t="shared" si="110"/>
        <v>0</v>
      </c>
      <c r="BL845" s="19">
        <f t="shared" si="111"/>
        <v>0</v>
      </c>
      <c r="BM845" s="19">
        <f t="shared" si="112"/>
        <v>0</v>
      </c>
    </row>
    <row r="846" spans="2:65" x14ac:dyDescent="0.25">
      <c r="B846" s="6">
        <v>821</v>
      </c>
      <c r="C846" s="48">
        <v>1946.2833085135226</v>
      </c>
      <c r="D846" s="48">
        <v>1553.753308919536</v>
      </c>
      <c r="E846" s="48">
        <v>15.003671532253669</v>
      </c>
      <c r="F846" s="48">
        <v>10.620191711290694</v>
      </c>
      <c r="G846" s="48">
        <v>3165.8754941717193</v>
      </c>
      <c r="H846" s="48">
        <v>2907.452183254466</v>
      </c>
      <c r="I846" s="48">
        <v>15.064696550672755</v>
      </c>
      <c r="J846" s="48">
        <v>10.656174457296093</v>
      </c>
      <c r="K846" s="48">
        <v>2573.7479185529614</v>
      </c>
      <c r="L846" s="48">
        <v>2250.8258404095054</v>
      </c>
      <c r="M846" s="48">
        <v>15.0354787898374</v>
      </c>
      <c r="N846" s="48">
        <v>10.638959116284354</v>
      </c>
      <c r="O846" s="48">
        <v>2457.1271728852721</v>
      </c>
      <c r="P846" s="48">
        <v>2122.9734136905881</v>
      </c>
      <c r="Q846" s="48">
        <v>15.030366064050828</v>
      </c>
      <c r="R846" s="48">
        <v>10.635944287864607</v>
      </c>
      <c r="U846" s="48">
        <v>1353.69887433493</v>
      </c>
      <c r="V846" s="48">
        <v>3.5982746005398525E-2</v>
      </c>
      <c r="W846" s="48">
        <v>37620.77730620763</v>
      </c>
      <c r="X846" s="48">
        <v>697.07253148996938</v>
      </c>
      <c r="Y846" s="48">
        <v>1.8767404993660364E-2</v>
      </c>
      <c r="Z846" s="48">
        <v>37142.72334003773</v>
      </c>
      <c r="AA846" s="48">
        <v>569.22010477105209</v>
      </c>
      <c r="AB846" s="48">
        <v>1.5752576573913046E-2</v>
      </c>
      <c r="AC846" s="48">
        <v>36135.047628570515</v>
      </c>
      <c r="AD846" s="48">
        <v>-1353.69887433493</v>
      </c>
      <c r="AE846" s="48">
        <v>-3.5982746005398525E-2</v>
      </c>
      <c r="AF846" s="48">
        <v>37620.77730620763</v>
      </c>
      <c r="AG846" s="48">
        <v>-656.62634284496062</v>
      </c>
      <c r="AH846" s="48">
        <v>-1.7215341011738161E-2</v>
      </c>
      <c r="AI846" s="48">
        <v>38141.930641817926</v>
      </c>
      <c r="AJ846" s="48">
        <v>-784.4787695638779</v>
      </c>
      <c r="AK846" s="48">
        <v>-2.0230169431485479E-2</v>
      </c>
      <c r="AL846" s="48">
        <v>38777.666802085427</v>
      </c>
      <c r="AM846" s="48">
        <v>-697.07253148996938</v>
      </c>
      <c r="AN846" s="48">
        <v>-1.8767404993660364E-2</v>
      </c>
      <c r="AO846" s="48">
        <v>37142.72334003773</v>
      </c>
      <c r="AP846" s="48">
        <v>656.62634284496062</v>
      </c>
      <c r="AQ846" s="48">
        <v>1.7215341011738161E-2</v>
      </c>
      <c r="AR846" s="48">
        <v>38141.930641817926</v>
      </c>
      <c r="AS846" s="48">
        <v>-127.85242671891729</v>
      </c>
      <c r="AT846" s="48">
        <v>-3.0148284197473174E-3</v>
      </c>
      <c r="AU846" s="48">
        <v>42407.861714940649</v>
      </c>
      <c r="AV846" s="48">
        <v>-569.22010477105209</v>
      </c>
      <c r="AW846" s="48">
        <v>-1.5752576573913046E-2</v>
      </c>
      <c r="AX846" s="48">
        <v>36135.047628570515</v>
      </c>
      <c r="AY846" s="48">
        <v>784.4787695638779</v>
      </c>
      <c r="AZ846" s="48">
        <v>2.0230169431485479E-2</v>
      </c>
      <c r="BA846" s="48">
        <v>38777.666802085427</v>
      </c>
      <c r="BB846" s="48">
        <v>127.85242671891729</v>
      </c>
      <c r="BC846" s="48">
        <v>3.0148284197473174E-3</v>
      </c>
      <c r="BD846" s="48">
        <v>42407.861714940649</v>
      </c>
      <c r="BF846" s="8">
        <f t="shared" si="105"/>
        <v>317051.9980298013</v>
      </c>
      <c r="BG846" s="8">
        <f t="shared" si="106"/>
        <v>316777.78153562831</v>
      </c>
      <c r="BH846" s="8">
        <f t="shared" si="107"/>
        <v>316917.94764812116</v>
      </c>
      <c r="BI846" s="8">
        <f t="shared" si="108"/>
        <v>316955.35522224766</v>
      </c>
      <c r="BJ846" s="19">
        <f t="shared" si="109"/>
        <v>1</v>
      </c>
      <c r="BK846" s="19">
        <f t="shared" si="110"/>
        <v>0</v>
      </c>
      <c r="BL846" s="19">
        <f t="shared" si="111"/>
        <v>0</v>
      </c>
      <c r="BM846" s="19">
        <f t="shared" si="112"/>
        <v>0</v>
      </c>
    </row>
    <row r="847" spans="2:65" x14ac:dyDescent="0.25">
      <c r="B847" s="6">
        <v>822</v>
      </c>
      <c r="C847" s="48">
        <v>1943.7001375479861</v>
      </c>
      <c r="D847" s="48">
        <v>1550.0393103202298</v>
      </c>
      <c r="E847" s="48">
        <v>15.013241406661596</v>
      </c>
      <c r="F847" s="48">
        <v>10.628412596605395</v>
      </c>
      <c r="G847" s="48">
        <v>3192.3534148014933</v>
      </c>
      <c r="H847" s="48">
        <v>2923.9365147903786</v>
      </c>
      <c r="I847" s="48">
        <v>15.074430119809525</v>
      </c>
      <c r="J847" s="48">
        <v>10.664539012068447</v>
      </c>
      <c r="K847" s="48">
        <v>2609.8716907192133</v>
      </c>
      <c r="L847" s="48">
        <v>2273.4890801847005</v>
      </c>
      <c r="M847" s="48">
        <v>15.041342844741976</v>
      </c>
      <c r="N847" s="48">
        <v>10.645015552794009</v>
      </c>
      <c r="O847" s="48">
        <v>2469.9628904546789</v>
      </c>
      <c r="P847" s="48">
        <v>2129.9394360624992</v>
      </c>
      <c r="Q847" s="48">
        <v>15.039562580719338</v>
      </c>
      <c r="R847" s="48">
        <v>10.64396432031829</v>
      </c>
      <c r="U847" s="48">
        <v>1373.8972044701488</v>
      </c>
      <c r="V847" s="48">
        <v>3.6126415463051842E-2</v>
      </c>
      <c r="W847" s="48">
        <v>38030.26640922339</v>
      </c>
      <c r="X847" s="48">
        <v>723.44976986447068</v>
      </c>
      <c r="Y847" s="48">
        <v>1.6602956188613405E-2</v>
      </c>
      <c r="Z847" s="48">
        <v>43573.551700427008</v>
      </c>
      <c r="AA847" s="48">
        <v>579.90012574226944</v>
      </c>
      <c r="AB847" s="48">
        <v>1.5551723712894372E-2</v>
      </c>
      <c r="AC847" s="48">
        <v>37288.479171055355</v>
      </c>
      <c r="AD847" s="48">
        <v>-1373.8972044701488</v>
      </c>
      <c r="AE847" s="48">
        <v>-3.6126415463051842E-2</v>
      </c>
      <c r="AF847" s="48">
        <v>38030.26640922339</v>
      </c>
      <c r="AG847" s="48">
        <v>-650.44743460567815</v>
      </c>
      <c r="AH847" s="48">
        <v>-1.9523459274438437E-2</v>
      </c>
      <c r="AI847" s="48">
        <v>33316.197988401174</v>
      </c>
      <c r="AJ847" s="48">
        <v>-793.9970787278794</v>
      </c>
      <c r="AK847" s="48">
        <v>-2.057469175015747E-2</v>
      </c>
      <c r="AL847" s="48">
        <v>38590.958657827883</v>
      </c>
      <c r="AM847" s="48">
        <v>-723.44976986447068</v>
      </c>
      <c r="AN847" s="48">
        <v>-1.6602956188613405E-2</v>
      </c>
      <c r="AO847" s="48">
        <v>43573.551700427008</v>
      </c>
      <c r="AP847" s="48">
        <v>650.44743460567815</v>
      </c>
      <c r="AQ847" s="48">
        <v>1.9523459274438437E-2</v>
      </c>
      <c r="AR847" s="48">
        <v>33316.197988401174</v>
      </c>
      <c r="AS847" s="48">
        <v>-143.54964412220124</v>
      </c>
      <c r="AT847" s="48">
        <v>-1.0512324757190328E-3</v>
      </c>
      <c r="AU847" s="48">
        <v>136553.66195190526</v>
      </c>
      <c r="AV847" s="48">
        <v>-579.90012574226944</v>
      </c>
      <c r="AW847" s="48">
        <v>-1.5551723712894372E-2</v>
      </c>
      <c r="AX847" s="48">
        <v>37288.479171055355</v>
      </c>
      <c r="AY847" s="48">
        <v>793.9970787278794</v>
      </c>
      <c r="AZ847" s="48">
        <v>2.057469175015747E-2</v>
      </c>
      <c r="BA847" s="48">
        <v>38590.958657827883</v>
      </c>
      <c r="BB847" s="48">
        <v>143.54964412220124</v>
      </c>
      <c r="BC847" s="48">
        <v>1.0512324757190328E-3</v>
      </c>
      <c r="BD847" s="48">
        <v>136553.66195190526</v>
      </c>
      <c r="BF847" s="8">
        <f t="shared" si="105"/>
        <v>317302.33858784166</v>
      </c>
      <c r="BG847" s="8">
        <f t="shared" si="106"/>
        <v>317012.23384726304</v>
      </c>
      <c r="BH847" s="8">
        <f t="shared" si="107"/>
        <v>317076.97750363551</v>
      </c>
      <c r="BI847" s="8">
        <f t="shared" si="108"/>
        <v>317188.99017348624</v>
      </c>
      <c r="BJ847" s="19">
        <f t="shared" si="109"/>
        <v>1</v>
      </c>
      <c r="BK847" s="19">
        <f t="shared" si="110"/>
        <v>0</v>
      </c>
      <c r="BL847" s="19">
        <f t="shared" si="111"/>
        <v>0</v>
      </c>
      <c r="BM847" s="19">
        <f t="shared" si="112"/>
        <v>0</v>
      </c>
    </row>
    <row r="848" spans="2:65" x14ac:dyDescent="0.25">
      <c r="B848" s="6">
        <v>823</v>
      </c>
      <c r="C848" s="48">
        <v>1992.4641928556398</v>
      </c>
      <c r="D848" s="48">
        <v>1581.8924252279687</v>
      </c>
      <c r="E848" s="48">
        <v>14.946444113677581</v>
      </c>
      <c r="F848" s="48">
        <v>10.581034584837802</v>
      </c>
      <c r="G848" s="48">
        <v>3174.5442322559907</v>
      </c>
      <c r="H848" s="48">
        <v>2911.4061764340704</v>
      </c>
      <c r="I848" s="48">
        <v>15.014996830318069</v>
      </c>
      <c r="J848" s="48">
        <v>10.621519649874971</v>
      </c>
      <c r="K848" s="48">
        <v>2532.5891573075974</v>
      </c>
      <c r="L848" s="48">
        <v>2220.8832716852867</v>
      </c>
      <c r="M848" s="48">
        <v>14.992548339212217</v>
      </c>
      <c r="N848" s="48">
        <v>10.608275621213656</v>
      </c>
      <c r="O848" s="48">
        <v>2453.4226353404879</v>
      </c>
      <c r="P848" s="48">
        <v>2118.0498480853034</v>
      </c>
      <c r="Q848" s="48">
        <v>14.981562082758217</v>
      </c>
      <c r="R848" s="48">
        <v>10.601789305248195</v>
      </c>
      <c r="U848" s="48">
        <v>1329.5137512061017</v>
      </c>
      <c r="V848" s="48">
        <v>4.0485065037168866E-2</v>
      </c>
      <c r="W848" s="48">
        <v>32839.610112654889</v>
      </c>
      <c r="X848" s="48">
        <v>638.99084645731796</v>
      </c>
      <c r="Y848" s="48">
        <v>2.7241036375853511E-2</v>
      </c>
      <c r="Z848" s="48">
        <v>23456.92130214694</v>
      </c>
      <c r="AA848" s="48">
        <v>536.15742285733472</v>
      </c>
      <c r="AB848" s="48">
        <v>2.0754720410392835E-2</v>
      </c>
      <c r="AC848" s="48">
        <v>25833.035196603094</v>
      </c>
      <c r="AD848" s="48">
        <v>-1329.5137512061017</v>
      </c>
      <c r="AE848" s="48">
        <v>-4.0485065037168866E-2</v>
      </c>
      <c r="AF848" s="48">
        <v>32839.610112654889</v>
      </c>
      <c r="AG848" s="48">
        <v>-690.52290474878373</v>
      </c>
      <c r="AH848" s="48">
        <v>-1.3244028661315355E-2</v>
      </c>
      <c r="AI848" s="48">
        <v>52138.433282445279</v>
      </c>
      <c r="AJ848" s="48">
        <v>-793.35632834876697</v>
      </c>
      <c r="AK848" s="48">
        <v>-1.9730344626776031E-2</v>
      </c>
      <c r="AL848" s="48">
        <v>40209.957978742241</v>
      </c>
      <c r="AM848" s="48">
        <v>-638.99084645731796</v>
      </c>
      <c r="AN848" s="48">
        <v>-2.7241036375853511E-2</v>
      </c>
      <c r="AO848" s="48">
        <v>23456.92130214694</v>
      </c>
      <c r="AP848" s="48">
        <v>690.52290474878373</v>
      </c>
      <c r="AQ848" s="48">
        <v>1.3244028661315355E-2</v>
      </c>
      <c r="AR848" s="48">
        <v>52138.433282445279</v>
      </c>
      <c r="AS848" s="48">
        <v>-102.83342359998323</v>
      </c>
      <c r="AT848" s="48">
        <v>-6.4863159654606761E-3</v>
      </c>
      <c r="AU848" s="48">
        <v>15853.902916164789</v>
      </c>
      <c r="AV848" s="48">
        <v>-536.15742285733472</v>
      </c>
      <c r="AW848" s="48">
        <v>-2.0754720410392835E-2</v>
      </c>
      <c r="AX848" s="48">
        <v>25833.035196603094</v>
      </c>
      <c r="AY848" s="48">
        <v>793.35632834876697</v>
      </c>
      <c r="AZ848" s="48">
        <v>1.9730344626776031E-2</v>
      </c>
      <c r="BA848" s="48">
        <v>40209.957978742241</v>
      </c>
      <c r="BB848" s="48">
        <v>102.83342359998323</v>
      </c>
      <c r="BC848" s="48">
        <v>6.4863159654606761E-3</v>
      </c>
      <c r="BD848" s="48">
        <v>15853.902916164789</v>
      </c>
      <c r="BF848" s="8">
        <f t="shared" si="105"/>
        <v>315849.14511990611</v>
      </c>
      <c r="BG848" s="8">
        <f t="shared" si="106"/>
        <v>315734.18331981503</v>
      </c>
      <c r="BH848" s="8">
        <f t="shared" si="107"/>
        <v>316027.38536472438</v>
      </c>
      <c r="BI848" s="8">
        <f t="shared" si="108"/>
        <v>315935.62930936052</v>
      </c>
      <c r="BJ848" s="19">
        <f t="shared" si="109"/>
        <v>0</v>
      </c>
      <c r="BK848" s="19">
        <f t="shared" si="110"/>
        <v>0</v>
      </c>
      <c r="BL848" s="19">
        <f t="shared" si="111"/>
        <v>1</v>
      </c>
      <c r="BM848" s="19">
        <f t="shared" si="112"/>
        <v>0</v>
      </c>
    </row>
    <row r="849" spans="2:65" x14ac:dyDescent="0.25">
      <c r="B849" s="6">
        <v>824</v>
      </c>
      <c r="C849" s="48">
        <v>2014.5307128618799</v>
      </c>
      <c r="D849" s="48">
        <v>1594.7255963259342</v>
      </c>
      <c r="E849" s="48">
        <v>15.083432337449983</v>
      </c>
      <c r="F849" s="48">
        <v>10.678087150462915</v>
      </c>
      <c r="G849" s="48">
        <v>3169.3765788742799</v>
      </c>
      <c r="H849" s="48">
        <v>2906.7419437769836</v>
      </c>
      <c r="I849" s="48">
        <v>15.155531047572888</v>
      </c>
      <c r="J849" s="48">
        <v>10.720636719292148</v>
      </c>
      <c r="K849" s="48">
        <v>2617.1710117333919</v>
      </c>
      <c r="L849" s="48">
        <v>2276.0025239887459</v>
      </c>
      <c r="M849" s="48">
        <v>15.119669336608192</v>
      </c>
      <c r="N849" s="48">
        <v>10.699489186103511</v>
      </c>
      <c r="O849" s="48">
        <v>2572.4645849208177</v>
      </c>
      <c r="P849" s="48">
        <v>2196.1768892825557</v>
      </c>
      <c r="Q849" s="48">
        <v>15.103527197929075</v>
      </c>
      <c r="R849" s="48">
        <v>10.68995958622804</v>
      </c>
      <c r="U849" s="48">
        <v>1312.0163474510493</v>
      </c>
      <c r="V849" s="48">
        <v>4.2549568829233664E-2</v>
      </c>
      <c r="W849" s="48">
        <v>30835.009226923801</v>
      </c>
      <c r="X849" s="48">
        <v>681.27692766281166</v>
      </c>
      <c r="Y849" s="48">
        <v>2.1402035640596395E-2</v>
      </c>
      <c r="Z849" s="48">
        <v>31832.342451132699</v>
      </c>
      <c r="AA849" s="48">
        <v>601.4512929566215</v>
      </c>
      <c r="AB849" s="48">
        <v>1.1872435765125644E-2</v>
      </c>
      <c r="AC849" s="48">
        <v>50659.469114445565</v>
      </c>
      <c r="AD849" s="48">
        <v>-1312.0163474510493</v>
      </c>
      <c r="AE849" s="48">
        <v>-4.2549568829233664E-2</v>
      </c>
      <c r="AF849" s="48">
        <v>30835.009226923801</v>
      </c>
      <c r="AG849" s="48">
        <v>-630.73941978823768</v>
      </c>
      <c r="AH849" s="48">
        <v>-2.1147533188637269E-2</v>
      </c>
      <c r="AI849" s="48">
        <v>29825.673479833516</v>
      </c>
      <c r="AJ849" s="48">
        <v>-710.56505449442784</v>
      </c>
      <c r="AK849" s="48">
        <v>-3.067713306410802E-2</v>
      </c>
      <c r="AL849" s="48">
        <v>23162.694278161958</v>
      </c>
      <c r="AM849" s="48">
        <v>-681.27692766281166</v>
      </c>
      <c r="AN849" s="48">
        <v>-2.1402035640596395E-2</v>
      </c>
      <c r="AO849" s="48">
        <v>31832.342451132699</v>
      </c>
      <c r="AP849" s="48">
        <v>630.73941978823768</v>
      </c>
      <c r="AQ849" s="48">
        <v>2.1147533188637269E-2</v>
      </c>
      <c r="AR849" s="48">
        <v>29825.673479833516</v>
      </c>
      <c r="AS849" s="48">
        <v>-79.825634706190158</v>
      </c>
      <c r="AT849" s="48">
        <v>-9.5295998754707512E-3</v>
      </c>
      <c r="AU849" s="48">
        <v>8376.5987816195557</v>
      </c>
      <c r="AV849" s="48">
        <v>-601.4512929566215</v>
      </c>
      <c r="AW849" s="48">
        <v>-1.1872435765125644E-2</v>
      </c>
      <c r="AX849" s="48">
        <v>50659.469114445565</v>
      </c>
      <c r="AY849" s="48">
        <v>710.56505449442784</v>
      </c>
      <c r="AZ849" s="48">
        <v>3.067713306410802E-2</v>
      </c>
      <c r="BA849" s="48">
        <v>23162.694278161958</v>
      </c>
      <c r="BB849" s="48">
        <v>79.825634706190158</v>
      </c>
      <c r="BC849" s="48">
        <v>9.5295998754707512E-3</v>
      </c>
      <c r="BD849" s="48">
        <v>8376.5987816195557</v>
      </c>
      <c r="BF849" s="8">
        <f t="shared" si="105"/>
        <v>318747.8889175615</v>
      </c>
      <c r="BG849" s="8">
        <f t="shared" si="106"/>
        <v>318712.35963498749</v>
      </c>
      <c r="BH849" s="8">
        <f t="shared" si="107"/>
        <v>318708.67305911664</v>
      </c>
      <c r="BI849" s="8">
        <f t="shared" si="108"/>
        <v>318502.61069755867</v>
      </c>
      <c r="BJ849" s="19">
        <f t="shared" si="109"/>
        <v>1</v>
      </c>
      <c r="BK849" s="19">
        <f t="shared" si="110"/>
        <v>0</v>
      </c>
      <c r="BL849" s="19">
        <f t="shared" si="111"/>
        <v>0</v>
      </c>
      <c r="BM849" s="19">
        <f t="shared" si="112"/>
        <v>0</v>
      </c>
    </row>
    <row r="850" spans="2:65" x14ac:dyDescent="0.25">
      <c r="B850" s="6">
        <v>825</v>
      </c>
      <c r="C850" s="48">
        <v>2045.7710966069471</v>
      </c>
      <c r="D850" s="48">
        <v>1616.4410968219629</v>
      </c>
      <c r="E850" s="48">
        <v>15.057948976219702</v>
      </c>
      <c r="F850" s="48">
        <v>10.662197505067528</v>
      </c>
      <c r="G850" s="48">
        <v>3175.1772531436332</v>
      </c>
      <c r="H850" s="48">
        <v>2911.0540778022905</v>
      </c>
      <c r="I850" s="48">
        <v>15.137558892635171</v>
      </c>
      <c r="J850" s="48">
        <v>10.708996735004151</v>
      </c>
      <c r="K850" s="48">
        <v>2613.8999205958617</v>
      </c>
      <c r="L850" s="48">
        <v>2274.3915081768582</v>
      </c>
      <c r="M850" s="48">
        <v>15.101427358492986</v>
      </c>
      <c r="N850" s="48">
        <v>10.68777529194581</v>
      </c>
      <c r="O850" s="48">
        <v>2523.3405747934894</v>
      </c>
      <c r="P850" s="48">
        <v>2163.8884376784827</v>
      </c>
      <c r="Q850" s="48">
        <v>15.091814330456605</v>
      </c>
      <c r="R850" s="48">
        <v>10.682123973871212</v>
      </c>
      <c r="U850" s="48">
        <v>1294.6129809803276</v>
      </c>
      <c r="V850" s="48">
        <v>4.6799229936622666E-2</v>
      </c>
      <c r="W850" s="48">
        <v>27663.125712400455</v>
      </c>
      <c r="X850" s="48">
        <v>657.95041135489532</v>
      </c>
      <c r="Y850" s="48">
        <v>2.5577786878281827E-2</v>
      </c>
      <c r="Z850" s="48">
        <v>25723.508233371158</v>
      </c>
      <c r="AA850" s="48">
        <v>547.44734085651976</v>
      </c>
      <c r="AB850" s="48">
        <v>1.9926468803683761E-2</v>
      </c>
      <c r="AC850" s="48">
        <v>27473.374547692787</v>
      </c>
      <c r="AD850" s="48">
        <v>-1294.6129809803276</v>
      </c>
      <c r="AE850" s="48">
        <v>-4.6799229936622666E-2</v>
      </c>
      <c r="AF850" s="48">
        <v>27663.125712400455</v>
      </c>
      <c r="AG850" s="48">
        <v>-636.6625696254323</v>
      </c>
      <c r="AH850" s="48">
        <v>-2.1221443058340839E-2</v>
      </c>
      <c r="AI850" s="48">
        <v>30000.908414906287</v>
      </c>
      <c r="AJ850" s="48">
        <v>-747.16564012380786</v>
      </c>
      <c r="AK850" s="48">
        <v>-2.6872761132938905E-2</v>
      </c>
      <c r="AL850" s="48">
        <v>27803.828435328895</v>
      </c>
      <c r="AM850" s="48">
        <v>-657.95041135489532</v>
      </c>
      <c r="AN850" s="48">
        <v>-2.5577786878281827E-2</v>
      </c>
      <c r="AO850" s="48">
        <v>25723.508233371158</v>
      </c>
      <c r="AP850" s="48">
        <v>636.6625696254323</v>
      </c>
      <c r="AQ850" s="48">
        <v>2.1221443058340839E-2</v>
      </c>
      <c r="AR850" s="48">
        <v>30000.908414906287</v>
      </c>
      <c r="AS850" s="48">
        <v>-110.50307049837556</v>
      </c>
      <c r="AT850" s="48">
        <v>-5.6513180745980662E-3</v>
      </c>
      <c r="AU850" s="48">
        <v>19553.503986100583</v>
      </c>
      <c r="AV850" s="48">
        <v>-547.44734085651976</v>
      </c>
      <c r="AW850" s="48">
        <v>-1.9926468803683761E-2</v>
      </c>
      <c r="AX850" s="48">
        <v>27473.374547692787</v>
      </c>
      <c r="AY850" s="48">
        <v>747.16564012380786</v>
      </c>
      <c r="AZ850" s="48">
        <v>2.6872761132938905E-2</v>
      </c>
      <c r="BA850" s="48">
        <v>27803.828435328895</v>
      </c>
      <c r="BB850" s="48">
        <v>110.50307049837556</v>
      </c>
      <c r="BC850" s="48">
        <v>5.6513180745980662E-3</v>
      </c>
      <c r="BD850" s="48">
        <v>19553.503986100583</v>
      </c>
      <c r="BF850" s="8">
        <f t="shared" si="105"/>
        <v>318249.48405520385</v>
      </c>
      <c r="BG850" s="8">
        <f t="shared" si="106"/>
        <v>318358.84797232226</v>
      </c>
      <c r="BH850" s="8">
        <f t="shared" si="107"/>
        <v>318358.86725019745</v>
      </c>
      <c r="BI850" s="8">
        <f t="shared" si="108"/>
        <v>318299.83077845792</v>
      </c>
      <c r="BJ850" s="19">
        <f t="shared" si="109"/>
        <v>0</v>
      </c>
      <c r="BK850" s="19">
        <f t="shared" si="110"/>
        <v>0</v>
      </c>
      <c r="BL850" s="19">
        <f t="shared" si="111"/>
        <v>1</v>
      </c>
      <c r="BM850" s="19">
        <f t="shared" si="112"/>
        <v>0</v>
      </c>
    </row>
    <row r="851" spans="2:65" x14ac:dyDescent="0.25">
      <c r="B851" s="6">
        <v>826</v>
      </c>
      <c r="C851" s="48">
        <v>1932.1918603853642</v>
      </c>
      <c r="D851" s="48">
        <v>1540.9114049257414</v>
      </c>
      <c r="E851" s="48">
        <v>15.031057064914004</v>
      </c>
      <c r="F851" s="48">
        <v>10.639695780740663</v>
      </c>
      <c r="G851" s="48">
        <v>3221.6490690559299</v>
      </c>
      <c r="H851" s="48">
        <v>2942.6167366598997</v>
      </c>
      <c r="I851" s="48">
        <v>15.082953718893991</v>
      </c>
      <c r="J851" s="48">
        <v>10.670331341337302</v>
      </c>
      <c r="K851" s="48">
        <v>2540.7524226829701</v>
      </c>
      <c r="L851" s="48">
        <v>2225.9930074216968</v>
      </c>
      <c r="M851" s="48">
        <v>15.066511059537211</v>
      </c>
      <c r="N851" s="48">
        <v>10.660632432276454</v>
      </c>
      <c r="O851" s="48">
        <v>2448.0364370247798</v>
      </c>
      <c r="P851" s="48">
        <v>2114.0510228875783</v>
      </c>
      <c r="Q851" s="48">
        <v>15.057633839607218</v>
      </c>
      <c r="R851" s="48">
        <v>10.65539321309525</v>
      </c>
      <c r="U851" s="48">
        <v>1401.7053317341583</v>
      </c>
      <c r="V851" s="48">
        <v>3.0635560596639522E-2</v>
      </c>
      <c r="W851" s="48">
        <v>45754.192331897932</v>
      </c>
      <c r="X851" s="48">
        <v>685.08160249595539</v>
      </c>
      <c r="Y851" s="48">
        <v>2.0936651535791384E-2</v>
      </c>
      <c r="Z851" s="48">
        <v>32721.641343879779</v>
      </c>
      <c r="AA851" s="48">
        <v>573.13961796183685</v>
      </c>
      <c r="AB851" s="48">
        <v>1.5697432354587093E-2</v>
      </c>
      <c r="AC851" s="48">
        <v>36511.679427263429</v>
      </c>
      <c r="AD851" s="48">
        <v>-1401.7053317341583</v>
      </c>
      <c r="AE851" s="48">
        <v>-3.0635560596639522E-2</v>
      </c>
      <c r="AF851" s="48">
        <v>45754.192331897932</v>
      </c>
      <c r="AG851" s="48">
        <v>-716.62372923820294</v>
      </c>
      <c r="AH851" s="48">
        <v>-9.6989090608481376E-3</v>
      </c>
      <c r="AI851" s="48">
        <v>73887.044897762607</v>
      </c>
      <c r="AJ851" s="48">
        <v>-828.56571377232149</v>
      </c>
      <c r="AK851" s="48">
        <v>-1.4938128242052429E-2</v>
      </c>
      <c r="AL851" s="48">
        <v>55466.501582160767</v>
      </c>
      <c r="AM851" s="48">
        <v>-685.08160249595539</v>
      </c>
      <c r="AN851" s="48">
        <v>-2.0936651535791384E-2</v>
      </c>
      <c r="AO851" s="48">
        <v>32721.641343879779</v>
      </c>
      <c r="AP851" s="48">
        <v>716.62372923820294</v>
      </c>
      <c r="AQ851" s="48">
        <v>9.6989090608481376E-3</v>
      </c>
      <c r="AR851" s="48">
        <v>73887.044897762607</v>
      </c>
      <c r="AS851" s="48">
        <v>-111.94198453411855</v>
      </c>
      <c r="AT851" s="48">
        <v>-5.239219181204291E-3</v>
      </c>
      <c r="AU851" s="48">
        <v>21366.157945006507</v>
      </c>
      <c r="AV851" s="48">
        <v>-573.13961796183685</v>
      </c>
      <c r="AW851" s="48">
        <v>-1.5697432354587093E-2</v>
      </c>
      <c r="AX851" s="48">
        <v>36511.679427263429</v>
      </c>
      <c r="AY851" s="48">
        <v>828.56571377232149</v>
      </c>
      <c r="AZ851" s="48">
        <v>1.4938128242052429E-2</v>
      </c>
      <c r="BA851" s="48">
        <v>55466.501582160767</v>
      </c>
      <c r="BB851" s="48">
        <v>111.94198453411855</v>
      </c>
      <c r="BC851" s="48">
        <v>5.239219181204291E-3</v>
      </c>
      <c r="BD851" s="48">
        <v>21366.157945006507</v>
      </c>
      <c r="BF851" s="8">
        <f t="shared" si="105"/>
        <v>317649.96201729414</v>
      </c>
      <c r="BG851" s="8">
        <f t="shared" si="106"/>
        <v>317167.32350345916</v>
      </c>
      <c r="BH851" s="8">
        <f t="shared" si="107"/>
        <v>317592.97996087198</v>
      </c>
      <c r="BI851" s="8">
        <f t="shared" si="108"/>
        <v>317547.74536996993</v>
      </c>
      <c r="BJ851" s="19">
        <f t="shared" si="109"/>
        <v>1</v>
      </c>
      <c r="BK851" s="19">
        <f t="shared" si="110"/>
        <v>0</v>
      </c>
      <c r="BL851" s="19">
        <f t="shared" si="111"/>
        <v>0</v>
      </c>
      <c r="BM851" s="19">
        <f t="shared" si="112"/>
        <v>0</v>
      </c>
    </row>
    <row r="852" spans="2:65" x14ac:dyDescent="0.25">
      <c r="B852" s="6">
        <v>827</v>
      </c>
      <c r="C852" s="48">
        <v>1980.8631617091844</v>
      </c>
      <c r="D852" s="48">
        <v>1576.9612020851757</v>
      </c>
      <c r="E852" s="48">
        <v>15.068151431172488</v>
      </c>
      <c r="F852" s="48">
        <v>10.667520959396661</v>
      </c>
      <c r="G852" s="48">
        <v>3151.448110741107</v>
      </c>
      <c r="H852" s="48">
        <v>2897.6824453778231</v>
      </c>
      <c r="I852" s="48">
        <v>15.139774412597694</v>
      </c>
      <c r="J852" s="48">
        <v>10.709699117037669</v>
      </c>
      <c r="K852" s="48">
        <v>2535.1912746237126</v>
      </c>
      <c r="L852" s="48">
        <v>2224.7761913107979</v>
      </c>
      <c r="M852" s="48">
        <v>15.112913191460919</v>
      </c>
      <c r="N852" s="48">
        <v>10.693896156081363</v>
      </c>
      <c r="O852" s="48">
        <v>2452.6958586519122</v>
      </c>
      <c r="P852" s="48">
        <v>2119.8806799090717</v>
      </c>
      <c r="Q852" s="48">
        <v>15.102237827440979</v>
      </c>
      <c r="R852" s="48">
        <v>10.687610539441692</v>
      </c>
      <c r="U852" s="48">
        <v>1320.7212432926474</v>
      </c>
      <c r="V852" s="48">
        <v>4.217815764100763E-2</v>
      </c>
      <c r="W852" s="48">
        <v>31312.91922548506</v>
      </c>
      <c r="X852" s="48">
        <v>647.81498922562218</v>
      </c>
      <c r="Y852" s="48">
        <v>2.6375196684702118E-2</v>
      </c>
      <c r="Z852" s="48">
        <v>24561.522591464178</v>
      </c>
      <c r="AA852" s="48">
        <v>542.91947782389593</v>
      </c>
      <c r="AB852" s="48">
        <v>2.0089580045031141E-2</v>
      </c>
      <c r="AC852" s="48">
        <v>27024.92917258263</v>
      </c>
      <c r="AD852" s="48">
        <v>-1320.7212432926474</v>
      </c>
      <c r="AE852" s="48">
        <v>-4.217815764100763E-2</v>
      </c>
      <c r="AF852" s="48">
        <v>31312.91922548506</v>
      </c>
      <c r="AG852" s="48">
        <v>-672.9062540670252</v>
      </c>
      <c r="AH852" s="48">
        <v>-1.5802960956305512E-2</v>
      </c>
      <c r="AI852" s="48">
        <v>42581.023640290019</v>
      </c>
      <c r="AJ852" s="48">
        <v>-777.80176546875146</v>
      </c>
      <c r="AK852" s="48">
        <v>-2.2088577595976489E-2</v>
      </c>
      <c r="AL852" s="48">
        <v>35212.84981294725</v>
      </c>
      <c r="AM852" s="48">
        <v>-647.81498922562218</v>
      </c>
      <c r="AN852" s="48">
        <v>-2.6375196684702118E-2</v>
      </c>
      <c r="AO852" s="48">
        <v>24561.522591464178</v>
      </c>
      <c r="AP852" s="48">
        <v>672.9062540670252</v>
      </c>
      <c r="AQ852" s="48">
        <v>1.5802960956305512E-2</v>
      </c>
      <c r="AR852" s="48">
        <v>42581.023640290019</v>
      </c>
      <c r="AS852" s="48">
        <v>-104.89551140172625</v>
      </c>
      <c r="AT852" s="48">
        <v>-6.2856166396709767E-3</v>
      </c>
      <c r="AU852" s="48">
        <v>16688.181512644249</v>
      </c>
      <c r="AV852" s="48">
        <v>-542.91947782389593</v>
      </c>
      <c r="AW852" s="48">
        <v>-2.0089580045031141E-2</v>
      </c>
      <c r="AX852" s="48">
        <v>27024.92917258263</v>
      </c>
      <c r="AY852" s="48">
        <v>777.80176546875146</v>
      </c>
      <c r="AZ852" s="48">
        <v>2.2088577595976489E-2</v>
      </c>
      <c r="BA852" s="48">
        <v>35212.84981294725</v>
      </c>
      <c r="BB852" s="48">
        <v>104.89551140172625</v>
      </c>
      <c r="BC852" s="48">
        <v>6.2856166396709767E-3</v>
      </c>
      <c r="BD852" s="48">
        <v>16688.181512644249</v>
      </c>
      <c r="BF852" s="8">
        <f t="shared" si="105"/>
        <v>318448.66757981468</v>
      </c>
      <c r="BG852" s="8">
        <f t="shared" si="106"/>
        <v>318393.29106575227</v>
      </c>
      <c r="BH852" s="8">
        <f t="shared" si="107"/>
        <v>318592.10849113011</v>
      </c>
      <c r="BI852" s="8">
        <f t="shared" si="108"/>
        <v>318508.43550334167</v>
      </c>
      <c r="BJ852" s="19">
        <f t="shared" si="109"/>
        <v>0</v>
      </c>
      <c r="BK852" s="19">
        <f t="shared" si="110"/>
        <v>0</v>
      </c>
      <c r="BL852" s="19">
        <f t="shared" si="111"/>
        <v>1</v>
      </c>
      <c r="BM852" s="19">
        <f t="shared" si="112"/>
        <v>0</v>
      </c>
    </row>
    <row r="853" spans="2:65" x14ac:dyDescent="0.25">
      <c r="B853" s="6">
        <v>828</v>
      </c>
      <c r="C853" s="48">
        <v>2012.7088539593046</v>
      </c>
      <c r="D853" s="48">
        <v>1599.8821942173906</v>
      </c>
      <c r="E853" s="48">
        <v>15.022632708299136</v>
      </c>
      <c r="F853" s="48">
        <v>10.635714422940598</v>
      </c>
      <c r="G853" s="48">
        <v>3177.1402277909783</v>
      </c>
      <c r="H853" s="48">
        <v>2915.8033176956264</v>
      </c>
      <c r="I853" s="48">
        <v>15.094575781306041</v>
      </c>
      <c r="J853" s="48">
        <v>10.678094620172248</v>
      </c>
      <c r="K853" s="48">
        <v>2492.7324855397128</v>
      </c>
      <c r="L853" s="48">
        <v>2197.2096190690218</v>
      </c>
      <c r="M853" s="48">
        <v>15.078466999047144</v>
      </c>
      <c r="N853" s="48">
        <v>10.668616970384246</v>
      </c>
      <c r="O853" s="48">
        <v>2506.5941081880937</v>
      </c>
      <c r="P853" s="48">
        <v>2157.3651062086428</v>
      </c>
      <c r="Q853" s="48">
        <v>15.05301318284994</v>
      </c>
      <c r="R853" s="48">
        <v>10.653627439090274</v>
      </c>
      <c r="U853" s="48">
        <v>1315.9211234782358</v>
      </c>
      <c r="V853" s="48">
        <v>4.2380197231649319E-2</v>
      </c>
      <c r="W853" s="48">
        <v>31050.377521497529</v>
      </c>
      <c r="X853" s="48">
        <v>597.32742485163112</v>
      </c>
      <c r="Y853" s="48">
        <v>3.2902547443647734E-2</v>
      </c>
      <c r="Z853" s="48">
        <v>18154.443083006721</v>
      </c>
      <c r="AA853" s="48">
        <v>557.48291199125219</v>
      </c>
      <c r="AB853" s="48">
        <v>1.7913016149675443E-2</v>
      </c>
      <c r="AC853" s="48">
        <v>31121.666353287634</v>
      </c>
      <c r="AD853" s="48">
        <v>-1315.9211234782358</v>
      </c>
      <c r="AE853" s="48">
        <v>-4.2380197231649319E-2</v>
      </c>
      <c r="AF853" s="48">
        <v>31050.377521497529</v>
      </c>
      <c r="AG853" s="48">
        <v>-718.59369862660469</v>
      </c>
      <c r="AH853" s="48">
        <v>-9.4776497880015853E-3</v>
      </c>
      <c r="AI853" s="48">
        <v>75819.819754927259</v>
      </c>
      <c r="AJ853" s="48">
        <v>-758.43821148698362</v>
      </c>
      <c r="AK853" s="48">
        <v>-2.4467181081973877E-2</v>
      </c>
      <c r="AL853" s="48">
        <v>30998.185240299739</v>
      </c>
      <c r="AM853" s="48">
        <v>-597.32742485163112</v>
      </c>
      <c r="AN853" s="48">
        <v>-3.2902547443647734E-2</v>
      </c>
      <c r="AO853" s="48">
        <v>18154.443083006721</v>
      </c>
      <c r="AP853" s="48">
        <v>718.59369862660469</v>
      </c>
      <c r="AQ853" s="48">
        <v>9.4776497880015853E-3</v>
      </c>
      <c r="AR853" s="48">
        <v>75819.819754927259</v>
      </c>
      <c r="AS853" s="48">
        <v>-39.844512860378927</v>
      </c>
      <c r="AT853" s="48">
        <v>-1.4989531293972291E-2</v>
      </c>
      <c r="AU853" s="48">
        <v>2658.1560209558734</v>
      </c>
      <c r="AV853" s="48">
        <v>-557.48291199125219</v>
      </c>
      <c r="AW853" s="48">
        <v>-1.7913016149675443E-2</v>
      </c>
      <c r="AX853" s="48">
        <v>31121.666353287634</v>
      </c>
      <c r="AY853" s="48">
        <v>758.43821148698362</v>
      </c>
      <c r="AZ853" s="48">
        <v>2.4467181081973877E-2</v>
      </c>
      <c r="BA853" s="48">
        <v>30998.185240299739</v>
      </c>
      <c r="BB853" s="48">
        <v>39.844512860378927</v>
      </c>
      <c r="BC853" s="48">
        <v>1.4989531293972291E-2</v>
      </c>
      <c r="BD853" s="48">
        <v>2658.1560209558734</v>
      </c>
      <c r="BF853" s="8">
        <f t="shared" si="105"/>
        <v>317471.55049400055</v>
      </c>
      <c r="BG853" s="8">
        <f t="shared" si="106"/>
        <v>317427.03528747178</v>
      </c>
      <c r="BH853" s="8">
        <f t="shared" si="107"/>
        <v>317861.29949245835</v>
      </c>
      <c r="BI853" s="8">
        <f t="shared" si="108"/>
        <v>317451.45806649956</v>
      </c>
      <c r="BJ853" s="19">
        <f t="shared" si="109"/>
        <v>0</v>
      </c>
      <c r="BK853" s="19">
        <f t="shared" si="110"/>
        <v>0</v>
      </c>
      <c r="BL853" s="19">
        <f t="shared" si="111"/>
        <v>1</v>
      </c>
      <c r="BM853" s="19">
        <f t="shared" si="112"/>
        <v>0</v>
      </c>
    </row>
    <row r="854" spans="2:65" x14ac:dyDescent="0.25">
      <c r="B854" s="6">
        <v>829</v>
      </c>
      <c r="C854" s="48">
        <v>2004.9632869591869</v>
      </c>
      <c r="D854" s="48">
        <v>1593.1611372326922</v>
      </c>
      <c r="E854" s="48">
        <v>15.015207347342521</v>
      </c>
      <c r="F854" s="48">
        <v>10.631409383755763</v>
      </c>
      <c r="G854" s="48">
        <v>3145.2027084391902</v>
      </c>
      <c r="H854" s="48">
        <v>2893.4516877737051</v>
      </c>
      <c r="I854" s="48">
        <v>15.094600124929473</v>
      </c>
      <c r="J854" s="48">
        <v>10.678190679652193</v>
      </c>
      <c r="K854" s="48">
        <v>2562.5705066022056</v>
      </c>
      <c r="L854" s="48">
        <v>2243.147301949336</v>
      </c>
      <c r="M854" s="48">
        <v>15.061231551577949</v>
      </c>
      <c r="N854" s="48">
        <v>10.65854753492418</v>
      </c>
      <c r="O854" s="48">
        <v>2505.7822843978447</v>
      </c>
      <c r="P854" s="48">
        <v>2155.576882561938</v>
      </c>
      <c r="Q854" s="48">
        <v>15.045957222339439</v>
      </c>
      <c r="R854" s="48">
        <v>10.6495468580855</v>
      </c>
      <c r="U854" s="48">
        <v>1300.2905505410129</v>
      </c>
      <c r="V854" s="48">
        <v>4.6781295896430208E-2</v>
      </c>
      <c r="W854" s="48">
        <v>27795.094719473891</v>
      </c>
      <c r="X854" s="48">
        <v>649.98616471664377</v>
      </c>
      <c r="Y854" s="48">
        <v>2.7138151168417224E-2</v>
      </c>
      <c r="Z854" s="48">
        <v>23951.011278656417</v>
      </c>
      <c r="AA854" s="48">
        <v>562.41574532924574</v>
      </c>
      <c r="AB854" s="48">
        <v>1.8137474329737557E-2</v>
      </c>
      <c r="AC854" s="48">
        <v>31008.492974522305</v>
      </c>
      <c r="AD854" s="48">
        <v>-1300.2905505410129</v>
      </c>
      <c r="AE854" s="48">
        <v>-4.6781295896430208E-2</v>
      </c>
      <c r="AF854" s="48">
        <v>27795.094719473891</v>
      </c>
      <c r="AG854" s="48">
        <v>-650.30438582436909</v>
      </c>
      <c r="AH854" s="48">
        <v>-1.9643144728012985E-2</v>
      </c>
      <c r="AI854" s="48">
        <v>33105.920402702803</v>
      </c>
      <c r="AJ854" s="48">
        <v>-737.87480521176713</v>
      </c>
      <c r="AK854" s="48">
        <v>-2.8643821566692651E-2</v>
      </c>
      <c r="AL854" s="48">
        <v>25760.347776700859</v>
      </c>
      <c r="AM854" s="48">
        <v>-649.98616471664377</v>
      </c>
      <c r="AN854" s="48">
        <v>-2.7138151168417224E-2</v>
      </c>
      <c r="AO854" s="48">
        <v>23951.011278656417</v>
      </c>
      <c r="AP854" s="48">
        <v>650.30438582436909</v>
      </c>
      <c r="AQ854" s="48">
        <v>1.9643144728012985E-2</v>
      </c>
      <c r="AR854" s="48">
        <v>33105.920402702803</v>
      </c>
      <c r="AS854" s="48">
        <v>-87.570419387398033</v>
      </c>
      <c r="AT854" s="48">
        <v>-9.0006768386796665E-3</v>
      </c>
      <c r="AU854" s="48">
        <v>9729.314912304304</v>
      </c>
      <c r="AV854" s="48">
        <v>-562.41574532924574</v>
      </c>
      <c r="AW854" s="48">
        <v>-1.8137474329737557E-2</v>
      </c>
      <c r="AX854" s="48">
        <v>31008.492974522305</v>
      </c>
      <c r="AY854" s="48">
        <v>737.87480521176713</v>
      </c>
      <c r="AZ854" s="48">
        <v>2.8643821566692651E-2</v>
      </c>
      <c r="BA854" s="48">
        <v>25760.347776700859</v>
      </c>
      <c r="BB854" s="48">
        <v>87.570419387398033</v>
      </c>
      <c r="BC854" s="48">
        <v>9.0006768386796665E-3</v>
      </c>
      <c r="BD854" s="48">
        <v>9729.314912304304</v>
      </c>
      <c r="BF854" s="8">
        <f t="shared" si="105"/>
        <v>317349.12037544022</v>
      </c>
      <c r="BG854" s="8">
        <f t="shared" si="106"/>
        <v>317452.26870179211</v>
      </c>
      <c r="BH854" s="8">
        <f t="shared" si="107"/>
        <v>317513.2787457761</v>
      </c>
      <c r="BI854" s="8">
        <f t="shared" si="108"/>
        <v>317330.82886000304</v>
      </c>
      <c r="BJ854" s="19">
        <f t="shared" si="109"/>
        <v>0</v>
      </c>
      <c r="BK854" s="19">
        <f t="shared" si="110"/>
        <v>0</v>
      </c>
      <c r="BL854" s="19">
        <f t="shared" si="111"/>
        <v>1</v>
      </c>
      <c r="BM854" s="19">
        <f t="shared" si="112"/>
        <v>0</v>
      </c>
    </row>
    <row r="855" spans="2:65" x14ac:dyDescent="0.25">
      <c r="B855" s="6">
        <v>830</v>
      </c>
      <c r="C855" s="48">
        <v>2015.1309314645291</v>
      </c>
      <c r="D855" s="48">
        <v>1597.1102387724984</v>
      </c>
      <c r="E855" s="48">
        <v>15.146998651327968</v>
      </c>
      <c r="F855" s="48">
        <v>10.724207872466978</v>
      </c>
      <c r="G855" s="48">
        <v>3164.6587981022158</v>
      </c>
      <c r="H855" s="48">
        <v>2904.7814795078339</v>
      </c>
      <c r="I855" s="48">
        <v>15.224591885143944</v>
      </c>
      <c r="J855" s="48">
        <v>10.770091665652215</v>
      </c>
      <c r="K855" s="48">
        <v>2593.5140849228446</v>
      </c>
      <c r="L855" s="48">
        <v>2261.7153873997263</v>
      </c>
      <c r="M855" s="48">
        <v>15.189485290168562</v>
      </c>
      <c r="N855" s="48">
        <v>10.749350100254366</v>
      </c>
      <c r="O855" s="48">
        <v>2490.7748771449442</v>
      </c>
      <c r="P855" s="48">
        <v>2143.0918431424584</v>
      </c>
      <c r="Q855" s="48">
        <v>15.181691360010138</v>
      </c>
      <c r="R855" s="48">
        <v>10.744741237689396</v>
      </c>
      <c r="U855" s="48">
        <v>1307.6712407353355</v>
      </c>
      <c r="V855" s="48">
        <v>4.5883793185236499E-2</v>
      </c>
      <c r="W855" s="48">
        <v>28499.632440067962</v>
      </c>
      <c r="X855" s="48">
        <v>664.60514862722789</v>
      </c>
      <c r="Y855" s="48">
        <v>2.5142227787387839E-2</v>
      </c>
      <c r="Z855" s="48">
        <v>26433.820990223288</v>
      </c>
      <c r="AA855" s="48">
        <v>545.98160436996</v>
      </c>
      <c r="AB855" s="48">
        <v>2.0533365222417999E-2</v>
      </c>
      <c r="AC855" s="48">
        <v>26589.971904550064</v>
      </c>
      <c r="AD855" s="48">
        <v>-1307.6712407353355</v>
      </c>
      <c r="AE855" s="48">
        <v>-4.5883793185236499E-2</v>
      </c>
      <c r="AF855" s="48">
        <v>28499.632440067962</v>
      </c>
      <c r="AG855" s="48">
        <v>-643.06609210810757</v>
      </c>
      <c r="AH855" s="48">
        <v>-2.074156539784866E-2</v>
      </c>
      <c r="AI855" s="48">
        <v>31003.739581526817</v>
      </c>
      <c r="AJ855" s="48">
        <v>-761.68963636537546</v>
      </c>
      <c r="AK855" s="48">
        <v>-2.53504279628185E-2</v>
      </c>
      <c r="AL855" s="48">
        <v>30046.421207663494</v>
      </c>
      <c r="AM855" s="48">
        <v>-664.60514862722789</v>
      </c>
      <c r="AN855" s="48">
        <v>-2.5142227787387839E-2</v>
      </c>
      <c r="AO855" s="48">
        <v>26433.820990223288</v>
      </c>
      <c r="AP855" s="48">
        <v>643.06609210810757</v>
      </c>
      <c r="AQ855" s="48">
        <v>2.074156539784866E-2</v>
      </c>
      <c r="AR855" s="48">
        <v>31003.739581526817</v>
      </c>
      <c r="AS855" s="48">
        <v>-118.62354425726789</v>
      </c>
      <c r="AT855" s="48">
        <v>-4.60886256496984E-3</v>
      </c>
      <c r="AU855" s="48">
        <v>25738.13876744319</v>
      </c>
      <c r="AV855" s="48">
        <v>-545.98160436996</v>
      </c>
      <c r="AW855" s="48">
        <v>-2.0533365222417999E-2</v>
      </c>
      <c r="AX855" s="48">
        <v>26589.971904550064</v>
      </c>
      <c r="AY855" s="48">
        <v>761.68963636537546</v>
      </c>
      <c r="AZ855" s="48">
        <v>2.53504279628185E-2</v>
      </c>
      <c r="BA855" s="48">
        <v>30046.421207663494</v>
      </c>
      <c r="BB855" s="48">
        <v>118.62354425726789</v>
      </c>
      <c r="BC855" s="48">
        <v>4.60886256496984E-3</v>
      </c>
      <c r="BD855" s="48">
        <v>25738.13876744319</v>
      </c>
      <c r="BF855" s="8">
        <f t="shared" si="105"/>
        <v>320129.12593523681</v>
      </c>
      <c r="BG855" s="8">
        <f t="shared" si="106"/>
        <v>320197.96849005861</v>
      </c>
      <c r="BH855" s="8">
        <f t="shared" si="107"/>
        <v>320218.78762023128</v>
      </c>
      <c r="BI855" s="8">
        <f t="shared" si="108"/>
        <v>320199.1452875394</v>
      </c>
      <c r="BJ855" s="19">
        <f t="shared" si="109"/>
        <v>0</v>
      </c>
      <c r="BK855" s="19">
        <f t="shared" si="110"/>
        <v>0</v>
      </c>
      <c r="BL855" s="19">
        <f t="shared" si="111"/>
        <v>1</v>
      </c>
      <c r="BM855" s="19">
        <f t="shared" si="112"/>
        <v>0</v>
      </c>
    </row>
    <row r="856" spans="2:65" x14ac:dyDescent="0.25">
      <c r="B856" s="6">
        <v>831</v>
      </c>
      <c r="C856" s="48">
        <v>2015.56488248297</v>
      </c>
      <c r="D856" s="48">
        <v>1594.3166231139835</v>
      </c>
      <c r="E856" s="48">
        <v>15.054808927886492</v>
      </c>
      <c r="F856" s="48">
        <v>10.657521215958258</v>
      </c>
      <c r="G856" s="48">
        <v>3151.3643205476756</v>
      </c>
      <c r="H856" s="48">
        <v>2894.0744047350768</v>
      </c>
      <c r="I856" s="48">
        <v>15.128016325030373</v>
      </c>
      <c r="J856" s="48">
        <v>10.700655772988506</v>
      </c>
      <c r="K856" s="48">
        <v>2621.4818547204377</v>
      </c>
      <c r="L856" s="48">
        <v>2278.0061924649904</v>
      </c>
      <c r="M856" s="48">
        <v>15.089704275709035</v>
      </c>
      <c r="N856" s="48">
        <v>10.678098937009471</v>
      </c>
      <c r="O856" s="48">
        <v>2515.2793769856185</v>
      </c>
      <c r="P856" s="48">
        <v>2156.9523005232563</v>
      </c>
      <c r="Q856" s="48">
        <v>15.083064738664429</v>
      </c>
      <c r="R856" s="48">
        <v>10.674186019238977</v>
      </c>
      <c r="U856" s="48">
        <v>1299.7577816210933</v>
      </c>
      <c r="V856" s="48">
        <v>4.3134557030247933E-2</v>
      </c>
      <c r="W856" s="48">
        <v>30132.633116172805</v>
      </c>
      <c r="X856" s="48">
        <v>683.68956935100687</v>
      </c>
      <c r="Y856" s="48">
        <v>2.0577721051212805E-2</v>
      </c>
      <c r="Z856" s="48">
        <v>33224.746688395397</v>
      </c>
      <c r="AA856" s="48">
        <v>562.63567740927283</v>
      </c>
      <c r="AB856" s="48">
        <v>1.6664803280718843E-2</v>
      </c>
      <c r="AC856" s="48">
        <v>33761.915333272591</v>
      </c>
      <c r="AD856" s="48">
        <v>-1299.7577816210933</v>
      </c>
      <c r="AE856" s="48">
        <v>-4.3134557030247933E-2</v>
      </c>
      <c r="AF856" s="48">
        <v>30132.633116172805</v>
      </c>
      <c r="AG856" s="48">
        <v>-616.06821227008641</v>
      </c>
      <c r="AH856" s="48">
        <v>-2.2556835979035128E-2</v>
      </c>
      <c r="AI856" s="48">
        <v>27311.818592052325</v>
      </c>
      <c r="AJ856" s="48">
        <v>-737.12210421182044</v>
      </c>
      <c r="AK856" s="48">
        <v>-2.646975374952909E-2</v>
      </c>
      <c r="AL856" s="48">
        <v>27847.71294764819</v>
      </c>
      <c r="AM856" s="48">
        <v>-683.68956935100687</v>
      </c>
      <c r="AN856" s="48">
        <v>-2.0577721051212805E-2</v>
      </c>
      <c r="AO856" s="48">
        <v>33224.746688395397</v>
      </c>
      <c r="AP856" s="48">
        <v>616.06821227008641</v>
      </c>
      <c r="AQ856" s="48">
        <v>2.2556835979035128E-2</v>
      </c>
      <c r="AR856" s="48">
        <v>27311.818592052325</v>
      </c>
      <c r="AS856" s="48">
        <v>-121.05389194173404</v>
      </c>
      <c r="AT856" s="48">
        <v>-3.9129177704939622E-3</v>
      </c>
      <c r="AU856" s="48">
        <v>30936.988467931013</v>
      </c>
      <c r="AV856" s="48">
        <v>-562.63567740927283</v>
      </c>
      <c r="AW856" s="48">
        <v>-1.6664803280718843E-2</v>
      </c>
      <c r="AX856" s="48">
        <v>33761.915333272591</v>
      </c>
      <c r="AY856" s="48">
        <v>737.12210421182044</v>
      </c>
      <c r="AZ856" s="48">
        <v>2.646975374952909E-2</v>
      </c>
      <c r="BA856" s="48">
        <v>27847.71294764819</v>
      </c>
      <c r="BB856" s="48">
        <v>121.05389194173404</v>
      </c>
      <c r="BC856" s="48">
        <v>3.9129177704939622E-3</v>
      </c>
      <c r="BD856" s="48">
        <v>30936.988467931013</v>
      </c>
      <c r="BF856" s="8">
        <f t="shared" si="105"/>
        <v>318131.31985563377</v>
      </c>
      <c r="BG856" s="8">
        <f t="shared" si="106"/>
        <v>318125.59878492012</v>
      </c>
      <c r="BH856" s="8">
        <f t="shared" si="107"/>
        <v>318064.96191781916</v>
      </c>
      <c r="BI856" s="8">
        <f t="shared" si="108"/>
        <v>318068.62827664608</v>
      </c>
      <c r="BJ856" s="19">
        <f t="shared" si="109"/>
        <v>1</v>
      </c>
      <c r="BK856" s="19">
        <f t="shared" si="110"/>
        <v>0</v>
      </c>
      <c r="BL856" s="19">
        <f t="shared" si="111"/>
        <v>0</v>
      </c>
      <c r="BM856" s="19">
        <f t="shared" si="112"/>
        <v>0</v>
      </c>
    </row>
    <row r="857" spans="2:65" x14ac:dyDescent="0.25">
      <c r="B857" s="6">
        <v>832</v>
      </c>
      <c r="C857" s="48">
        <v>1996.1087235353907</v>
      </c>
      <c r="D857" s="48">
        <v>1585.1085475715531</v>
      </c>
      <c r="E857" s="48">
        <v>14.951960678878711</v>
      </c>
      <c r="F857" s="48">
        <v>10.583562089229524</v>
      </c>
      <c r="G857" s="48">
        <v>3220.3010374558708</v>
      </c>
      <c r="H857" s="48">
        <v>2942.5259781141417</v>
      </c>
      <c r="I857" s="48">
        <v>15.009545531014178</v>
      </c>
      <c r="J857" s="48">
        <v>10.617512425672734</v>
      </c>
      <c r="K857" s="48">
        <v>2582.0104112584754</v>
      </c>
      <c r="L857" s="48">
        <v>2254.6092859133669</v>
      </c>
      <c r="M857" s="48">
        <v>14.98820665746093</v>
      </c>
      <c r="N857" s="48">
        <v>10.604942438659613</v>
      </c>
      <c r="O857" s="48">
        <v>2524.0408731464649</v>
      </c>
      <c r="P857" s="48">
        <v>2166.0936390893812</v>
      </c>
      <c r="Q857" s="48">
        <v>14.975006895993266</v>
      </c>
      <c r="R857" s="48">
        <v>10.597160585840633</v>
      </c>
      <c r="U857" s="48">
        <v>1357.4174305425886</v>
      </c>
      <c r="V857" s="48">
        <v>3.3950336443210105E-2</v>
      </c>
      <c r="W857" s="48">
        <v>39982.444144940579</v>
      </c>
      <c r="X857" s="48">
        <v>669.50073834181376</v>
      </c>
      <c r="Y857" s="48">
        <v>2.1380349430089041E-2</v>
      </c>
      <c r="Z857" s="48">
        <v>31313.835189223359</v>
      </c>
      <c r="AA857" s="48">
        <v>580.9850915178281</v>
      </c>
      <c r="AB857" s="48">
        <v>1.3598496611109567E-2</v>
      </c>
      <c r="AC857" s="48">
        <v>42724.214899107341</v>
      </c>
      <c r="AD857" s="48">
        <v>-1357.4174305425886</v>
      </c>
      <c r="AE857" s="48">
        <v>-3.3950336443210105E-2</v>
      </c>
      <c r="AF857" s="48">
        <v>39982.444144940579</v>
      </c>
      <c r="AG857" s="48">
        <v>-687.91669220077483</v>
      </c>
      <c r="AH857" s="48">
        <v>-1.2569987013121064E-2</v>
      </c>
      <c r="AI857" s="48">
        <v>54726.921474357878</v>
      </c>
      <c r="AJ857" s="48">
        <v>-776.43233902476049</v>
      </c>
      <c r="AK857" s="48">
        <v>-2.0351839832100538E-2</v>
      </c>
      <c r="AL857" s="48">
        <v>38150.474130604634</v>
      </c>
      <c r="AM857" s="48">
        <v>-669.50073834181376</v>
      </c>
      <c r="AN857" s="48">
        <v>-2.1380349430089041E-2</v>
      </c>
      <c r="AO857" s="48">
        <v>31313.835189223359</v>
      </c>
      <c r="AP857" s="48">
        <v>687.91669220077483</v>
      </c>
      <c r="AQ857" s="48">
        <v>1.2569987013121064E-2</v>
      </c>
      <c r="AR857" s="48">
        <v>54726.921474357878</v>
      </c>
      <c r="AS857" s="48">
        <v>-88.515646823985662</v>
      </c>
      <c r="AT857" s="48">
        <v>-7.7818528189794733E-3</v>
      </c>
      <c r="AU857" s="48">
        <v>11374.623612528536</v>
      </c>
      <c r="AV857" s="48">
        <v>-580.9850915178281</v>
      </c>
      <c r="AW857" s="48">
        <v>-1.3598496611109567E-2</v>
      </c>
      <c r="AX857" s="48">
        <v>42724.214899107341</v>
      </c>
      <c r="AY857" s="48">
        <v>776.43233902476049</v>
      </c>
      <c r="AZ857" s="48">
        <v>2.0351839832100538E-2</v>
      </c>
      <c r="BA857" s="48">
        <v>38150.474130604634</v>
      </c>
      <c r="BB857" s="48">
        <v>88.515646823985662</v>
      </c>
      <c r="BC857" s="48">
        <v>7.7818528189794733E-3</v>
      </c>
      <c r="BD857" s="48">
        <v>11374.623612528536</v>
      </c>
      <c r="BF857" s="8">
        <f t="shared" si="105"/>
        <v>315921.75412931415</v>
      </c>
      <c r="BG857" s="8">
        <f t="shared" si="106"/>
        <v>315582.84679206787</v>
      </c>
      <c r="BH857" s="8">
        <f t="shared" si="107"/>
        <v>315893.66387387505</v>
      </c>
      <c r="BI857" s="8">
        <f t="shared" si="108"/>
        <v>315748.72393612965</v>
      </c>
      <c r="BJ857" s="19">
        <f t="shared" si="109"/>
        <v>1</v>
      </c>
      <c r="BK857" s="19">
        <f t="shared" si="110"/>
        <v>0</v>
      </c>
      <c r="BL857" s="19">
        <f t="shared" si="111"/>
        <v>0</v>
      </c>
      <c r="BM857" s="19">
        <f t="shared" si="112"/>
        <v>0</v>
      </c>
    </row>
    <row r="858" spans="2:65" x14ac:dyDescent="0.25">
      <c r="B858" s="6">
        <v>833</v>
      </c>
      <c r="C858" s="48">
        <v>2016.4879774816393</v>
      </c>
      <c r="D858" s="48">
        <v>1598.7254043646524</v>
      </c>
      <c r="E858" s="48">
        <v>14.893659284996927</v>
      </c>
      <c r="F858" s="48">
        <v>10.544056058412718</v>
      </c>
      <c r="G858" s="48">
        <v>3217.3202658184082</v>
      </c>
      <c r="H858" s="48">
        <v>2940.4691624945103</v>
      </c>
      <c r="I858" s="48">
        <v>14.959077160073065</v>
      </c>
      <c r="J858" s="48">
        <v>10.582701648624282</v>
      </c>
      <c r="K858" s="48">
        <v>2543.9552679026342</v>
      </c>
      <c r="L858" s="48">
        <v>2228.9979108285402</v>
      </c>
      <c r="M858" s="48">
        <v>14.941497448586523</v>
      </c>
      <c r="N858" s="48">
        <v>10.572327399532252</v>
      </c>
      <c r="O858" s="48">
        <v>2517.9785359073521</v>
      </c>
      <c r="P858" s="48">
        <v>2161.9358003733146</v>
      </c>
      <c r="Q858" s="48">
        <v>14.922452100844669</v>
      </c>
      <c r="R858" s="48">
        <v>10.561079189688762</v>
      </c>
      <c r="U858" s="48">
        <v>1341.743758129858</v>
      </c>
      <c r="V858" s="48">
        <v>3.8645590211563885E-2</v>
      </c>
      <c r="W858" s="48">
        <v>34719.194370807389</v>
      </c>
      <c r="X858" s="48">
        <v>630.27250646388779</v>
      </c>
      <c r="Y858" s="48">
        <v>2.8271341119534554E-2</v>
      </c>
      <c r="Z858" s="48">
        <v>22293.689705027489</v>
      </c>
      <c r="AA858" s="48">
        <v>563.2103960086622</v>
      </c>
      <c r="AB858" s="48">
        <v>1.7023131276044268E-2</v>
      </c>
      <c r="AC858" s="48">
        <v>33085.005741642708</v>
      </c>
      <c r="AD858" s="48">
        <v>-1341.743758129858</v>
      </c>
      <c r="AE858" s="48">
        <v>-3.8645590211563885E-2</v>
      </c>
      <c r="AF858" s="48">
        <v>34719.194370807389</v>
      </c>
      <c r="AG858" s="48">
        <v>-711.47125166597016</v>
      </c>
      <c r="AH858" s="48">
        <v>-1.0374249092029331E-2</v>
      </c>
      <c r="AI858" s="48">
        <v>68580.505958026653</v>
      </c>
      <c r="AJ858" s="48">
        <v>-778.53336212119575</v>
      </c>
      <c r="AK858" s="48">
        <v>-2.1622458935519617E-2</v>
      </c>
      <c r="AL858" s="48">
        <v>36005.77364687623</v>
      </c>
      <c r="AM858" s="48">
        <v>-630.27250646388779</v>
      </c>
      <c r="AN858" s="48">
        <v>-2.8271341119534554E-2</v>
      </c>
      <c r="AO858" s="48">
        <v>22293.689705027489</v>
      </c>
      <c r="AP858" s="48">
        <v>711.47125166597016</v>
      </c>
      <c r="AQ858" s="48">
        <v>1.0374249092029331E-2</v>
      </c>
      <c r="AR858" s="48">
        <v>68580.505958026653</v>
      </c>
      <c r="AS858" s="48">
        <v>-67.062110455225593</v>
      </c>
      <c r="AT858" s="48">
        <v>-1.1248209843490287E-2</v>
      </c>
      <c r="AU858" s="48">
        <v>5962.0251923053047</v>
      </c>
      <c r="AV858" s="48">
        <v>-563.2103960086622</v>
      </c>
      <c r="AW858" s="48">
        <v>-1.7023131276044268E-2</v>
      </c>
      <c r="AX858" s="48">
        <v>33085.005741642708</v>
      </c>
      <c r="AY858" s="48">
        <v>778.53336212119575</v>
      </c>
      <c r="AZ858" s="48">
        <v>2.1622458935519617E-2</v>
      </c>
      <c r="BA858" s="48">
        <v>36005.77364687623</v>
      </c>
      <c r="BB858" s="48">
        <v>67.062110455225593</v>
      </c>
      <c r="BC858" s="48">
        <v>1.1248209843490287E-2</v>
      </c>
      <c r="BD858" s="48">
        <v>5962.0251923053047</v>
      </c>
      <c r="BF858" s="8">
        <f t="shared" ref="BF858:BF921" si="113">IF($B858&lt;&gt;"",$F858*rngWTPthreshold-$D858,"")</f>
        <v>314722.95634801692</v>
      </c>
      <c r="BG858" s="8">
        <f t="shared" ref="BG858:BG921" si="114">IF($B858&lt;&gt;"",$J858*rngWTPthreshold-$H858,"")</f>
        <v>314540.58029623394</v>
      </c>
      <c r="BH858" s="8">
        <f t="shared" ref="BH858:BH921" si="115">IF($B858&lt;&gt;"",$N858*rngWTPthreshold-$L858,"")</f>
        <v>314940.82407513901</v>
      </c>
      <c r="BI858" s="8">
        <f t="shared" ref="BI858:BI921" si="116">IF($B858&lt;&gt;"",$R858*rngWTPthreshold-$P858,"")</f>
        <v>314670.43989028956</v>
      </c>
      <c r="BJ858" s="19">
        <f t="shared" si="109"/>
        <v>0</v>
      </c>
      <c r="BK858" s="19">
        <f t="shared" si="110"/>
        <v>0</v>
      </c>
      <c r="BL858" s="19">
        <f t="shared" si="111"/>
        <v>1</v>
      </c>
      <c r="BM858" s="19">
        <f t="shared" si="112"/>
        <v>0</v>
      </c>
    </row>
    <row r="859" spans="2:65" x14ac:dyDescent="0.25">
      <c r="B859" s="6">
        <v>834</v>
      </c>
      <c r="C859" s="48">
        <v>1989.8071175919333</v>
      </c>
      <c r="D859" s="48">
        <v>1580.9127526957027</v>
      </c>
      <c r="E859" s="48">
        <v>15.106695551149864</v>
      </c>
      <c r="F859" s="48">
        <v>10.695373209356328</v>
      </c>
      <c r="G859" s="48">
        <v>3119.312028909359</v>
      </c>
      <c r="H859" s="48">
        <v>2874.9141029658626</v>
      </c>
      <c r="I859" s="48">
        <v>15.187489460839174</v>
      </c>
      <c r="J859" s="48">
        <v>10.74309620390447</v>
      </c>
      <c r="K859" s="48">
        <v>2529.4066430375588</v>
      </c>
      <c r="L859" s="48">
        <v>2219.341602812422</v>
      </c>
      <c r="M859" s="48">
        <v>15.155431940462202</v>
      </c>
      <c r="N859" s="48">
        <v>10.724179973258973</v>
      </c>
      <c r="O859" s="48">
        <v>2497.2453045540938</v>
      </c>
      <c r="P859" s="48">
        <v>2148.1285506483009</v>
      </c>
      <c r="Q859" s="48">
        <v>15.136245659691111</v>
      </c>
      <c r="R859" s="48">
        <v>10.712846561194455</v>
      </c>
      <c r="U859" s="48">
        <v>1294.0013502701599</v>
      </c>
      <c r="V859" s="48">
        <v>4.7722994548141884E-2</v>
      </c>
      <c r="W859" s="48">
        <v>27114.839764818204</v>
      </c>
      <c r="X859" s="48">
        <v>638.42885011671933</v>
      </c>
      <c r="Y859" s="48">
        <v>2.8806763902645471E-2</v>
      </c>
      <c r="Z859" s="48">
        <v>22162.463380973146</v>
      </c>
      <c r="AA859" s="48">
        <v>567.21579795259822</v>
      </c>
      <c r="AB859" s="48">
        <v>1.7473351838127371E-2</v>
      </c>
      <c r="AC859" s="48">
        <v>32461.762528865042</v>
      </c>
      <c r="AD859" s="48">
        <v>-1294.0013502701599</v>
      </c>
      <c r="AE859" s="48">
        <v>-4.7722994548141884E-2</v>
      </c>
      <c r="AF859" s="48">
        <v>27114.839764818204</v>
      </c>
      <c r="AG859" s="48">
        <v>-655.57250015344061</v>
      </c>
      <c r="AH859" s="48">
        <v>-1.8916230645496412E-2</v>
      </c>
      <c r="AI859" s="48">
        <v>34656.613806383233</v>
      </c>
      <c r="AJ859" s="48">
        <v>-726.78555231756172</v>
      </c>
      <c r="AK859" s="48">
        <v>-3.0249642710014513E-2</v>
      </c>
      <c r="AL859" s="48">
        <v>24026.252451469467</v>
      </c>
      <c r="AM859" s="48">
        <v>-638.42885011671933</v>
      </c>
      <c r="AN859" s="48">
        <v>-2.8806763902645471E-2</v>
      </c>
      <c r="AO859" s="48">
        <v>22162.463380973146</v>
      </c>
      <c r="AP859" s="48">
        <v>655.57250015344061</v>
      </c>
      <c r="AQ859" s="48">
        <v>1.8916230645496412E-2</v>
      </c>
      <c r="AR859" s="48">
        <v>34656.613806383233</v>
      </c>
      <c r="AS859" s="48">
        <v>-71.213052164121109</v>
      </c>
      <c r="AT859" s="48">
        <v>-1.13334120645181E-2</v>
      </c>
      <c r="AU859" s="48">
        <v>6283.4609523349318</v>
      </c>
      <c r="AV859" s="48">
        <v>-567.21579795259822</v>
      </c>
      <c r="AW859" s="48">
        <v>-1.7473351838127371E-2</v>
      </c>
      <c r="AX859" s="48">
        <v>32461.762528865042</v>
      </c>
      <c r="AY859" s="48">
        <v>726.78555231756172</v>
      </c>
      <c r="AZ859" s="48">
        <v>3.0249642710014513E-2</v>
      </c>
      <c r="BA859" s="48">
        <v>24026.252451469467</v>
      </c>
      <c r="BB859" s="48">
        <v>71.213052164121109</v>
      </c>
      <c r="BC859" s="48">
        <v>1.13334120645181E-2</v>
      </c>
      <c r="BD859" s="48">
        <v>6283.4609523349318</v>
      </c>
      <c r="BF859" s="8">
        <f t="shared" si="113"/>
        <v>319280.28352799412</v>
      </c>
      <c r="BG859" s="8">
        <f t="shared" si="114"/>
        <v>319417.97201416822</v>
      </c>
      <c r="BH859" s="8">
        <f t="shared" si="115"/>
        <v>319506.05759495677</v>
      </c>
      <c r="BI859" s="8">
        <f t="shared" si="116"/>
        <v>319237.26828518539</v>
      </c>
      <c r="BJ859" s="19">
        <f t="shared" ref="BJ859:BJ922" si="117">IF($B859&lt;&gt;"",IF(BF859=MAX($BF859:$BI859),1,0),"")</f>
        <v>0</v>
      </c>
      <c r="BK859" s="19">
        <f t="shared" ref="BK859:BK922" si="118">IF($B859&lt;&gt;"",IF(BG859=MAX($BF859:$BI859),1,0),"")</f>
        <v>0</v>
      </c>
      <c r="BL859" s="19">
        <f t="shared" ref="BL859:BL922" si="119">IF($B859&lt;&gt;"",IF(BH859=MAX($BF859:$BI859),1,0),"")</f>
        <v>1</v>
      </c>
      <c r="BM859" s="19">
        <f t="shared" ref="BM859:BM922" si="120">IF($B859&lt;&gt;"",IF(BI859=MAX($BF859:$BI859),1,0),"")</f>
        <v>0</v>
      </c>
    </row>
    <row r="860" spans="2:65" x14ac:dyDescent="0.25">
      <c r="B860" s="6">
        <v>835</v>
      </c>
      <c r="C860" s="48">
        <v>1975.0119686731591</v>
      </c>
      <c r="D860" s="48">
        <v>1570.3740736459267</v>
      </c>
      <c r="E860" s="48">
        <v>15.134835492950865</v>
      </c>
      <c r="F860" s="48">
        <v>10.71500569977267</v>
      </c>
      <c r="G860" s="48">
        <v>3148.4055650026871</v>
      </c>
      <c r="H860" s="48">
        <v>2894.0474244300558</v>
      </c>
      <c r="I860" s="48">
        <v>15.208154324380057</v>
      </c>
      <c r="J860" s="48">
        <v>10.75825626109491</v>
      </c>
      <c r="K860" s="48">
        <v>2590.9562268585855</v>
      </c>
      <c r="L860" s="48">
        <v>2260.1906687705264</v>
      </c>
      <c r="M860" s="48">
        <v>15.171044039350004</v>
      </c>
      <c r="N860" s="48">
        <v>10.73638148241972</v>
      </c>
      <c r="O860" s="48">
        <v>2485.6898963389863</v>
      </c>
      <c r="P860" s="48">
        <v>2139.8811503834777</v>
      </c>
      <c r="Q860" s="48">
        <v>15.163697287094315</v>
      </c>
      <c r="R860" s="48">
        <v>10.732046929172363</v>
      </c>
      <c r="U860" s="48">
        <v>1323.6733507841291</v>
      </c>
      <c r="V860" s="48">
        <v>4.3250561322240699E-2</v>
      </c>
      <c r="W860" s="48">
        <v>30604.766974514565</v>
      </c>
      <c r="X860" s="48">
        <v>689.81659512459964</v>
      </c>
      <c r="Y860" s="48">
        <v>2.1375782647050201E-2</v>
      </c>
      <c r="Z860" s="48">
        <v>32270.939806725273</v>
      </c>
      <c r="AA860" s="48">
        <v>569.50707673755096</v>
      </c>
      <c r="AB860" s="48">
        <v>1.7041229399692881E-2</v>
      </c>
      <c r="AC860" s="48">
        <v>33419.365667820581</v>
      </c>
      <c r="AD860" s="48">
        <v>-1323.6733507841291</v>
      </c>
      <c r="AE860" s="48">
        <v>-4.3250561322240699E-2</v>
      </c>
      <c r="AF860" s="48">
        <v>30604.766974514565</v>
      </c>
      <c r="AG860" s="48">
        <v>-633.85675565952943</v>
      </c>
      <c r="AH860" s="48">
        <v>-2.1874778675190498E-2</v>
      </c>
      <c r="AI860" s="48">
        <v>28976.602006877649</v>
      </c>
      <c r="AJ860" s="48">
        <v>-754.16627404657811</v>
      </c>
      <c r="AK860" s="48">
        <v>-2.6209331922547818E-2</v>
      </c>
      <c r="AL860" s="48">
        <v>28774.723303716524</v>
      </c>
      <c r="AM860" s="48">
        <v>-689.81659512459964</v>
      </c>
      <c r="AN860" s="48">
        <v>-2.1375782647050201E-2</v>
      </c>
      <c r="AO860" s="48">
        <v>32270.939806725273</v>
      </c>
      <c r="AP860" s="48">
        <v>633.85675565952943</v>
      </c>
      <c r="AQ860" s="48">
        <v>2.1874778675190498E-2</v>
      </c>
      <c r="AR860" s="48">
        <v>28976.602006877649</v>
      </c>
      <c r="AS860" s="48">
        <v>-120.30951838704868</v>
      </c>
      <c r="AT860" s="48">
        <v>-4.3345532473573201E-3</v>
      </c>
      <c r="AU860" s="48">
        <v>27755.921203736209</v>
      </c>
      <c r="AV860" s="48">
        <v>-569.50707673755096</v>
      </c>
      <c r="AW860" s="48">
        <v>-1.7041229399692881E-2</v>
      </c>
      <c r="AX860" s="48">
        <v>33419.365667820581</v>
      </c>
      <c r="AY860" s="48">
        <v>754.16627404657811</v>
      </c>
      <c r="AZ860" s="48">
        <v>2.6209331922547818E-2</v>
      </c>
      <c r="BA860" s="48">
        <v>28774.723303716524</v>
      </c>
      <c r="BB860" s="48">
        <v>120.30951838704868</v>
      </c>
      <c r="BC860" s="48">
        <v>4.3345532473573201E-3</v>
      </c>
      <c r="BD860" s="48">
        <v>27755.921203736209</v>
      </c>
      <c r="BF860" s="8">
        <f t="shared" si="113"/>
        <v>319879.79691953416</v>
      </c>
      <c r="BG860" s="8">
        <f t="shared" si="114"/>
        <v>319853.64040841727</v>
      </c>
      <c r="BH860" s="8">
        <f t="shared" si="115"/>
        <v>319831.25380382111</v>
      </c>
      <c r="BI860" s="8">
        <f t="shared" si="116"/>
        <v>319821.52672478737</v>
      </c>
      <c r="BJ860" s="19">
        <f t="shared" si="117"/>
        <v>1</v>
      </c>
      <c r="BK860" s="19">
        <f t="shared" si="118"/>
        <v>0</v>
      </c>
      <c r="BL860" s="19">
        <f t="shared" si="119"/>
        <v>0</v>
      </c>
      <c r="BM860" s="19">
        <f t="shared" si="120"/>
        <v>0</v>
      </c>
    </row>
    <row r="861" spans="2:65" x14ac:dyDescent="0.25">
      <c r="B861" s="6">
        <v>836</v>
      </c>
      <c r="C861" s="48">
        <v>1954.810406150928</v>
      </c>
      <c r="D861" s="48">
        <v>1555.6276136076153</v>
      </c>
      <c r="E861" s="48">
        <v>15.100110013080622</v>
      </c>
      <c r="F861" s="48">
        <v>10.690181074948326</v>
      </c>
      <c r="G861" s="48">
        <v>3226.2071486893055</v>
      </c>
      <c r="H861" s="48">
        <v>2945.3471527799115</v>
      </c>
      <c r="I861" s="48">
        <v>15.157956562574739</v>
      </c>
      <c r="J861" s="48">
        <v>10.724313462302188</v>
      </c>
      <c r="K861" s="48">
        <v>2570.2964140189197</v>
      </c>
      <c r="L861" s="48">
        <v>2245.4114875557225</v>
      </c>
      <c r="M861" s="48">
        <v>15.136527372388125</v>
      </c>
      <c r="N861" s="48">
        <v>10.711678503656602</v>
      </c>
      <c r="O861" s="48">
        <v>2531.4860959515804</v>
      </c>
      <c r="P861" s="48">
        <v>2169.5915322370424</v>
      </c>
      <c r="Q861" s="48">
        <v>15.118427174209433</v>
      </c>
      <c r="R861" s="48">
        <v>10.700997819822371</v>
      </c>
      <c r="U861" s="48">
        <v>1389.7195391722962</v>
      </c>
      <c r="V861" s="48">
        <v>3.413238735386237E-2</v>
      </c>
      <c r="W861" s="48">
        <v>40715.568025306544</v>
      </c>
      <c r="X861" s="48">
        <v>689.78387394810716</v>
      </c>
      <c r="Y861" s="48">
        <v>2.149742870827609E-2</v>
      </c>
      <c r="Z861" s="48">
        <v>32086.808301987941</v>
      </c>
      <c r="AA861" s="48">
        <v>613.9639186294271</v>
      </c>
      <c r="AB861" s="48">
        <v>1.081674487404527E-2</v>
      </c>
      <c r="AC861" s="48">
        <v>56760.506582958311</v>
      </c>
      <c r="AD861" s="48">
        <v>-1389.7195391722962</v>
      </c>
      <c r="AE861" s="48">
        <v>-3.413238735386237E-2</v>
      </c>
      <c r="AF861" s="48">
        <v>40715.568025306544</v>
      </c>
      <c r="AG861" s="48">
        <v>-699.93566522418905</v>
      </c>
      <c r="AH861" s="48">
        <v>-1.2634958645586281E-2</v>
      </c>
      <c r="AI861" s="48">
        <v>55396.751572961795</v>
      </c>
      <c r="AJ861" s="48">
        <v>-775.75562054286911</v>
      </c>
      <c r="AK861" s="48">
        <v>-2.33156424798171E-2</v>
      </c>
      <c r="AL861" s="48">
        <v>33271.89551883001</v>
      </c>
      <c r="AM861" s="48">
        <v>-689.78387394810716</v>
      </c>
      <c r="AN861" s="48">
        <v>-2.149742870827609E-2</v>
      </c>
      <c r="AO861" s="48">
        <v>32086.808301987941</v>
      </c>
      <c r="AP861" s="48">
        <v>699.93566522418905</v>
      </c>
      <c r="AQ861" s="48">
        <v>1.2634958645586281E-2</v>
      </c>
      <c r="AR861" s="48">
        <v>55396.751572961795</v>
      </c>
      <c r="AS861" s="48">
        <v>-75.819955318680059</v>
      </c>
      <c r="AT861" s="48">
        <v>-1.068068383423082E-2</v>
      </c>
      <c r="AU861" s="48">
        <v>7098.7922211200166</v>
      </c>
      <c r="AV861" s="48">
        <v>-613.9639186294271</v>
      </c>
      <c r="AW861" s="48">
        <v>-1.081674487404527E-2</v>
      </c>
      <c r="AX861" s="48">
        <v>56760.506582958311</v>
      </c>
      <c r="AY861" s="48">
        <v>775.75562054286911</v>
      </c>
      <c r="AZ861" s="48">
        <v>2.33156424798171E-2</v>
      </c>
      <c r="BA861" s="48">
        <v>33271.89551883001</v>
      </c>
      <c r="BB861" s="48">
        <v>75.819955318680059</v>
      </c>
      <c r="BC861" s="48">
        <v>1.068068383423082E-2</v>
      </c>
      <c r="BD861" s="48">
        <v>7098.7922211200166</v>
      </c>
      <c r="BF861" s="8">
        <f t="shared" si="113"/>
        <v>319149.80463484215</v>
      </c>
      <c r="BG861" s="8">
        <f t="shared" si="114"/>
        <v>318784.0567162857</v>
      </c>
      <c r="BH861" s="8">
        <f t="shared" si="115"/>
        <v>319104.94362214237</v>
      </c>
      <c r="BI861" s="8">
        <f t="shared" si="116"/>
        <v>318860.34306243405</v>
      </c>
      <c r="BJ861" s="19">
        <f t="shared" si="117"/>
        <v>1</v>
      </c>
      <c r="BK861" s="19">
        <f t="shared" si="118"/>
        <v>0</v>
      </c>
      <c r="BL861" s="19">
        <f t="shared" si="119"/>
        <v>0</v>
      </c>
      <c r="BM861" s="19">
        <f t="shared" si="120"/>
        <v>0</v>
      </c>
    </row>
    <row r="862" spans="2:65" x14ac:dyDescent="0.25">
      <c r="B862" s="6">
        <v>837</v>
      </c>
      <c r="C862" s="48">
        <v>1998.8460780046801</v>
      </c>
      <c r="D862" s="48">
        <v>1586.3299867287865</v>
      </c>
      <c r="E862" s="48">
        <v>15.168752597815763</v>
      </c>
      <c r="F862" s="48">
        <v>10.739940146843244</v>
      </c>
      <c r="G862" s="48">
        <v>3161.5575361688652</v>
      </c>
      <c r="H862" s="48">
        <v>2902.7950527534267</v>
      </c>
      <c r="I862" s="48">
        <v>15.245175259973569</v>
      </c>
      <c r="J862" s="48">
        <v>10.784987238942197</v>
      </c>
      <c r="K862" s="48">
        <v>2606.4788573356382</v>
      </c>
      <c r="L862" s="48">
        <v>2270.5390641758413</v>
      </c>
      <c r="M862" s="48">
        <v>15.206994880673225</v>
      </c>
      <c r="N862" s="48">
        <v>10.762499526872748</v>
      </c>
      <c r="O862" s="48">
        <v>2446.1455146362664</v>
      </c>
      <c r="P862" s="48">
        <v>2113.2770830340692</v>
      </c>
      <c r="Q862" s="48">
        <v>15.208521165389882</v>
      </c>
      <c r="R862" s="48">
        <v>10.763399157441645</v>
      </c>
      <c r="U862" s="48">
        <v>1316.4650660246402</v>
      </c>
      <c r="V862" s="48">
        <v>4.5047092098952746E-2</v>
      </c>
      <c r="W862" s="48">
        <v>29224.196383926974</v>
      </c>
      <c r="X862" s="48">
        <v>684.20907744705482</v>
      </c>
      <c r="Y862" s="48">
        <v>2.2559380029504084E-2</v>
      </c>
      <c r="Z862" s="48">
        <v>30329.250030462634</v>
      </c>
      <c r="AA862" s="48">
        <v>526.94709630528268</v>
      </c>
      <c r="AB862" s="48">
        <v>2.3459010598401164E-2</v>
      </c>
      <c r="AC862" s="48">
        <v>22462.460387873154</v>
      </c>
      <c r="AD862" s="48">
        <v>-1316.4650660246402</v>
      </c>
      <c r="AE862" s="48">
        <v>-4.5047092098952746E-2</v>
      </c>
      <c r="AF862" s="48">
        <v>29224.196383926974</v>
      </c>
      <c r="AG862" s="48">
        <v>-632.25598857758541</v>
      </c>
      <c r="AH862" s="48">
        <v>-2.2487712069448662E-2</v>
      </c>
      <c r="AI862" s="48">
        <v>28115.620950010085</v>
      </c>
      <c r="AJ862" s="48">
        <v>-789.51796971935755</v>
      </c>
      <c r="AK862" s="48">
        <v>-2.1588081500551581E-2</v>
      </c>
      <c r="AL862" s="48">
        <v>36571.937608220775</v>
      </c>
      <c r="AM862" s="48">
        <v>-684.20907744705482</v>
      </c>
      <c r="AN862" s="48">
        <v>-2.2559380029504084E-2</v>
      </c>
      <c r="AO862" s="48">
        <v>30329.250030462634</v>
      </c>
      <c r="AP862" s="48">
        <v>632.25598857758541</v>
      </c>
      <c r="AQ862" s="48">
        <v>2.2487712069448662E-2</v>
      </c>
      <c r="AR862" s="48">
        <v>28115.620950010085</v>
      </c>
      <c r="AS862" s="48">
        <v>-157.26198114177214</v>
      </c>
      <c r="AT862" s="48">
        <v>8.9963056889708071E-4</v>
      </c>
      <c r="AU862" s="48">
        <v>-174807.28932385042</v>
      </c>
      <c r="AV862" s="48">
        <v>-526.94709630528268</v>
      </c>
      <c r="AW862" s="48">
        <v>-2.3459010598401164E-2</v>
      </c>
      <c r="AX862" s="48">
        <v>22462.460387873154</v>
      </c>
      <c r="AY862" s="48">
        <v>789.51796971935755</v>
      </c>
      <c r="AZ862" s="48">
        <v>2.1588081500551581E-2</v>
      </c>
      <c r="BA862" s="48">
        <v>36571.937608220775</v>
      </c>
      <c r="BB862" s="48">
        <v>157.26198114177214</v>
      </c>
      <c r="BC862" s="48">
        <v>-8.9963056889708071E-4</v>
      </c>
      <c r="BD862" s="48">
        <v>-174807.28932385042</v>
      </c>
      <c r="BF862" s="8">
        <f t="shared" si="113"/>
        <v>320611.87441856856</v>
      </c>
      <c r="BG862" s="8">
        <f t="shared" si="114"/>
        <v>320646.82211551251</v>
      </c>
      <c r="BH862" s="8">
        <f t="shared" si="115"/>
        <v>320604.44674200658</v>
      </c>
      <c r="BI862" s="8">
        <f t="shared" si="116"/>
        <v>320788.69764021534</v>
      </c>
      <c r="BJ862" s="19">
        <f t="shared" si="117"/>
        <v>0</v>
      </c>
      <c r="BK862" s="19">
        <f t="shared" si="118"/>
        <v>0</v>
      </c>
      <c r="BL862" s="19">
        <f t="shared" si="119"/>
        <v>0</v>
      </c>
      <c r="BM862" s="19">
        <f t="shared" si="120"/>
        <v>1</v>
      </c>
    </row>
    <row r="863" spans="2:65" x14ac:dyDescent="0.25">
      <c r="B863" s="6">
        <v>838</v>
      </c>
      <c r="C863" s="48">
        <v>1972.0589430809755</v>
      </c>
      <c r="D863" s="48">
        <v>1569.9495362985099</v>
      </c>
      <c r="E863" s="48">
        <v>15.0759940086234</v>
      </c>
      <c r="F863" s="48">
        <v>10.673537543420084</v>
      </c>
      <c r="G863" s="48">
        <v>3174.3793837387975</v>
      </c>
      <c r="H863" s="48">
        <v>2912.4185594652145</v>
      </c>
      <c r="I863" s="48">
        <v>15.145652730379979</v>
      </c>
      <c r="J863" s="48">
        <v>10.714692799355069</v>
      </c>
      <c r="K863" s="48">
        <v>2517.5304229107401</v>
      </c>
      <c r="L863" s="48">
        <v>2212.1126844187274</v>
      </c>
      <c r="M863" s="48">
        <v>15.124182755191732</v>
      </c>
      <c r="N863" s="48">
        <v>10.702020769022807</v>
      </c>
      <c r="O863" s="48">
        <v>2459.0947546128114</v>
      </c>
      <c r="P863" s="48">
        <v>2123.3181212545542</v>
      </c>
      <c r="Q863" s="48">
        <v>15.109115535188815</v>
      </c>
      <c r="R863" s="48">
        <v>10.693121052509904</v>
      </c>
      <c r="U863" s="48">
        <v>1342.4690231667046</v>
      </c>
      <c r="V863" s="48">
        <v>4.1155255934985036E-2</v>
      </c>
      <c r="W863" s="48">
        <v>32619.62518924602</v>
      </c>
      <c r="X863" s="48">
        <v>642.16314812021756</v>
      </c>
      <c r="Y863" s="48">
        <v>2.848322560272365E-2</v>
      </c>
      <c r="Z863" s="48">
        <v>22545.309898427095</v>
      </c>
      <c r="AA863" s="48">
        <v>553.36858495604429</v>
      </c>
      <c r="AB863" s="48">
        <v>1.9583509089819984E-2</v>
      </c>
      <c r="AC863" s="48">
        <v>28256.865632099594</v>
      </c>
      <c r="AD863" s="48">
        <v>-1342.4690231667046</v>
      </c>
      <c r="AE863" s="48">
        <v>-4.1155255934985036E-2</v>
      </c>
      <c r="AF863" s="48">
        <v>32619.62518924602</v>
      </c>
      <c r="AG863" s="48">
        <v>-700.30587504648702</v>
      </c>
      <c r="AH863" s="48">
        <v>-1.2672030332261386E-2</v>
      </c>
      <c r="AI863" s="48">
        <v>55263.904574438784</v>
      </c>
      <c r="AJ863" s="48">
        <v>-789.10043821066029</v>
      </c>
      <c r="AK863" s="48">
        <v>-2.1571746845165052E-2</v>
      </c>
      <c r="AL863" s="48">
        <v>36580.275295949155</v>
      </c>
      <c r="AM863" s="48">
        <v>-642.16314812021756</v>
      </c>
      <c r="AN863" s="48">
        <v>-2.848322560272365E-2</v>
      </c>
      <c r="AO863" s="48">
        <v>22545.309898427095</v>
      </c>
      <c r="AP863" s="48">
        <v>700.30587504648702</v>
      </c>
      <c r="AQ863" s="48">
        <v>1.2672030332261386E-2</v>
      </c>
      <c r="AR863" s="48">
        <v>55263.904574438784</v>
      </c>
      <c r="AS863" s="48">
        <v>-88.794563164173269</v>
      </c>
      <c r="AT863" s="48">
        <v>-8.8997165129036659E-3</v>
      </c>
      <c r="AU863" s="48">
        <v>9977.2350091635344</v>
      </c>
      <c r="AV863" s="48">
        <v>-553.36858495604429</v>
      </c>
      <c r="AW863" s="48">
        <v>-1.9583509089819984E-2</v>
      </c>
      <c r="AX863" s="48">
        <v>28256.865632099594</v>
      </c>
      <c r="AY863" s="48">
        <v>789.10043821066029</v>
      </c>
      <c r="AZ863" s="48">
        <v>2.1571746845165052E-2</v>
      </c>
      <c r="BA863" s="48">
        <v>36580.275295949155</v>
      </c>
      <c r="BB863" s="48">
        <v>88.794563164173269</v>
      </c>
      <c r="BC863" s="48">
        <v>8.8997165129036659E-3</v>
      </c>
      <c r="BD863" s="48">
        <v>9977.2350091635344</v>
      </c>
      <c r="BF863" s="8">
        <f t="shared" si="113"/>
        <v>318636.17676630401</v>
      </c>
      <c r="BG863" s="8">
        <f t="shared" si="114"/>
        <v>318528.36542118684</v>
      </c>
      <c r="BH863" s="8">
        <f t="shared" si="115"/>
        <v>318848.51038626547</v>
      </c>
      <c r="BI863" s="8">
        <f t="shared" si="116"/>
        <v>318670.31345404254</v>
      </c>
      <c r="BJ863" s="19">
        <f t="shared" si="117"/>
        <v>0</v>
      </c>
      <c r="BK863" s="19">
        <f t="shared" si="118"/>
        <v>0</v>
      </c>
      <c r="BL863" s="19">
        <f t="shared" si="119"/>
        <v>1</v>
      </c>
      <c r="BM863" s="19">
        <f t="shared" si="120"/>
        <v>0</v>
      </c>
    </row>
    <row r="864" spans="2:65" x14ac:dyDescent="0.25">
      <c r="B864" s="6">
        <v>839</v>
      </c>
      <c r="C864" s="48">
        <v>2013.9434917760734</v>
      </c>
      <c r="D864" s="48">
        <v>1600.4132153064709</v>
      </c>
      <c r="E864" s="48">
        <v>14.980861972055322</v>
      </c>
      <c r="F864" s="48">
        <v>10.605906945961227</v>
      </c>
      <c r="G864" s="48">
        <v>3189.8077591014467</v>
      </c>
      <c r="H864" s="48">
        <v>2924.132637114355</v>
      </c>
      <c r="I864" s="48">
        <v>15.050226392008017</v>
      </c>
      <c r="J864" s="48">
        <v>10.646789900703775</v>
      </c>
      <c r="K864" s="48">
        <v>2541.3622372381897</v>
      </c>
      <c r="L864" s="48">
        <v>2229.7472207138462</v>
      </c>
      <c r="M864" s="48">
        <v>15.028819836636364</v>
      </c>
      <c r="N864" s="48">
        <v>10.634186622564508</v>
      </c>
      <c r="O864" s="48">
        <v>2561.4009861306367</v>
      </c>
      <c r="P864" s="48">
        <v>2194.0976097585508</v>
      </c>
      <c r="Q864" s="48">
        <v>15.002696297083316</v>
      </c>
      <c r="R864" s="48">
        <v>10.618789777033705</v>
      </c>
      <c r="U864" s="48">
        <v>1323.7194218078841</v>
      </c>
      <c r="V864" s="48">
        <v>4.0882954742547994E-2</v>
      </c>
      <c r="W864" s="48">
        <v>32378.271828534293</v>
      </c>
      <c r="X864" s="48">
        <v>629.33400540737534</v>
      </c>
      <c r="Y864" s="48">
        <v>2.8279676603281345E-2</v>
      </c>
      <c r="Z864" s="48">
        <v>22253.93218727093</v>
      </c>
      <c r="AA864" s="48">
        <v>593.68439445207991</v>
      </c>
      <c r="AB864" s="48">
        <v>1.2882831072477785E-2</v>
      </c>
      <c r="AC864" s="48">
        <v>46083.379585749331</v>
      </c>
      <c r="AD864" s="48">
        <v>-1323.7194218078841</v>
      </c>
      <c r="AE864" s="48">
        <v>-4.0882954742547994E-2</v>
      </c>
      <c r="AF864" s="48">
        <v>32378.271828534293</v>
      </c>
      <c r="AG864" s="48">
        <v>-694.3854164005088</v>
      </c>
      <c r="AH864" s="48">
        <v>-1.2603278139266649E-2</v>
      </c>
      <c r="AI864" s="48">
        <v>55095.619467215314</v>
      </c>
      <c r="AJ864" s="48">
        <v>-730.03502735580423</v>
      </c>
      <c r="AK864" s="48">
        <v>-2.8000123670070209E-2</v>
      </c>
      <c r="AL864" s="48">
        <v>26072.564391426266</v>
      </c>
      <c r="AM864" s="48">
        <v>-629.33400540737534</v>
      </c>
      <c r="AN864" s="48">
        <v>-2.8279676603281345E-2</v>
      </c>
      <c r="AO864" s="48">
        <v>22253.93218727093</v>
      </c>
      <c r="AP864" s="48">
        <v>694.3854164005088</v>
      </c>
      <c r="AQ864" s="48">
        <v>1.2603278139266649E-2</v>
      </c>
      <c r="AR864" s="48">
        <v>55095.619467215314</v>
      </c>
      <c r="AS864" s="48">
        <v>-35.649610955295429</v>
      </c>
      <c r="AT864" s="48">
        <v>-1.539684553080356E-2</v>
      </c>
      <c r="AU864" s="48">
        <v>2315.3840755220513</v>
      </c>
      <c r="AV864" s="48">
        <v>-593.68439445207991</v>
      </c>
      <c r="AW864" s="48">
        <v>-1.2882831072477785E-2</v>
      </c>
      <c r="AX864" s="48">
        <v>46083.379585749331</v>
      </c>
      <c r="AY864" s="48">
        <v>730.03502735580423</v>
      </c>
      <c r="AZ864" s="48">
        <v>2.8000123670070209E-2</v>
      </c>
      <c r="BA864" s="48">
        <v>26072.564391426266</v>
      </c>
      <c r="BB864" s="48">
        <v>35.649610955295429</v>
      </c>
      <c r="BC864" s="48">
        <v>1.539684553080356E-2</v>
      </c>
      <c r="BD864" s="48">
        <v>2315.3840755220513</v>
      </c>
      <c r="BF864" s="8">
        <f t="shared" si="113"/>
        <v>316576.79516353033</v>
      </c>
      <c r="BG864" s="8">
        <f t="shared" si="114"/>
        <v>316479.56438399886</v>
      </c>
      <c r="BH864" s="8">
        <f t="shared" si="115"/>
        <v>316795.85145622143</v>
      </c>
      <c r="BI864" s="8">
        <f t="shared" si="116"/>
        <v>316369.59570125258</v>
      </c>
      <c r="BJ864" s="19">
        <f t="shared" si="117"/>
        <v>0</v>
      </c>
      <c r="BK864" s="19">
        <f t="shared" si="118"/>
        <v>0</v>
      </c>
      <c r="BL864" s="19">
        <f t="shared" si="119"/>
        <v>1</v>
      </c>
      <c r="BM864" s="19">
        <f t="shared" si="120"/>
        <v>0</v>
      </c>
    </row>
    <row r="865" spans="2:65" x14ac:dyDescent="0.25">
      <c r="B865" s="6">
        <v>840</v>
      </c>
      <c r="C865" s="48">
        <v>1975.2139917817528</v>
      </c>
      <c r="D865" s="48">
        <v>1572.7245066024868</v>
      </c>
      <c r="E865" s="48">
        <v>15.049519597378049</v>
      </c>
      <c r="F865" s="48">
        <v>10.655571869592649</v>
      </c>
      <c r="G865" s="48">
        <v>3171.3655537678928</v>
      </c>
      <c r="H865" s="48">
        <v>2910.7915578958487</v>
      </c>
      <c r="I865" s="48">
        <v>15.121589732787786</v>
      </c>
      <c r="J865" s="48">
        <v>10.698072024600982</v>
      </c>
      <c r="K865" s="48">
        <v>2539.1693093221293</v>
      </c>
      <c r="L865" s="48">
        <v>2227.1315049981463</v>
      </c>
      <c r="M865" s="48">
        <v>15.095605640227845</v>
      </c>
      <c r="N865" s="48">
        <v>10.682763531461132</v>
      </c>
      <c r="O865" s="48">
        <v>2452.2317946604398</v>
      </c>
      <c r="P865" s="48">
        <v>2119.2239578928688</v>
      </c>
      <c r="Q865" s="48">
        <v>15.084969123016265</v>
      </c>
      <c r="R865" s="48">
        <v>10.676492359253507</v>
      </c>
      <c r="U865" s="48">
        <v>1338.0670512933618</v>
      </c>
      <c r="V865" s="48">
        <v>4.2500155008333707E-2</v>
      </c>
      <c r="W865" s="48">
        <v>31483.81578916559</v>
      </c>
      <c r="X865" s="48">
        <v>654.40699839565946</v>
      </c>
      <c r="Y865" s="48">
        <v>2.7191661868483763E-2</v>
      </c>
      <c r="Z865" s="48">
        <v>24066.45837098113</v>
      </c>
      <c r="AA865" s="48">
        <v>546.49945129038201</v>
      </c>
      <c r="AB865" s="48">
        <v>2.0920489660857911E-2</v>
      </c>
      <c r="AC865" s="48">
        <v>26122.689294069376</v>
      </c>
      <c r="AD865" s="48">
        <v>-1338.0670512933618</v>
      </c>
      <c r="AE865" s="48">
        <v>-4.2500155008333707E-2</v>
      </c>
      <c r="AF865" s="48">
        <v>31483.81578916559</v>
      </c>
      <c r="AG865" s="48">
        <v>-683.66005289770237</v>
      </c>
      <c r="AH865" s="48">
        <v>-1.5308493139849944E-2</v>
      </c>
      <c r="AI865" s="48">
        <v>44658.873126973471</v>
      </c>
      <c r="AJ865" s="48">
        <v>-791.56760000297982</v>
      </c>
      <c r="AK865" s="48">
        <v>-2.1579665347475796E-2</v>
      </c>
      <c r="AL865" s="48">
        <v>36681.180512170016</v>
      </c>
      <c r="AM865" s="48">
        <v>-654.40699839565946</v>
      </c>
      <c r="AN865" s="48">
        <v>-2.7191661868483763E-2</v>
      </c>
      <c r="AO865" s="48">
        <v>24066.45837098113</v>
      </c>
      <c r="AP865" s="48">
        <v>683.66005289770237</v>
      </c>
      <c r="AQ865" s="48">
        <v>1.5308493139849944E-2</v>
      </c>
      <c r="AR865" s="48">
        <v>44658.873126973471</v>
      </c>
      <c r="AS865" s="48">
        <v>-107.90754710527744</v>
      </c>
      <c r="AT865" s="48">
        <v>-6.2711722076258525E-3</v>
      </c>
      <c r="AU865" s="48">
        <v>17206.918185735678</v>
      </c>
      <c r="AV865" s="48">
        <v>-546.49945129038201</v>
      </c>
      <c r="AW865" s="48">
        <v>-2.0920489660857911E-2</v>
      </c>
      <c r="AX865" s="48">
        <v>26122.689294069376</v>
      </c>
      <c r="AY865" s="48">
        <v>791.56760000297982</v>
      </c>
      <c r="AZ865" s="48">
        <v>2.1579665347475796E-2</v>
      </c>
      <c r="BA865" s="48">
        <v>36681.180512170016</v>
      </c>
      <c r="BB865" s="48">
        <v>107.90754710527744</v>
      </c>
      <c r="BC865" s="48">
        <v>6.2711722076258525E-3</v>
      </c>
      <c r="BD865" s="48">
        <v>17206.918185735678</v>
      </c>
      <c r="BF865" s="8">
        <f t="shared" si="113"/>
        <v>318094.43158117693</v>
      </c>
      <c r="BG865" s="8">
        <f t="shared" si="114"/>
        <v>318031.36918013362</v>
      </c>
      <c r="BH865" s="8">
        <f t="shared" si="115"/>
        <v>318255.77443883586</v>
      </c>
      <c r="BI865" s="8">
        <f t="shared" si="116"/>
        <v>318175.54681971233</v>
      </c>
      <c r="BJ865" s="19">
        <f t="shared" si="117"/>
        <v>0</v>
      </c>
      <c r="BK865" s="19">
        <f t="shared" si="118"/>
        <v>0</v>
      </c>
      <c r="BL865" s="19">
        <f t="shared" si="119"/>
        <v>1</v>
      </c>
      <c r="BM865" s="19">
        <f t="shared" si="120"/>
        <v>0</v>
      </c>
    </row>
    <row r="866" spans="2:65" x14ac:dyDescent="0.25">
      <c r="B866" s="6">
        <v>841</v>
      </c>
      <c r="C866" s="48">
        <v>1926.9765568143707</v>
      </c>
      <c r="D866" s="48">
        <v>1539.3544637492389</v>
      </c>
      <c r="E866" s="48">
        <v>15.021935014663208</v>
      </c>
      <c r="F866" s="48">
        <v>10.634317227503155</v>
      </c>
      <c r="G866" s="48">
        <v>3204.4981871889645</v>
      </c>
      <c r="H866" s="48">
        <v>2932.4659512722142</v>
      </c>
      <c r="I866" s="48">
        <v>15.078807235362802</v>
      </c>
      <c r="J866" s="48">
        <v>10.667910003083975</v>
      </c>
      <c r="K866" s="48">
        <v>2524.2958500864102</v>
      </c>
      <c r="L866" s="48">
        <v>2216.4819303483982</v>
      </c>
      <c r="M866" s="48">
        <v>15.061289412526657</v>
      </c>
      <c r="N866" s="48">
        <v>10.657571309502067</v>
      </c>
      <c r="O866" s="48">
        <v>2493.7157758499056</v>
      </c>
      <c r="P866" s="48">
        <v>2146.4047733086963</v>
      </c>
      <c r="Q866" s="48">
        <v>15.041862264114478</v>
      </c>
      <c r="R866" s="48">
        <v>10.6460968635811</v>
      </c>
      <c r="U866" s="48">
        <v>1393.1114875229753</v>
      </c>
      <c r="V866" s="48">
        <v>3.3592775580819634E-2</v>
      </c>
      <c r="W866" s="48">
        <v>41470.568103887075</v>
      </c>
      <c r="X866" s="48">
        <v>677.12746659915933</v>
      </c>
      <c r="Y866" s="48">
        <v>2.3254081998912213E-2</v>
      </c>
      <c r="Z866" s="48">
        <v>29118.649647439714</v>
      </c>
      <c r="AA866" s="48">
        <v>607.05030955945745</v>
      </c>
      <c r="AB866" s="48">
        <v>1.1779636077944744E-2</v>
      </c>
      <c r="AC866" s="48">
        <v>51533.876389954887</v>
      </c>
      <c r="AD866" s="48">
        <v>-1393.1114875229753</v>
      </c>
      <c r="AE866" s="48">
        <v>-3.3592775580819634E-2</v>
      </c>
      <c r="AF866" s="48">
        <v>41470.568103887075</v>
      </c>
      <c r="AG866" s="48">
        <v>-715.98402092381593</v>
      </c>
      <c r="AH866" s="48">
        <v>-1.0338693581907421E-2</v>
      </c>
      <c r="AI866" s="48">
        <v>69252.852427774691</v>
      </c>
      <c r="AJ866" s="48">
        <v>-786.06117796351782</v>
      </c>
      <c r="AK866" s="48">
        <v>-2.181313950287489E-2</v>
      </c>
      <c r="AL866" s="48">
        <v>36036.132160614383</v>
      </c>
      <c r="AM866" s="48">
        <v>-677.12746659915933</v>
      </c>
      <c r="AN866" s="48">
        <v>-2.3254081998912213E-2</v>
      </c>
      <c r="AO866" s="48">
        <v>29118.649647439714</v>
      </c>
      <c r="AP866" s="48">
        <v>715.98402092381593</v>
      </c>
      <c r="AQ866" s="48">
        <v>1.0338693581907421E-2</v>
      </c>
      <c r="AR866" s="48">
        <v>69252.852427774691</v>
      </c>
      <c r="AS866" s="48">
        <v>-70.077157039701888</v>
      </c>
      <c r="AT866" s="48">
        <v>-1.1474445920967469E-2</v>
      </c>
      <c r="AU866" s="48">
        <v>6107.2366824831688</v>
      </c>
      <c r="AV866" s="48">
        <v>-607.05030955945745</v>
      </c>
      <c r="AW866" s="48">
        <v>-1.1779636077944744E-2</v>
      </c>
      <c r="AX866" s="48">
        <v>51533.876389954887</v>
      </c>
      <c r="AY866" s="48">
        <v>786.06117796351782</v>
      </c>
      <c r="AZ866" s="48">
        <v>2.181313950287489E-2</v>
      </c>
      <c r="BA866" s="48">
        <v>36036.132160614383</v>
      </c>
      <c r="BB866" s="48">
        <v>70.077157039701888</v>
      </c>
      <c r="BC866" s="48">
        <v>1.1474445920967469E-2</v>
      </c>
      <c r="BD866" s="48">
        <v>6107.2366824831688</v>
      </c>
      <c r="BF866" s="8">
        <f t="shared" si="113"/>
        <v>317490.16236134543</v>
      </c>
      <c r="BG866" s="8">
        <f t="shared" si="114"/>
        <v>317104.83414124703</v>
      </c>
      <c r="BH866" s="8">
        <f t="shared" si="115"/>
        <v>317510.65735471365</v>
      </c>
      <c r="BI866" s="8">
        <f t="shared" si="116"/>
        <v>317236.50113412429</v>
      </c>
      <c r="BJ866" s="19">
        <f t="shared" si="117"/>
        <v>0</v>
      </c>
      <c r="BK866" s="19">
        <f t="shared" si="118"/>
        <v>0</v>
      </c>
      <c r="BL866" s="19">
        <f t="shared" si="119"/>
        <v>1</v>
      </c>
      <c r="BM866" s="19">
        <f t="shared" si="120"/>
        <v>0</v>
      </c>
    </row>
    <row r="867" spans="2:65" x14ac:dyDescent="0.25">
      <c r="B867" s="6">
        <v>842</v>
      </c>
      <c r="C867" s="48">
        <v>1989.6962439034148</v>
      </c>
      <c r="D867" s="48">
        <v>1581.8782229916455</v>
      </c>
      <c r="E867" s="48">
        <v>15.089766035190818</v>
      </c>
      <c r="F867" s="48">
        <v>10.682979544385208</v>
      </c>
      <c r="G867" s="48">
        <v>3173.7467413086401</v>
      </c>
      <c r="H867" s="48">
        <v>2912.0142912198148</v>
      </c>
      <c r="I867" s="48">
        <v>15.160150415850079</v>
      </c>
      <c r="J867" s="48">
        <v>10.724525192381456</v>
      </c>
      <c r="K867" s="48">
        <v>2526.6267476537987</v>
      </c>
      <c r="L867" s="48">
        <v>2218.2483954305812</v>
      </c>
      <c r="M867" s="48">
        <v>15.137816290546874</v>
      </c>
      <c r="N867" s="48">
        <v>10.711355658391771</v>
      </c>
      <c r="O867" s="48">
        <v>2478.0153095845158</v>
      </c>
      <c r="P867" s="48">
        <v>2136.0716226943482</v>
      </c>
      <c r="Q867" s="48">
        <v>15.121664828918247</v>
      </c>
      <c r="R867" s="48">
        <v>10.701823960763114</v>
      </c>
      <c r="U867" s="48">
        <v>1330.1360682281693</v>
      </c>
      <c r="V867" s="48">
        <v>4.1545647996247936E-2</v>
      </c>
      <c r="W867" s="48">
        <v>32016.255188709449</v>
      </c>
      <c r="X867" s="48">
        <v>636.3701724389357</v>
      </c>
      <c r="Y867" s="48">
        <v>2.8376114006562148E-2</v>
      </c>
      <c r="Z867" s="48">
        <v>22426.262182755934</v>
      </c>
      <c r="AA867" s="48">
        <v>554.19339970270266</v>
      </c>
      <c r="AB867" s="48">
        <v>1.8844416377906015E-2</v>
      </c>
      <c r="AC867" s="48">
        <v>29408.891662596794</v>
      </c>
      <c r="AD867" s="48">
        <v>-1330.1360682281693</v>
      </c>
      <c r="AE867" s="48">
        <v>-4.1545647996247936E-2</v>
      </c>
      <c r="AF867" s="48">
        <v>32016.255188709449</v>
      </c>
      <c r="AG867" s="48">
        <v>-693.76589578923358</v>
      </c>
      <c r="AH867" s="48">
        <v>-1.3169533989685789E-2</v>
      </c>
      <c r="AI867" s="48">
        <v>52679.608582397996</v>
      </c>
      <c r="AJ867" s="48">
        <v>-775.94266852546662</v>
      </c>
      <c r="AK867" s="48">
        <v>-2.2701231618341922E-2</v>
      </c>
      <c r="AL867" s="48">
        <v>34180.641895152861</v>
      </c>
      <c r="AM867" s="48">
        <v>-636.3701724389357</v>
      </c>
      <c r="AN867" s="48">
        <v>-2.8376114006562148E-2</v>
      </c>
      <c r="AO867" s="48">
        <v>22426.262182755934</v>
      </c>
      <c r="AP867" s="48">
        <v>693.76589578923358</v>
      </c>
      <c r="AQ867" s="48">
        <v>1.3169533989685789E-2</v>
      </c>
      <c r="AR867" s="48">
        <v>52679.608582397996</v>
      </c>
      <c r="AS867" s="48">
        <v>-82.176772736233033</v>
      </c>
      <c r="AT867" s="48">
        <v>-9.5316976286561328E-3</v>
      </c>
      <c r="AU867" s="48">
        <v>8621.4204371293181</v>
      </c>
      <c r="AV867" s="48">
        <v>-554.19339970270266</v>
      </c>
      <c r="AW867" s="48">
        <v>-1.8844416377906015E-2</v>
      </c>
      <c r="AX867" s="48">
        <v>29408.891662596794</v>
      </c>
      <c r="AY867" s="48">
        <v>775.94266852546662</v>
      </c>
      <c r="AZ867" s="48">
        <v>2.2701231618341922E-2</v>
      </c>
      <c r="BA867" s="48">
        <v>34180.641895152861</v>
      </c>
      <c r="BB867" s="48">
        <v>82.176772736233033</v>
      </c>
      <c r="BC867" s="48">
        <v>9.5316976286561328E-3</v>
      </c>
      <c r="BD867" s="48">
        <v>8621.4204371293181</v>
      </c>
      <c r="BF867" s="8">
        <f t="shared" si="113"/>
        <v>318907.50810856459</v>
      </c>
      <c r="BG867" s="8">
        <f t="shared" si="114"/>
        <v>318823.74148022389</v>
      </c>
      <c r="BH867" s="8">
        <f t="shared" si="115"/>
        <v>319122.42135632253</v>
      </c>
      <c r="BI867" s="8">
        <f t="shared" si="116"/>
        <v>318918.64720019908</v>
      </c>
      <c r="BJ867" s="19">
        <f t="shared" si="117"/>
        <v>0</v>
      </c>
      <c r="BK867" s="19">
        <f t="shared" si="118"/>
        <v>0</v>
      </c>
      <c r="BL867" s="19">
        <f t="shared" si="119"/>
        <v>1</v>
      </c>
      <c r="BM867" s="19">
        <f t="shared" si="120"/>
        <v>0</v>
      </c>
    </row>
    <row r="868" spans="2:65" x14ac:dyDescent="0.25">
      <c r="B868" s="6">
        <v>843</v>
      </c>
      <c r="C868" s="48">
        <v>2003.2168344321274</v>
      </c>
      <c r="D868" s="48">
        <v>1589.267383106431</v>
      </c>
      <c r="E868" s="48">
        <v>15.078733344616303</v>
      </c>
      <c r="F868" s="48">
        <v>10.674111654230712</v>
      </c>
      <c r="G868" s="48">
        <v>3219.3906770243871</v>
      </c>
      <c r="H868" s="48">
        <v>2941.523528682947</v>
      </c>
      <c r="I868" s="48">
        <v>15.140376163684094</v>
      </c>
      <c r="J868" s="48">
        <v>10.71050999680627</v>
      </c>
      <c r="K868" s="48">
        <v>2585.1709695653362</v>
      </c>
      <c r="L868" s="48">
        <v>2256.2540884205991</v>
      </c>
      <c r="M868" s="48">
        <v>15.11737002924095</v>
      </c>
      <c r="N868" s="48">
        <v>10.69693722647399</v>
      </c>
      <c r="O868" s="48">
        <v>2436.7059858940615</v>
      </c>
      <c r="P868" s="48">
        <v>2106.954502181537</v>
      </c>
      <c r="Q868" s="48">
        <v>15.116992740882274</v>
      </c>
      <c r="R868" s="48">
        <v>10.696714524814478</v>
      </c>
      <c r="U868" s="48">
        <v>1352.256145576516</v>
      </c>
      <c r="V868" s="48">
        <v>3.6398342575557407E-2</v>
      </c>
      <c r="W868" s="48">
        <v>37151.585756121684</v>
      </c>
      <c r="X868" s="48">
        <v>666.98670531416815</v>
      </c>
      <c r="Y868" s="48">
        <v>2.2825572243277747E-2</v>
      </c>
      <c r="Z868" s="48">
        <v>29221.028862073734</v>
      </c>
      <c r="AA868" s="48">
        <v>517.68711907510601</v>
      </c>
      <c r="AB868" s="48">
        <v>2.2602870583765977E-2</v>
      </c>
      <c r="AC868" s="48">
        <v>22903.600547397888</v>
      </c>
      <c r="AD868" s="48">
        <v>-1352.256145576516</v>
      </c>
      <c r="AE868" s="48">
        <v>-3.6398342575557407E-2</v>
      </c>
      <c r="AF868" s="48">
        <v>37151.585756121684</v>
      </c>
      <c r="AG868" s="48">
        <v>-685.26944026234787</v>
      </c>
      <c r="AH868" s="48">
        <v>-1.357277033227966E-2</v>
      </c>
      <c r="AI868" s="48">
        <v>50488.546073206206</v>
      </c>
      <c r="AJ868" s="48">
        <v>-834.56902650141001</v>
      </c>
      <c r="AK868" s="48">
        <v>-1.379547199179143E-2</v>
      </c>
      <c r="AL868" s="48">
        <v>60495.86610722667</v>
      </c>
      <c r="AM868" s="48">
        <v>-666.98670531416815</v>
      </c>
      <c r="AN868" s="48">
        <v>-2.2825572243277747E-2</v>
      </c>
      <c r="AO868" s="48">
        <v>29221.028862073734</v>
      </c>
      <c r="AP868" s="48">
        <v>685.26944026234787</v>
      </c>
      <c r="AQ868" s="48">
        <v>1.357277033227966E-2</v>
      </c>
      <c r="AR868" s="48">
        <v>50488.546073206206</v>
      </c>
      <c r="AS868" s="48">
        <v>-149.29958623906214</v>
      </c>
      <c r="AT868" s="48">
        <v>-2.2270165951177034E-4</v>
      </c>
      <c r="AU868" s="48">
        <v>670401.76784659876</v>
      </c>
      <c r="AV868" s="48">
        <v>-517.68711907510601</v>
      </c>
      <c r="AW868" s="48">
        <v>-2.2602870583765977E-2</v>
      </c>
      <c r="AX868" s="48">
        <v>22903.600547397888</v>
      </c>
      <c r="AY868" s="48">
        <v>834.56902650141001</v>
      </c>
      <c r="AZ868" s="48">
        <v>1.379547199179143E-2</v>
      </c>
      <c r="BA868" s="48">
        <v>60495.86610722667</v>
      </c>
      <c r="BB868" s="48">
        <v>149.29958623906214</v>
      </c>
      <c r="BC868" s="48">
        <v>2.2270165951177034E-4</v>
      </c>
      <c r="BD868" s="48">
        <v>670401.76784659876</v>
      </c>
      <c r="BF868" s="8">
        <f t="shared" si="113"/>
        <v>318634.08224381495</v>
      </c>
      <c r="BG868" s="8">
        <f t="shared" si="114"/>
        <v>318373.77637550514</v>
      </c>
      <c r="BH868" s="8">
        <f t="shared" si="115"/>
        <v>318651.86270579911</v>
      </c>
      <c r="BI868" s="8">
        <f t="shared" si="116"/>
        <v>318794.4812422528</v>
      </c>
      <c r="BJ868" s="19">
        <f t="shared" si="117"/>
        <v>0</v>
      </c>
      <c r="BK868" s="19">
        <f t="shared" si="118"/>
        <v>0</v>
      </c>
      <c r="BL868" s="19">
        <f t="shared" si="119"/>
        <v>0</v>
      </c>
      <c r="BM868" s="19">
        <f t="shared" si="120"/>
        <v>1</v>
      </c>
    </row>
    <row r="869" spans="2:65" x14ac:dyDescent="0.25">
      <c r="B869" s="6">
        <v>844</v>
      </c>
      <c r="C869" s="48">
        <v>1910.2204829819652</v>
      </c>
      <c r="D869" s="48">
        <v>1529.8076275436383</v>
      </c>
      <c r="E869" s="48">
        <v>14.966285752425708</v>
      </c>
      <c r="F869" s="48">
        <v>10.593894707281514</v>
      </c>
      <c r="G869" s="48">
        <v>3157.3699912851853</v>
      </c>
      <c r="H869" s="48">
        <v>2901.9924253282429</v>
      </c>
      <c r="I869" s="48">
        <v>15.024858401022254</v>
      </c>
      <c r="J869" s="48">
        <v>10.628375501269851</v>
      </c>
      <c r="K869" s="48">
        <v>2544.9657423352178</v>
      </c>
      <c r="L869" s="48">
        <v>2231.7677808550879</v>
      </c>
      <c r="M869" s="48">
        <v>14.997891500190091</v>
      </c>
      <c r="N869" s="48">
        <v>10.612511637171703</v>
      </c>
      <c r="O869" s="48">
        <v>2548.1815563240548</v>
      </c>
      <c r="P869" s="48">
        <v>2184.6947801715532</v>
      </c>
      <c r="Q869" s="48">
        <v>14.974271289870364</v>
      </c>
      <c r="R869" s="48">
        <v>10.598600959487287</v>
      </c>
      <c r="U869" s="48">
        <v>1372.1847977846046</v>
      </c>
      <c r="V869" s="48">
        <v>3.44807939883367E-2</v>
      </c>
      <c r="W869" s="48">
        <v>39795.626465236062</v>
      </c>
      <c r="X869" s="48">
        <v>701.96015331144963</v>
      </c>
      <c r="Y869" s="48">
        <v>1.8616929890189482E-2</v>
      </c>
      <c r="Z869" s="48">
        <v>37705.473321965932</v>
      </c>
      <c r="AA869" s="48">
        <v>654.88715262791493</v>
      </c>
      <c r="AB869" s="48">
        <v>4.7062522057732536E-3</v>
      </c>
      <c r="AC869" s="48">
        <v>139152.58341330534</v>
      </c>
      <c r="AD869" s="48">
        <v>-1372.1847977846046</v>
      </c>
      <c r="AE869" s="48">
        <v>-3.44807939883367E-2</v>
      </c>
      <c r="AF869" s="48">
        <v>39795.626465236062</v>
      </c>
      <c r="AG869" s="48">
        <v>-670.22464447315497</v>
      </c>
      <c r="AH869" s="48">
        <v>-1.5863864098147218E-2</v>
      </c>
      <c r="AI869" s="48">
        <v>42248.511480341811</v>
      </c>
      <c r="AJ869" s="48">
        <v>-717.29764515668967</v>
      </c>
      <c r="AK869" s="48">
        <v>-2.9774541782563446E-2</v>
      </c>
      <c r="AL869" s="48">
        <v>24090.971756843399</v>
      </c>
      <c r="AM869" s="48">
        <v>-701.96015331144963</v>
      </c>
      <c r="AN869" s="48">
        <v>-1.8616929890189482E-2</v>
      </c>
      <c r="AO869" s="48">
        <v>37705.473321965932</v>
      </c>
      <c r="AP869" s="48">
        <v>670.22464447315497</v>
      </c>
      <c r="AQ869" s="48">
        <v>1.5863864098147218E-2</v>
      </c>
      <c r="AR869" s="48">
        <v>42248.511480341811</v>
      </c>
      <c r="AS869" s="48">
        <v>-47.073000683534701</v>
      </c>
      <c r="AT869" s="48">
        <v>-1.3910677684416228E-2</v>
      </c>
      <c r="AU869" s="48">
        <v>3383.9473353817525</v>
      </c>
      <c r="AV869" s="48">
        <v>-654.88715262791493</v>
      </c>
      <c r="AW869" s="48">
        <v>-4.7062522057732536E-3</v>
      </c>
      <c r="AX869" s="48">
        <v>139152.58341330534</v>
      </c>
      <c r="AY869" s="48">
        <v>717.29764515668967</v>
      </c>
      <c r="AZ869" s="48">
        <v>2.9774541782563446E-2</v>
      </c>
      <c r="BA869" s="48">
        <v>24090.971756843399</v>
      </c>
      <c r="BB869" s="48">
        <v>47.073000683534701</v>
      </c>
      <c r="BC869" s="48">
        <v>1.3910677684416228E-2</v>
      </c>
      <c r="BD869" s="48">
        <v>3383.9473353817525</v>
      </c>
      <c r="BF869" s="8">
        <f t="shared" si="113"/>
        <v>316287.03359090176</v>
      </c>
      <c r="BG869" s="8">
        <f t="shared" si="114"/>
        <v>315949.27261276729</v>
      </c>
      <c r="BH869" s="8">
        <f t="shared" si="115"/>
        <v>316143.58133429603</v>
      </c>
      <c r="BI869" s="8">
        <f t="shared" si="116"/>
        <v>315773.33400444704</v>
      </c>
      <c r="BJ869" s="19">
        <f t="shared" si="117"/>
        <v>1</v>
      </c>
      <c r="BK869" s="19">
        <f t="shared" si="118"/>
        <v>0</v>
      </c>
      <c r="BL869" s="19">
        <f t="shared" si="119"/>
        <v>0</v>
      </c>
      <c r="BM869" s="19">
        <f t="shared" si="120"/>
        <v>0</v>
      </c>
    </row>
    <row r="870" spans="2:65" x14ac:dyDescent="0.25">
      <c r="B870" s="6">
        <v>845</v>
      </c>
      <c r="C870" s="48">
        <v>1964.5103117726401</v>
      </c>
      <c r="D870" s="48">
        <v>1563.5366951203023</v>
      </c>
      <c r="E870" s="48">
        <v>14.991800371215692</v>
      </c>
      <c r="F870" s="48">
        <v>10.611469996918432</v>
      </c>
      <c r="G870" s="48">
        <v>3212.2700443859794</v>
      </c>
      <c r="H870" s="48">
        <v>2936.9484807417866</v>
      </c>
      <c r="I870" s="48">
        <v>15.047188309109911</v>
      </c>
      <c r="J870" s="48">
        <v>10.644169242990365</v>
      </c>
      <c r="K870" s="48">
        <v>2527.9465872415722</v>
      </c>
      <c r="L870" s="48">
        <v>2218.1040949924068</v>
      </c>
      <c r="M870" s="48">
        <v>15.032055764988899</v>
      </c>
      <c r="N870" s="48">
        <v>10.635243798667881</v>
      </c>
      <c r="O870" s="48">
        <v>2499.7625288479817</v>
      </c>
      <c r="P870" s="48">
        <v>2149.5232662963622</v>
      </c>
      <c r="Q870" s="48">
        <v>15.014266972278518</v>
      </c>
      <c r="R870" s="48">
        <v>10.624743682164146</v>
      </c>
      <c r="U870" s="48">
        <v>1373.4117856214843</v>
      </c>
      <c r="V870" s="48">
        <v>3.269924607193353E-2</v>
      </c>
      <c r="W870" s="48">
        <v>42001.328795171008</v>
      </c>
      <c r="X870" s="48">
        <v>654.56739987210449</v>
      </c>
      <c r="Y870" s="48">
        <v>2.3773801749449319E-2</v>
      </c>
      <c r="Z870" s="48">
        <v>27533.139494076349</v>
      </c>
      <c r="AA870" s="48">
        <v>585.9865711760599</v>
      </c>
      <c r="AB870" s="48">
        <v>1.3273685245714262E-2</v>
      </c>
      <c r="AC870" s="48">
        <v>44146.486851890673</v>
      </c>
      <c r="AD870" s="48">
        <v>-1373.4117856214843</v>
      </c>
      <c r="AE870" s="48">
        <v>-3.269924607193353E-2</v>
      </c>
      <c r="AF870" s="48">
        <v>42001.328795171008</v>
      </c>
      <c r="AG870" s="48">
        <v>-718.84438574937985</v>
      </c>
      <c r="AH870" s="48">
        <v>-8.9254443224842106E-3</v>
      </c>
      <c r="AI870" s="48">
        <v>80538.778774131046</v>
      </c>
      <c r="AJ870" s="48">
        <v>-787.42521444542444</v>
      </c>
      <c r="AK870" s="48">
        <v>-1.9425560826219268E-2</v>
      </c>
      <c r="AL870" s="48">
        <v>40535.520260635807</v>
      </c>
      <c r="AM870" s="48">
        <v>-654.56739987210449</v>
      </c>
      <c r="AN870" s="48">
        <v>-2.3773801749449319E-2</v>
      </c>
      <c r="AO870" s="48">
        <v>27533.139494076349</v>
      </c>
      <c r="AP870" s="48">
        <v>718.84438574937985</v>
      </c>
      <c r="AQ870" s="48">
        <v>8.9254443224842106E-3</v>
      </c>
      <c r="AR870" s="48">
        <v>80538.778774131046</v>
      </c>
      <c r="AS870" s="48">
        <v>-68.580828696044591</v>
      </c>
      <c r="AT870" s="48">
        <v>-1.0500116503735057E-2</v>
      </c>
      <c r="AU870" s="48">
        <v>6531.4350247113262</v>
      </c>
      <c r="AV870" s="48">
        <v>-585.9865711760599</v>
      </c>
      <c r="AW870" s="48">
        <v>-1.3273685245714262E-2</v>
      </c>
      <c r="AX870" s="48">
        <v>44146.486851890673</v>
      </c>
      <c r="AY870" s="48">
        <v>787.42521444542444</v>
      </c>
      <c r="AZ870" s="48">
        <v>1.9425560826219268E-2</v>
      </c>
      <c r="BA870" s="48">
        <v>40535.520260635807</v>
      </c>
      <c r="BB870" s="48">
        <v>68.580828696044591</v>
      </c>
      <c r="BC870" s="48">
        <v>1.0500116503735057E-2</v>
      </c>
      <c r="BD870" s="48">
        <v>6531.4350247113262</v>
      </c>
      <c r="BF870" s="8">
        <f t="shared" si="113"/>
        <v>316780.56321243267</v>
      </c>
      <c r="BG870" s="8">
        <f t="shared" si="114"/>
        <v>316388.12880896922</v>
      </c>
      <c r="BH870" s="8">
        <f t="shared" si="115"/>
        <v>316839.20986504405</v>
      </c>
      <c r="BI870" s="8">
        <f t="shared" si="116"/>
        <v>316592.78719862801</v>
      </c>
      <c r="BJ870" s="19">
        <f t="shared" si="117"/>
        <v>0</v>
      </c>
      <c r="BK870" s="19">
        <f t="shared" si="118"/>
        <v>0</v>
      </c>
      <c r="BL870" s="19">
        <f t="shared" si="119"/>
        <v>1</v>
      </c>
      <c r="BM870" s="19">
        <f t="shared" si="120"/>
        <v>0</v>
      </c>
    </row>
    <row r="871" spans="2:65" x14ac:dyDescent="0.25">
      <c r="B871" s="6">
        <v>846</v>
      </c>
      <c r="C871" s="48">
        <v>1986.9792142615747</v>
      </c>
      <c r="D871" s="48">
        <v>1575.5198967768165</v>
      </c>
      <c r="E871" s="48">
        <v>15.052609787897628</v>
      </c>
      <c r="F871" s="48">
        <v>10.656774011735612</v>
      </c>
      <c r="G871" s="48">
        <v>3209.2234139165207</v>
      </c>
      <c r="H871" s="48">
        <v>2932.8805084587825</v>
      </c>
      <c r="I871" s="48">
        <v>15.116858939437359</v>
      </c>
      <c r="J871" s="48">
        <v>10.694655409580541</v>
      </c>
      <c r="K871" s="48">
        <v>2615.650303197473</v>
      </c>
      <c r="L871" s="48">
        <v>2274.3993869327783</v>
      </c>
      <c r="M871" s="48">
        <v>15.086117976924877</v>
      </c>
      <c r="N871" s="48">
        <v>10.676542873314963</v>
      </c>
      <c r="O871" s="48">
        <v>2538.6936907471882</v>
      </c>
      <c r="P871" s="48">
        <v>2172.9223107909461</v>
      </c>
      <c r="Q871" s="48">
        <v>15.074445925900678</v>
      </c>
      <c r="R871" s="48">
        <v>10.66965978342232</v>
      </c>
      <c r="U871" s="48">
        <v>1357.360611681966</v>
      </c>
      <c r="V871" s="48">
        <v>3.7881397844929054E-2</v>
      </c>
      <c r="W871" s="48">
        <v>35831.85122255639</v>
      </c>
      <c r="X871" s="48">
        <v>698.87949015596178</v>
      </c>
      <c r="Y871" s="48">
        <v>1.9768861579350983E-2</v>
      </c>
      <c r="Z871" s="48">
        <v>35352.541032810761</v>
      </c>
      <c r="AA871" s="48">
        <v>597.40241401412959</v>
      </c>
      <c r="AB871" s="48">
        <v>1.2885771686708125E-2</v>
      </c>
      <c r="AC871" s="48">
        <v>46361.399886539934</v>
      </c>
      <c r="AD871" s="48">
        <v>-1357.360611681966</v>
      </c>
      <c r="AE871" s="48">
        <v>-3.7881397844929054E-2</v>
      </c>
      <c r="AF871" s="48">
        <v>35831.85122255639</v>
      </c>
      <c r="AG871" s="48">
        <v>-658.48112152600424</v>
      </c>
      <c r="AH871" s="48">
        <v>-1.8112536265578072E-2</v>
      </c>
      <c r="AI871" s="48">
        <v>36354.992579223326</v>
      </c>
      <c r="AJ871" s="48">
        <v>-759.95819766783643</v>
      </c>
      <c r="AK871" s="48">
        <v>-2.4995626158220929E-2</v>
      </c>
      <c r="AL871" s="48">
        <v>30403.64713639671</v>
      </c>
      <c r="AM871" s="48">
        <v>-698.87949015596178</v>
      </c>
      <c r="AN871" s="48">
        <v>-1.9768861579350983E-2</v>
      </c>
      <c r="AO871" s="48">
        <v>35352.541032810761</v>
      </c>
      <c r="AP871" s="48">
        <v>658.48112152600424</v>
      </c>
      <c r="AQ871" s="48">
        <v>1.8112536265578072E-2</v>
      </c>
      <c r="AR871" s="48">
        <v>36354.992579223326</v>
      </c>
      <c r="AS871" s="48">
        <v>-101.47707614183219</v>
      </c>
      <c r="AT871" s="48">
        <v>-6.8830898926428574E-3</v>
      </c>
      <c r="AU871" s="48">
        <v>14742.953778694391</v>
      </c>
      <c r="AV871" s="48">
        <v>-597.40241401412959</v>
      </c>
      <c r="AW871" s="48">
        <v>-1.2885771686708125E-2</v>
      </c>
      <c r="AX871" s="48">
        <v>46361.399886539934</v>
      </c>
      <c r="AY871" s="48">
        <v>759.95819766783643</v>
      </c>
      <c r="AZ871" s="48">
        <v>2.4995626158220929E-2</v>
      </c>
      <c r="BA871" s="48">
        <v>30403.64713639671</v>
      </c>
      <c r="BB871" s="48">
        <v>101.47707614183219</v>
      </c>
      <c r="BC871" s="48">
        <v>6.8830898926428574E-3</v>
      </c>
      <c r="BD871" s="48">
        <v>14742.953778694391</v>
      </c>
      <c r="BF871" s="8">
        <f t="shared" si="113"/>
        <v>318127.70045529155</v>
      </c>
      <c r="BG871" s="8">
        <f t="shared" si="114"/>
        <v>317906.78177895746</v>
      </c>
      <c r="BH871" s="8">
        <f t="shared" si="115"/>
        <v>318021.88681251608</v>
      </c>
      <c r="BI871" s="8">
        <f t="shared" si="116"/>
        <v>317916.87119187869</v>
      </c>
      <c r="BJ871" s="19">
        <f t="shared" si="117"/>
        <v>1</v>
      </c>
      <c r="BK871" s="19">
        <f t="shared" si="118"/>
        <v>0</v>
      </c>
      <c r="BL871" s="19">
        <f t="shared" si="119"/>
        <v>0</v>
      </c>
      <c r="BM871" s="19">
        <f t="shared" si="120"/>
        <v>0</v>
      </c>
    </row>
    <row r="872" spans="2:65" x14ac:dyDescent="0.25">
      <c r="B872" s="6">
        <v>847</v>
      </c>
      <c r="C872" s="48">
        <v>2021.6680597516336</v>
      </c>
      <c r="D872" s="48">
        <v>1600.1941318545344</v>
      </c>
      <c r="E872" s="48">
        <v>15.018315564207573</v>
      </c>
      <c r="F872" s="48">
        <v>10.632467880258909</v>
      </c>
      <c r="G872" s="48">
        <v>3202.2625909971348</v>
      </c>
      <c r="H872" s="48">
        <v>2929.116675586793</v>
      </c>
      <c r="I872" s="48">
        <v>15.088374364094381</v>
      </c>
      <c r="J872" s="48">
        <v>10.673948036259571</v>
      </c>
      <c r="K872" s="48">
        <v>2579.2826411195092</v>
      </c>
      <c r="L872" s="48">
        <v>2251.1657182329627</v>
      </c>
      <c r="M872" s="48">
        <v>15.062551664395679</v>
      </c>
      <c r="N872" s="48">
        <v>10.658673606284747</v>
      </c>
      <c r="O872" s="48">
        <v>2505.4072073803732</v>
      </c>
      <c r="P872" s="48">
        <v>2151.8229834281747</v>
      </c>
      <c r="Q872" s="48">
        <v>15.050532548998172</v>
      </c>
      <c r="R872" s="48">
        <v>10.65155838170838</v>
      </c>
      <c r="U872" s="48">
        <v>1328.9225437322586</v>
      </c>
      <c r="V872" s="48">
        <v>4.1480156000661239E-2</v>
      </c>
      <c r="W872" s="48">
        <v>32037.549321441176</v>
      </c>
      <c r="X872" s="48">
        <v>650.97158637842836</v>
      </c>
      <c r="Y872" s="48">
        <v>2.6205726025837706E-2</v>
      </c>
      <c r="Z872" s="48">
        <v>24840.814779815628</v>
      </c>
      <c r="AA872" s="48">
        <v>551.6288515736403</v>
      </c>
      <c r="AB872" s="48">
        <v>1.9090501449470665E-2</v>
      </c>
      <c r="AC872" s="48">
        <v>28895.461600823255</v>
      </c>
      <c r="AD872" s="48">
        <v>-1328.9225437322586</v>
      </c>
      <c r="AE872" s="48">
        <v>-4.1480156000661239E-2</v>
      </c>
      <c r="AF872" s="48">
        <v>32037.549321441176</v>
      </c>
      <c r="AG872" s="48">
        <v>-677.95095735383029</v>
      </c>
      <c r="AH872" s="48">
        <v>-1.5274429974823533E-2</v>
      </c>
      <c r="AI872" s="48">
        <v>44384.697724974365</v>
      </c>
      <c r="AJ872" s="48">
        <v>-777.29369215861834</v>
      </c>
      <c r="AK872" s="48">
        <v>-2.2389654551190574E-2</v>
      </c>
      <c r="AL872" s="48">
        <v>34716.645153298516</v>
      </c>
      <c r="AM872" s="48">
        <v>-650.97158637842836</v>
      </c>
      <c r="AN872" s="48">
        <v>-2.6205726025837706E-2</v>
      </c>
      <c r="AO872" s="48">
        <v>24840.814779815628</v>
      </c>
      <c r="AP872" s="48">
        <v>677.95095735383029</v>
      </c>
      <c r="AQ872" s="48">
        <v>1.5274429974823533E-2</v>
      </c>
      <c r="AR872" s="48">
        <v>44384.697724974365</v>
      </c>
      <c r="AS872" s="48">
        <v>-99.342734804788051</v>
      </c>
      <c r="AT872" s="48">
        <v>-7.1152245763670408E-3</v>
      </c>
      <c r="AU872" s="48">
        <v>13961.995681029004</v>
      </c>
      <c r="AV872" s="48">
        <v>-551.6288515736403</v>
      </c>
      <c r="AW872" s="48">
        <v>-1.9090501449470665E-2</v>
      </c>
      <c r="AX872" s="48">
        <v>28895.461600823255</v>
      </c>
      <c r="AY872" s="48">
        <v>777.29369215861834</v>
      </c>
      <c r="AZ872" s="48">
        <v>2.2389654551190574E-2</v>
      </c>
      <c r="BA872" s="48">
        <v>34716.645153298516</v>
      </c>
      <c r="BB872" s="48">
        <v>99.342734804788051</v>
      </c>
      <c r="BC872" s="48">
        <v>7.1152245763670408E-3</v>
      </c>
      <c r="BD872" s="48">
        <v>13961.995681029004</v>
      </c>
      <c r="BF872" s="8">
        <f t="shared" si="113"/>
        <v>317373.84227591276</v>
      </c>
      <c r="BG872" s="8">
        <f t="shared" si="114"/>
        <v>317289.32441220031</v>
      </c>
      <c r="BH872" s="8">
        <f t="shared" si="115"/>
        <v>317509.04247030942</v>
      </c>
      <c r="BI872" s="8">
        <f t="shared" si="116"/>
        <v>317394.92846782319</v>
      </c>
      <c r="BJ872" s="19">
        <f t="shared" si="117"/>
        <v>0</v>
      </c>
      <c r="BK872" s="19">
        <f t="shared" si="118"/>
        <v>0</v>
      </c>
      <c r="BL872" s="19">
        <f t="shared" si="119"/>
        <v>1</v>
      </c>
      <c r="BM872" s="19">
        <f t="shared" si="120"/>
        <v>0</v>
      </c>
    </row>
    <row r="873" spans="2:65" x14ac:dyDescent="0.25">
      <c r="B873" s="6">
        <v>848</v>
      </c>
      <c r="C873" s="48">
        <v>1997.3697782752877</v>
      </c>
      <c r="D873" s="48">
        <v>1587.1049604621849</v>
      </c>
      <c r="E873" s="48">
        <v>15.062183553932812</v>
      </c>
      <c r="F873" s="48">
        <v>10.663579035363487</v>
      </c>
      <c r="G873" s="48">
        <v>3158.2064157019654</v>
      </c>
      <c r="H873" s="48">
        <v>2901.6247823815215</v>
      </c>
      <c r="I873" s="48">
        <v>15.136018599924007</v>
      </c>
      <c r="J873" s="48">
        <v>10.707156641006343</v>
      </c>
      <c r="K873" s="48">
        <v>2570.5957424332219</v>
      </c>
      <c r="L873" s="48">
        <v>2247.8344044118212</v>
      </c>
      <c r="M873" s="48">
        <v>15.104398300474799</v>
      </c>
      <c r="N873" s="48">
        <v>10.688511225876187</v>
      </c>
      <c r="O873" s="48">
        <v>2485.1444464462306</v>
      </c>
      <c r="P873" s="48">
        <v>2140.9107320915073</v>
      </c>
      <c r="Q873" s="48">
        <v>15.094082732152001</v>
      </c>
      <c r="R873" s="48">
        <v>10.682423017864274</v>
      </c>
      <c r="U873" s="48">
        <v>1314.5198219193367</v>
      </c>
      <c r="V873" s="48">
        <v>4.3577605642855843E-2</v>
      </c>
      <c r="W873" s="48">
        <v>30165.030926494703</v>
      </c>
      <c r="X873" s="48">
        <v>660.72944394963633</v>
      </c>
      <c r="Y873" s="48">
        <v>2.4932190512700458E-2</v>
      </c>
      <c r="Z873" s="48">
        <v>26501.058686081382</v>
      </c>
      <c r="AA873" s="48">
        <v>553.80577162932241</v>
      </c>
      <c r="AB873" s="48">
        <v>1.8843982500786893E-2</v>
      </c>
      <c r="AC873" s="48">
        <v>29388.998403399939</v>
      </c>
      <c r="AD873" s="48">
        <v>-1314.5198219193367</v>
      </c>
      <c r="AE873" s="48">
        <v>-4.3577605642855843E-2</v>
      </c>
      <c r="AF873" s="48">
        <v>30165.030926494703</v>
      </c>
      <c r="AG873" s="48">
        <v>-653.79037796970033</v>
      </c>
      <c r="AH873" s="48">
        <v>-1.8645415130155385E-2</v>
      </c>
      <c r="AI873" s="48">
        <v>35064.404487960135</v>
      </c>
      <c r="AJ873" s="48">
        <v>-760.71405029001426</v>
      </c>
      <c r="AK873" s="48">
        <v>-2.473362314206895E-2</v>
      </c>
      <c r="AL873" s="48">
        <v>30756.272379525755</v>
      </c>
      <c r="AM873" s="48">
        <v>-660.72944394963633</v>
      </c>
      <c r="AN873" s="48">
        <v>-2.4932190512700458E-2</v>
      </c>
      <c r="AO873" s="48">
        <v>26501.058686081382</v>
      </c>
      <c r="AP873" s="48">
        <v>653.79037796970033</v>
      </c>
      <c r="AQ873" s="48">
        <v>1.8645415130155385E-2</v>
      </c>
      <c r="AR873" s="48">
        <v>35064.404487960135</v>
      </c>
      <c r="AS873" s="48">
        <v>-106.92367232031393</v>
      </c>
      <c r="AT873" s="48">
        <v>-6.0882080119135651E-3</v>
      </c>
      <c r="AU873" s="48">
        <v>17562.421013060473</v>
      </c>
      <c r="AV873" s="48">
        <v>-553.80577162932241</v>
      </c>
      <c r="AW873" s="48">
        <v>-1.8843982500786893E-2</v>
      </c>
      <c r="AX873" s="48">
        <v>29388.998403399939</v>
      </c>
      <c r="AY873" s="48">
        <v>760.71405029001426</v>
      </c>
      <c r="AZ873" s="48">
        <v>2.473362314206895E-2</v>
      </c>
      <c r="BA873" s="48">
        <v>30756.272379525755</v>
      </c>
      <c r="BB873" s="48">
        <v>106.92367232031393</v>
      </c>
      <c r="BC873" s="48">
        <v>6.0882080119135651E-3</v>
      </c>
      <c r="BD873" s="48">
        <v>17562.421013060473</v>
      </c>
      <c r="BF873" s="8">
        <f t="shared" si="113"/>
        <v>318320.26610044239</v>
      </c>
      <c r="BG873" s="8">
        <f t="shared" si="114"/>
        <v>318313.07444780873</v>
      </c>
      <c r="BH873" s="8">
        <f t="shared" si="115"/>
        <v>318407.50237187376</v>
      </c>
      <c r="BI873" s="8">
        <f t="shared" si="116"/>
        <v>318331.77980383666</v>
      </c>
      <c r="BJ873" s="19">
        <f t="shared" si="117"/>
        <v>0</v>
      </c>
      <c r="BK873" s="19">
        <f t="shared" si="118"/>
        <v>0</v>
      </c>
      <c r="BL873" s="19">
        <f t="shared" si="119"/>
        <v>1</v>
      </c>
      <c r="BM873" s="19">
        <f t="shared" si="120"/>
        <v>0</v>
      </c>
    </row>
    <row r="874" spans="2:65" x14ac:dyDescent="0.25">
      <c r="B874" s="6">
        <v>849</v>
      </c>
      <c r="C874" s="48">
        <v>1970.4273216168169</v>
      </c>
      <c r="D874" s="48">
        <v>1565.049816419493</v>
      </c>
      <c r="E874" s="48">
        <v>14.938476478841002</v>
      </c>
      <c r="F874" s="48">
        <v>10.575452190265068</v>
      </c>
      <c r="G874" s="48">
        <v>3222.5642377147519</v>
      </c>
      <c r="H874" s="48">
        <v>2942.197403914477</v>
      </c>
      <c r="I874" s="48">
        <v>14.997475920762867</v>
      </c>
      <c r="J874" s="48">
        <v>10.610297486002329</v>
      </c>
      <c r="K874" s="48">
        <v>2567.5754047429118</v>
      </c>
      <c r="L874" s="48">
        <v>2242.7534905144621</v>
      </c>
      <c r="M874" s="48">
        <v>14.976591968054443</v>
      </c>
      <c r="N874" s="48">
        <v>10.597973162186117</v>
      </c>
      <c r="O874" s="48">
        <v>2524.322897475949</v>
      </c>
      <c r="P874" s="48">
        <v>2163.8530093777758</v>
      </c>
      <c r="Q874" s="48">
        <v>14.959768709814744</v>
      </c>
      <c r="R874" s="48">
        <v>10.58803739072026</v>
      </c>
      <c r="U874" s="48">
        <v>1377.147587494984</v>
      </c>
      <c r="V874" s="48">
        <v>3.4845295737261139E-2</v>
      </c>
      <c r="W874" s="48">
        <v>39521.764942931964</v>
      </c>
      <c r="X874" s="48">
        <v>677.70367409496907</v>
      </c>
      <c r="Y874" s="48">
        <v>2.2520971921048627E-2</v>
      </c>
      <c r="Z874" s="48">
        <v>30092.114872785369</v>
      </c>
      <c r="AA874" s="48">
        <v>598.80319295828281</v>
      </c>
      <c r="AB874" s="48">
        <v>1.2585200455191625E-2</v>
      </c>
      <c r="AC874" s="48">
        <v>47579.94877318506</v>
      </c>
      <c r="AD874" s="48">
        <v>-1377.147587494984</v>
      </c>
      <c r="AE874" s="48">
        <v>-3.4845295737261139E-2</v>
      </c>
      <c r="AF874" s="48">
        <v>39521.764942931964</v>
      </c>
      <c r="AG874" s="48">
        <v>-699.44391340001494</v>
      </c>
      <c r="AH874" s="48">
        <v>-1.2324323816212512E-2</v>
      </c>
      <c r="AI874" s="48">
        <v>56753.126892033149</v>
      </c>
      <c r="AJ874" s="48">
        <v>-778.3443945367012</v>
      </c>
      <c r="AK874" s="48">
        <v>-2.2260095282069514E-2</v>
      </c>
      <c r="AL874" s="48">
        <v>34965.905791232479</v>
      </c>
      <c r="AM874" s="48">
        <v>-677.70367409496907</v>
      </c>
      <c r="AN874" s="48">
        <v>-2.2520971921048627E-2</v>
      </c>
      <c r="AO874" s="48">
        <v>30092.114872785369</v>
      </c>
      <c r="AP874" s="48">
        <v>699.44391340001494</v>
      </c>
      <c r="AQ874" s="48">
        <v>1.2324323816212512E-2</v>
      </c>
      <c r="AR874" s="48">
        <v>56753.126892033149</v>
      </c>
      <c r="AS874" s="48">
        <v>-78.900481136686267</v>
      </c>
      <c r="AT874" s="48">
        <v>-9.9357714658570018E-3</v>
      </c>
      <c r="AU874" s="48">
        <v>7941.0523287313526</v>
      </c>
      <c r="AV874" s="48">
        <v>-598.80319295828281</v>
      </c>
      <c r="AW874" s="48">
        <v>-1.2585200455191625E-2</v>
      </c>
      <c r="AX874" s="48">
        <v>47579.94877318506</v>
      </c>
      <c r="AY874" s="48">
        <v>778.3443945367012</v>
      </c>
      <c r="AZ874" s="48">
        <v>2.2260095282069514E-2</v>
      </c>
      <c r="BA874" s="48">
        <v>34965.905791232479</v>
      </c>
      <c r="BB874" s="48">
        <v>78.900481136686267</v>
      </c>
      <c r="BC874" s="48">
        <v>9.9357714658570018E-3</v>
      </c>
      <c r="BD874" s="48">
        <v>7941.0523287313526</v>
      </c>
      <c r="BF874" s="8">
        <f t="shared" si="113"/>
        <v>315698.51589153253</v>
      </c>
      <c r="BG874" s="8">
        <f t="shared" si="114"/>
        <v>315366.72717615543</v>
      </c>
      <c r="BH874" s="8">
        <f t="shared" si="115"/>
        <v>315696.44137506903</v>
      </c>
      <c r="BI874" s="8">
        <f t="shared" si="116"/>
        <v>315477.26871223003</v>
      </c>
      <c r="BJ874" s="19">
        <f t="shared" si="117"/>
        <v>1</v>
      </c>
      <c r="BK874" s="19">
        <f t="shared" si="118"/>
        <v>0</v>
      </c>
      <c r="BL874" s="19">
        <f t="shared" si="119"/>
        <v>0</v>
      </c>
      <c r="BM874" s="19">
        <f t="shared" si="120"/>
        <v>0</v>
      </c>
    </row>
    <row r="875" spans="2:65" x14ac:dyDescent="0.25">
      <c r="B875" s="6">
        <v>850</v>
      </c>
      <c r="C875" s="48">
        <v>1939.4179662301108</v>
      </c>
      <c r="D875" s="48">
        <v>1547.4550690068124</v>
      </c>
      <c r="E875" s="48">
        <v>15.220255087082474</v>
      </c>
      <c r="F875" s="48">
        <v>10.775052476810799</v>
      </c>
      <c r="G875" s="48">
        <v>3189.0983353223655</v>
      </c>
      <c r="H875" s="48">
        <v>2921.9543801141085</v>
      </c>
      <c r="I875" s="48">
        <v>15.282295803284983</v>
      </c>
      <c r="J875" s="48">
        <v>10.811646594190199</v>
      </c>
      <c r="K875" s="48">
        <v>2536.3401689391676</v>
      </c>
      <c r="L875" s="48">
        <v>2224.3535160022666</v>
      </c>
      <c r="M875" s="48">
        <v>15.260117668262355</v>
      </c>
      <c r="N875" s="48">
        <v>10.798575787233593</v>
      </c>
      <c r="O875" s="48">
        <v>2524.4781278348923</v>
      </c>
      <c r="P875" s="48">
        <v>2166.8434661620367</v>
      </c>
      <c r="Q875" s="48">
        <v>15.237414451755097</v>
      </c>
      <c r="R875" s="48">
        <v>10.785183159298825</v>
      </c>
      <c r="U875" s="48">
        <v>1374.4993111072961</v>
      </c>
      <c r="V875" s="48">
        <v>3.6594117379399549E-2</v>
      </c>
      <c r="W875" s="48">
        <v>37560.663011947996</v>
      </c>
      <c r="X875" s="48">
        <v>676.89844699545415</v>
      </c>
      <c r="Y875" s="48">
        <v>2.3523310422794097E-2</v>
      </c>
      <c r="Z875" s="48">
        <v>28775.645724571968</v>
      </c>
      <c r="AA875" s="48">
        <v>619.38839715522431</v>
      </c>
      <c r="AB875" s="48">
        <v>1.01306824880254E-2</v>
      </c>
      <c r="AC875" s="48">
        <v>61139.84895759487</v>
      </c>
      <c r="AD875" s="48">
        <v>-1374.4993111072961</v>
      </c>
      <c r="AE875" s="48">
        <v>-3.6594117379399549E-2</v>
      </c>
      <c r="AF875" s="48">
        <v>37560.663011947996</v>
      </c>
      <c r="AG875" s="48">
        <v>-697.60086411184193</v>
      </c>
      <c r="AH875" s="48">
        <v>-1.3070806956605452E-2</v>
      </c>
      <c r="AI875" s="48">
        <v>53370.910183881409</v>
      </c>
      <c r="AJ875" s="48">
        <v>-755.11091395207177</v>
      </c>
      <c r="AK875" s="48">
        <v>-2.6463434891374149E-2</v>
      </c>
      <c r="AL875" s="48">
        <v>28534.123293201174</v>
      </c>
      <c r="AM875" s="48">
        <v>-676.89844699545415</v>
      </c>
      <c r="AN875" s="48">
        <v>-2.3523310422794097E-2</v>
      </c>
      <c r="AO875" s="48">
        <v>28775.645724571968</v>
      </c>
      <c r="AP875" s="48">
        <v>697.60086411184193</v>
      </c>
      <c r="AQ875" s="48">
        <v>1.3070806956605452E-2</v>
      </c>
      <c r="AR875" s="48">
        <v>53370.910183881409</v>
      </c>
      <c r="AS875" s="48">
        <v>-57.51004984022984</v>
      </c>
      <c r="AT875" s="48">
        <v>-1.3392627934768697E-2</v>
      </c>
      <c r="AU875" s="48">
        <v>4294.1572124861013</v>
      </c>
      <c r="AV875" s="48">
        <v>-619.38839715522431</v>
      </c>
      <c r="AW875" s="48">
        <v>-1.01306824880254E-2</v>
      </c>
      <c r="AX875" s="48">
        <v>61139.84895759487</v>
      </c>
      <c r="AY875" s="48">
        <v>755.11091395207177</v>
      </c>
      <c r="AZ875" s="48">
        <v>2.6463434891374149E-2</v>
      </c>
      <c r="BA875" s="48">
        <v>28534.123293201174</v>
      </c>
      <c r="BB875" s="48">
        <v>57.51004984022984</v>
      </c>
      <c r="BC875" s="48">
        <v>1.3392627934768697E-2</v>
      </c>
      <c r="BD875" s="48">
        <v>4294.1572124861013</v>
      </c>
      <c r="BF875" s="8">
        <f t="shared" si="113"/>
        <v>321704.11923531716</v>
      </c>
      <c r="BG875" s="8">
        <f t="shared" si="114"/>
        <v>321427.4434455919</v>
      </c>
      <c r="BH875" s="8">
        <f t="shared" si="115"/>
        <v>321732.92010100558</v>
      </c>
      <c r="BI875" s="8">
        <f t="shared" si="116"/>
        <v>321388.65131280269</v>
      </c>
      <c r="BJ875" s="19">
        <f t="shared" si="117"/>
        <v>0</v>
      </c>
      <c r="BK875" s="19">
        <f t="shared" si="118"/>
        <v>0</v>
      </c>
      <c r="BL875" s="19">
        <f t="shared" si="119"/>
        <v>1</v>
      </c>
      <c r="BM875" s="19">
        <f t="shared" si="120"/>
        <v>0</v>
      </c>
    </row>
    <row r="876" spans="2:65" x14ac:dyDescent="0.25">
      <c r="B876" s="6">
        <v>851</v>
      </c>
      <c r="C876" s="48">
        <v>1963.6443630085566</v>
      </c>
      <c r="D876" s="48">
        <v>1565.8515030607518</v>
      </c>
      <c r="E876" s="48">
        <v>14.976930966868171</v>
      </c>
      <c r="F876" s="48">
        <v>10.60392563338841</v>
      </c>
      <c r="G876" s="48">
        <v>3181.9517522648366</v>
      </c>
      <c r="H876" s="48">
        <v>2918.4845811177624</v>
      </c>
      <c r="I876" s="48">
        <v>15.045867694521423</v>
      </c>
      <c r="J876" s="48">
        <v>10.644695051539525</v>
      </c>
      <c r="K876" s="48">
        <v>2535.5067164052489</v>
      </c>
      <c r="L876" s="48">
        <v>2225.3720137231826</v>
      </c>
      <c r="M876" s="48">
        <v>15.022054352652724</v>
      </c>
      <c r="N876" s="48">
        <v>10.630625105258527</v>
      </c>
      <c r="O876" s="48">
        <v>2452.3229986148413</v>
      </c>
      <c r="P876" s="48">
        <v>2120.044905883849</v>
      </c>
      <c r="Q876" s="48">
        <v>15.010704777168151</v>
      </c>
      <c r="R876" s="48">
        <v>10.623914355855121</v>
      </c>
      <c r="U876" s="48">
        <v>1352.6330780570106</v>
      </c>
      <c r="V876" s="48">
        <v>4.0769418151114678E-2</v>
      </c>
      <c r="W876" s="48">
        <v>33177.63999092119</v>
      </c>
      <c r="X876" s="48">
        <v>659.52051066243075</v>
      </c>
      <c r="Y876" s="48">
        <v>2.6699471870117009E-2</v>
      </c>
      <c r="Z876" s="48">
        <v>24701.631323299298</v>
      </c>
      <c r="AA876" s="48">
        <v>554.19340282309713</v>
      </c>
      <c r="AB876" s="48">
        <v>1.9988722466710129E-2</v>
      </c>
      <c r="AC876" s="48">
        <v>27725.30379297971</v>
      </c>
      <c r="AD876" s="48">
        <v>-1352.6330780570106</v>
      </c>
      <c r="AE876" s="48">
        <v>-4.0769418151114678E-2</v>
      </c>
      <c r="AF876" s="48">
        <v>33177.63999092119</v>
      </c>
      <c r="AG876" s="48">
        <v>-693.11256739457986</v>
      </c>
      <c r="AH876" s="48">
        <v>-1.4069946280997669E-2</v>
      </c>
      <c r="AI876" s="48">
        <v>49261.919949948293</v>
      </c>
      <c r="AJ876" s="48">
        <v>-798.43967523391348</v>
      </c>
      <c r="AK876" s="48">
        <v>-2.0780695684404549E-2</v>
      </c>
      <c r="AL876" s="48">
        <v>38422.182171366127</v>
      </c>
      <c r="AM876" s="48">
        <v>-659.52051066243075</v>
      </c>
      <c r="AN876" s="48">
        <v>-2.6699471870117009E-2</v>
      </c>
      <c r="AO876" s="48">
        <v>24701.631323299298</v>
      </c>
      <c r="AP876" s="48">
        <v>693.11256739457986</v>
      </c>
      <c r="AQ876" s="48">
        <v>1.4069946280997669E-2</v>
      </c>
      <c r="AR876" s="48">
        <v>49261.919949948293</v>
      </c>
      <c r="AS876" s="48">
        <v>-105.32710783933362</v>
      </c>
      <c r="AT876" s="48">
        <v>-6.7107494034068793E-3</v>
      </c>
      <c r="AU876" s="48">
        <v>15695.282524759707</v>
      </c>
      <c r="AV876" s="48">
        <v>-554.19340282309713</v>
      </c>
      <c r="AW876" s="48">
        <v>-1.9988722466710129E-2</v>
      </c>
      <c r="AX876" s="48">
        <v>27725.30379297971</v>
      </c>
      <c r="AY876" s="48">
        <v>798.43967523391348</v>
      </c>
      <c r="AZ876" s="48">
        <v>2.0780695684404549E-2</v>
      </c>
      <c r="BA876" s="48">
        <v>38422.182171366127</v>
      </c>
      <c r="BB876" s="48">
        <v>105.32710783933362</v>
      </c>
      <c r="BC876" s="48">
        <v>6.7107494034068793E-3</v>
      </c>
      <c r="BD876" s="48">
        <v>15695.282524759707</v>
      </c>
      <c r="BF876" s="8">
        <f t="shared" si="113"/>
        <v>316551.91749859159</v>
      </c>
      <c r="BG876" s="8">
        <f t="shared" si="114"/>
        <v>316422.36696506798</v>
      </c>
      <c r="BH876" s="8">
        <f t="shared" si="115"/>
        <v>316693.38114403264</v>
      </c>
      <c r="BI876" s="8">
        <f t="shared" si="116"/>
        <v>316597.38576976978</v>
      </c>
      <c r="BJ876" s="19">
        <f t="shared" si="117"/>
        <v>0</v>
      </c>
      <c r="BK876" s="19">
        <f t="shared" si="118"/>
        <v>0</v>
      </c>
      <c r="BL876" s="19">
        <f t="shared" si="119"/>
        <v>1</v>
      </c>
      <c r="BM876" s="19">
        <f t="shared" si="120"/>
        <v>0</v>
      </c>
    </row>
    <row r="877" spans="2:65" x14ac:dyDescent="0.25">
      <c r="B877" s="6">
        <v>852</v>
      </c>
      <c r="C877" s="48">
        <v>1942.3686318049754</v>
      </c>
      <c r="D877" s="48">
        <v>1549.833558832971</v>
      </c>
      <c r="E877" s="48">
        <v>15.130526000884487</v>
      </c>
      <c r="F877" s="48">
        <v>10.710380245760444</v>
      </c>
      <c r="G877" s="48">
        <v>3155.4499499269095</v>
      </c>
      <c r="H877" s="48">
        <v>2899.6542976019628</v>
      </c>
      <c r="I877" s="48">
        <v>15.194796081429255</v>
      </c>
      <c r="J877" s="48">
        <v>10.748319723484547</v>
      </c>
      <c r="K877" s="48">
        <v>2543.2228227683313</v>
      </c>
      <c r="L877" s="48">
        <v>2229.2851595795987</v>
      </c>
      <c r="M877" s="48">
        <v>15.167601755508009</v>
      </c>
      <c r="N877" s="48">
        <v>10.732279577542212</v>
      </c>
      <c r="O877" s="48">
        <v>2451.77893489296</v>
      </c>
      <c r="P877" s="48">
        <v>2118.3070708304713</v>
      </c>
      <c r="Q877" s="48">
        <v>15.158421288852269</v>
      </c>
      <c r="R877" s="48">
        <v>10.726860328351417</v>
      </c>
      <c r="U877" s="48">
        <v>1349.8207387689918</v>
      </c>
      <c r="V877" s="48">
        <v>3.7939477724103554E-2</v>
      </c>
      <c r="W877" s="48">
        <v>35578.263585622029</v>
      </c>
      <c r="X877" s="48">
        <v>679.45160074662772</v>
      </c>
      <c r="Y877" s="48">
        <v>2.1899331781767728E-2</v>
      </c>
      <c r="Z877" s="48">
        <v>31026.133925798807</v>
      </c>
      <c r="AA877" s="48">
        <v>568.47351199750028</v>
      </c>
      <c r="AB877" s="48">
        <v>1.6480082590973666E-2</v>
      </c>
      <c r="AC877" s="48">
        <v>34494.57906897019</v>
      </c>
      <c r="AD877" s="48">
        <v>-1349.8207387689918</v>
      </c>
      <c r="AE877" s="48">
        <v>-3.7939477724103554E-2</v>
      </c>
      <c r="AF877" s="48">
        <v>35578.263585622029</v>
      </c>
      <c r="AG877" s="48">
        <v>-670.36913802236404</v>
      </c>
      <c r="AH877" s="48">
        <v>-1.6040145942335826E-2</v>
      </c>
      <c r="AI877" s="48">
        <v>41793.206896766074</v>
      </c>
      <c r="AJ877" s="48">
        <v>-781.34722677149148</v>
      </c>
      <c r="AK877" s="48">
        <v>-2.1459395133129888E-2</v>
      </c>
      <c r="AL877" s="48">
        <v>36410.496284921646</v>
      </c>
      <c r="AM877" s="48">
        <v>-679.45160074662772</v>
      </c>
      <c r="AN877" s="48">
        <v>-2.1899331781767728E-2</v>
      </c>
      <c r="AO877" s="48">
        <v>31026.133925798807</v>
      </c>
      <c r="AP877" s="48">
        <v>670.36913802236404</v>
      </c>
      <c r="AQ877" s="48">
        <v>1.6040145942335826E-2</v>
      </c>
      <c r="AR877" s="48">
        <v>41793.206896766074</v>
      </c>
      <c r="AS877" s="48">
        <v>-110.97808874912744</v>
      </c>
      <c r="AT877" s="48">
        <v>-5.4192491907940621E-3</v>
      </c>
      <c r="AU877" s="48">
        <v>20478.49892890167</v>
      </c>
      <c r="AV877" s="48">
        <v>-568.47351199750028</v>
      </c>
      <c r="AW877" s="48">
        <v>-1.6480082590973666E-2</v>
      </c>
      <c r="AX877" s="48">
        <v>34494.57906897019</v>
      </c>
      <c r="AY877" s="48">
        <v>781.34722677149148</v>
      </c>
      <c r="AZ877" s="48">
        <v>2.1459395133129888E-2</v>
      </c>
      <c r="BA877" s="48">
        <v>36410.496284921646</v>
      </c>
      <c r="BB877" s="48">
        <v>110.97808874912744</v>
      </c>
      <c r="BC877" s="48">
        <v>5.4192491907940621E-3</v>
      </c>
      <c r="BD877" s="48">
        <v>20478.49892890167</v>
      </c>
      <c r="BF877" s="8">
        <f t="shared" si="113"/>
        <v>319761.57381398033</v>
      </c>
      <c r="BG877" s="8">
        <f t="shared" si="114"/>
        <v>319549.93740693445</v>
      </c>
      <c r="BH877" s="8">
        <f t="shared" si="115"/>
        <v>319739.10216668673</v>
      </c>
      <c r="BI877" s="8">
        <f t="shared" si="116"/>
        <v>319687.50277971203</v>
      </c>
      <c r="BJ877" s="19">
        <f t="shared" si="117"/>
        <v>1</v>
      </c>
      <c r="BK877" s="19">
        <f t="shared" si="118"/>
        <v>0</v>
      </c>
      <c r="BL877" s="19">
        <f t="shared" si="119"/>
        <v>0</v>
      </c>
      <c r="BM877" s="19">
        <f t="shared" si="120"/>
        <v>0</v>
      </c>
    </row>
    <row r="878" spans="2:65" x14ac:dyDescent="0.25">
      <c r="B878" s="6">
        <v>853</v>
      </c>
      <c r="C878" s="48">
        <v>2003.9184685276439</v>
      </c>
      <c r="D878" s="48">
        <v>1589.1374388799045</v>
      </c>
      <c r="E878" s="48">
        <v>15.078838007744494</v>
      </c>
      <c r="F878" s="48">
        <v>10.675317539477092</v>
      </c>
      <c r="G878" s="48">
        <v>3190.8462355148285</v>
      </c>
      <c r="H878" s="48">
        <v>2922.0242735916609</v>
      </c>
      <c r="I878" s="48">
        <v>15.14878672260183</v>
      </c>
      <c r="J878" s="48">
        <v>10.716684985698198</v>
      </c>
      <c r="K878" s="48">
        <v>2568.4107016661533</v>
      </c>
      <c r="L878" s="48">
        <v>2244.5439233574857</v>
      </c>
      <c r="M878" s="48">
        <v>15.122550470640153</v>
      </c>
      <c r="N878" s="48">
        <v>10.701183437361804</v>
      </c>
      <c r="O878" s="48">
        <v>2517.6238291111804</v>
      </c>
      <c r="P878" s="48">
        <v>2160.7400668480273</v>
      </c>
      <c r="Q878" s="48">
        <v>15.106731064176399</v>
      </c>
      <c r="R878" s="48">
        <v>10.691828257058768</v>
      </c>
      <c r="U878" s="48">
        <v>1332.8868347117564</v>
      </c>
      <c r="V878" s="48">
        <v>4.1367446221105553E-2</v>
      </c>
      <c r="W878" s="48">
        <v>32220.670030912406</v>
      </c>
      <c r="X878" s="48">
        <v>655.40648447758122</v>
      </c>
      <c r="Y878" s="48">
        <v>2.5865897884711941E-2</v>
      </c>
      <c r="Z878" s="48">
        <v>25338.632642826589</v>
      </c>
      <c r="AA878" s="48">
        <v>571.60262796812276</v>
      </c>
      <c r="AB878" s="48">
        <v>1.6510717581676104E-2</v>
      </c>
      <c r="AC878" s="48">
        <v>34620.096015844749</v>
      </c>
      <c r="AD878" s="48">
        <v>-1332.8868347117564</v>
      </c>
      <c r="AE878" s="48">
        <v>-4.1367446221105553E-2</v>
      </c>
      <c r="AF878" s="48">
        <v>32220.670030912406</v>
      </c>
      <c r="AG878" s="48">
        <v>-677.48035023417515</v>
      </c>
      <c r="AH878" s="48">
        <v>-1.5501548336393611E-2</v>
      </c>
      <c r="AI878" s="48">
        <v>43704.043978860303</v>
      </c>
      <c r="AJ878" s="48">
        <v>-761.2842067436336</v>
      </c>
      <c r="AK878" s="48">
        <v>-2.4856728639429448E-2</v>
      </c>
      <c r="AL878" s="48">
        <v>30626.886497687887</v>
      </c>
      <c r="AM878" s="48">
        <v>-655.40648447758122</v>
      </c>
      <c r="AN878" s="48">
        <v>-2.5865897884711941E-2</v>
      </c>
      <c r="AO878" s="48">
        <v>25338.632642826589</v>
      </c>
      <c r="AP878" s="48">
        <v>677.48035023417515</v>
      </c>
      <c r="AQ878" s="48">
        <v>1.5501548336393611E-2</v>
      </c>
      <c r="AR878" s="48">
        <v>43704.043978860303</v>
      </c>
      <c r="AS878" s="48">
        <v>-83.803856509458456</v>
      </c>
      <c r="AT878" s="48">
        <v>-9.3551803030358371E-3</v>
      </c>
      <c r="AU878" s="48">
        <v>8958.0161787222187</v>
      </c>
      <c r="AV878" s="48">
        <v>-571.60262796812276</v>
      </c>
      <c r="AW878" s="48">
        <v>-1.6510717581676104E-2</v>
      </c>
      <c r="AX878" s="48">
        <v>34620.096015844749</v>
      </c>
      <c r="AY878" s="48">
        <v>761.2842067436336</v>
      </c>
      <c r="AZ878" s="48">
        <v>2.4856728639429448E-2</v>
      </c>
      <c r="BA878" s="48">
        <v>30626.886497687887</v>
      </c>
      <c r="BB878" s="48">
        <v>83.803856509458456</v>
      </c>
      <c r="BC878" s="48">
        <v>9.3551803030358371E-3</v>
      </c>
      <c r="BD878" s="48">
        <v>8958.0161787222187</v>
      </c>
      <c r="BF878" s="8">
        <f t="shared" si="113"/>
        <v>318670.38874543284</v>
      </c>
      <c r="BG878" s="8">
        <f t="shared" si="114"/>
        <v>318578.52529735427</v>
      </c>
      <c r="BH878" s="8">
        <f t="shared" si="115"/>
        <v>318790.95919749665</v>
      </c>
      <c r="BI878" s="8">
        <f t="shared" si="116"/>
        <v>318594.107644915</v>
      </c>
      <c r="BJ878" s="19">
        <f t="shared" si="117"/>
        <v>0</v>
      </c>
      <c r="BK878" s="19">
        <f t="shared" si="118"/>
        <v>0</v>
      </c>
      <c r="BL878" s="19">
        <f t="shared" si="119"/>
        <v>1</v>
      </c>
      <c r="BM878" s="19">
        <f t="shared" si="120"/>
        <v>0</v>
      </c>
    </row>
    <row r="879" spans="2:65" x14ac:dyDescent="0.25">
      <c r="B879" s="6">
        <v>854</v>
      </c>
      <c r="C879" s="48">
        <v>1989.0256330872005</v>
      </c>
      <c r="D879" s="48">
        <v>1581.0508960102511</v>
      </c>
      <c r="E879" s="48">
        <v>15.01363830784743</v>
      </c>
      <c r="F879" s="48">
        <v>10.62852032855271</v>
      </c>
      <c r="G879" s="48">
        <v>3189.5941906021567</v>
      </c>
      <c r="H879" s="48">
        <v>2922.4028698164734</v>
      </c>
      <c r="I879" s="48">
        <v>15.078879116880868</v>
      </c>
      <c r="J879" s="48">
        <v>10.666964222629613</v>
      </c>
      <c r="K879" s="48">
        <v>2577.8671509157548</v>
      </c>
      <c r="L879" s="48">
        <v>2252.3848477592669</v>
      </c>
      <c r="M879" s="48">
        <v>15.052006547041941</v>
      </c>
      <c r="N879" s="48">
        <v>10.651142685086935</v>
      </c>
      <c r="O879" s="48">
        <v>2511.7306370111942</v>
      </c>
      <c r="P879" s="48">
        <v>2158.4297787893106</v>
      </c>
      <c r="Q879" s="48">
        <v>15.039112800689672</v>
      </c>
      <c r="R879" s="48">
        <v>10.643544688954462</v>
      </c>
      <c r="U879" s="48">
        <v>1341.3519738062223</v>
      </c>
      <c r="V879" s="48">
        <v>3.8443894076902296E-2</v>
      </c>
      <c r="W879" s="48">
        <v>34891.15777717554</v>
      </c>
      <c r="X879" s="48">
        <v>671.3339517490158</v>
      </c>
      <c r="Y879" s="48">
        <v>2.2622356534224508E-2</v>
      </c>
      <c r="Z879" s="48">
        <v>29675.686117552785</v>
      </c>
      <c r="AA879" s="48">
        <v>577.3788827790595</v>
      </c>
      <c r="AB879" s="48">
        <v>1.502436040175148E-2</v>
      </c>
      <c r="AC879" s="48">
        <v>38429.514957039435</v>
      </c>
      <c r="AD879" s="48">
        <v>-1341.3519738062223</v>
      </c>
      <c r="AE879" s="48">
        <v>-3.8443894076902296E-2</v>
      </c>
      <c r="AF879" s="48">
        <v>34891.15777717554</v>
      </c>
      <c r="AG879" s="48">
        <v>-670.01802205720651</v>
      </c>
      <c r="AH879" s="48">
        <v>-1.5821537542677788E-2</v>
      </c>
      <c r="AI879" s="48">
        <v>42348.477210250087</v>
      </c>
      <c r="AJ879" s="48">
        <v>-763.97309102716281</v>
      </c>
      <c r="AK879" s="48">
        <v>-2.3419533675150817E-2</v>
      </c>
      <c r="AL879" s="48">
        <v>32621.191421833166</v>
      </c>
      <c r="AM879" s="48">
        <v>-671.3339517490158</v>
      </c>
      <c r="AN879" s="48">
        <v>-2.2622356534224508E-2</v>
      </c>
      <c r="AO879" s="48">
        <v>29675.686117552785</v>
      </c>
      <c r="AP879" s="48">
        <v>670.01802205720651</v>
      </c>
      <c r="AQ879" s="48">
        <v>1.5821537542677788E-2</v>
      </c>
      <c r="AR879" s="48">
        <v>42348.477210250087</v>
      </c>
      <c r="AS879" s="48">
        <v>-93.955068969956301</v>
      </c>
      <c r="AT879" s="48">
        <v>-7.5979961324730283E-3</v>
      </c>
      <c r="AU879" s="48">
        <v>12365.76951762351</v>
      </c>
      <c r="AV879" s="48">
        <v>-577.3788827790595</v>
      </c>
      <c r="AW879" s="48">
        <v>-1.502436040175148E-2</v>
      </c>
      <c r="AX879" s="48">
        <v>38429.514957039435</v>
      </c>
      <c r="AY879" s="48">
        <v>763.97309102716281</v>
      </c>
      <c r="AZ879" s="48">
        <v>2.3419533675150817E-2</v>
      </c>
      <c r="BA879" s="48">
        <v>32621.191421833166</v>
      </c>
      <c r="BB879" s="48">
        <v>93.955068969956301</v>
      </c>
      <c r="BC879" s="48">
        <v>7.5979961324730283E-3</v>
      </c>
      <c r="BD879" s="48">
        <v>12365.76951762351</v>
      </c>
      <c r="BF879" s="8">
        <f t="shared" si="113"/>
        <v>317274.55896057107</v>
      </c>
      <c r="BG879" s="8">
        <f t="shared" si="114"/>
        <v>317086.52380907192</v>
      </c>
      <c r="BH879" s="8">
        <f t="shared" si="115"/>
        <v>317281.89570484875</v>
      </c>
      <c r="BI879" s="8">
        <f t="shared" si="116"/>
        <v>317147.91088984458</v>
      </c>
      <c r="BJ879" s="19">
        <f t="shared" si="117"/>
        <v>0</v>
      </c>
      <c r="BK879" s="19">
        <f t="shared" si="118"/>
        <v>0</v>
      </c>
      <c r="BL879" s="19">
        <f t="shared" si="119"/>
        <v>1</v>
      </c>
      <c r="BM879" s="19">
        <f t="shared" si="120"/>
        <v>0</v>
      </c>
    </row>
    <row r="880" spans="2:65" x14ac:dyDescent="0.25">
      <c r="B880" s="6">
        <v>855</v>
      </c>
      <c r="C880" s="48">
        <v>2010.2520128681263</v>
      </c>
      <c r="D880" s="48">
        <v>1593.1027928765534</v>
      </c>
      <c r="E880" s="48">
        <v>14.960862829934669</v>
      </c>
      <c r="F880" s="48">
        <v>10.592723620832055</v>
      </c>
      <c r="G880" s="48">
        <v>3161.756670789428</v>
      </c>
      <c r="H880" s="48">
        <v>2902.3871558906767</v>
      </c>
      <c r="I880" s="48">
        <v>15.03686881897398</v>
      </c>
      <c r="J880" s="48">
        <v>10.637477088545616</v>
      </c>
      <c r="K880" s="48">
        <v>2550.0652362335545</v>
      </c>
      <c r="L880" s="48">
        <v>2232.0277353132192</v>
      </c>
      <c r="M880" s="48">
        <v>15.00877636762875</v>
      </c>
      <c r="N880" s="48">
        <v>10.620952297354288</v>
      </c>
      <c r="O880" s="48">
        <v>2460.7658763265417</v>
      </c>
      <c r="P880" s="48">
        <v>2122.3681725060728</v>
      </c>
      <c r="Q880" s="48">
        <v>14.998980915300354</v>
      </c>
      <c r="R880" s="48">
        <v>10.61518581458736</v>
      </c>
      <c r="U880" s="48">
        <v>1309.2843630141233</v>
      </c>
      <c r="V880" s="48">
        <v>4.4753467713560369E-2</v>
      </c>
      <c r="W880" s="48">
        <v>29255.484097769884</v>
      </c>
      <c r="X880" s="48">
        <v>638.92494243666579</v>
      </c>
      <c r="Y880" s="48">
        <v>2.8228676522232377E-2</v>
      </c>
      <c r="Z880" s="48">
        <v>22633.896489389452</v>
      </c>
      <c r="AA880" s="48">
        <v>529.26537962951943</v>
      </c>
      <c r="AB880" s="48">
        <v>2.2462193755304227E-2</v>
      </c>
      <c r="AC880" s="48">
        <v>23562.497296353282</v>
      </c>
      <c r="AD880" s="48">
        <v>-1309.2843630141233</v>
      </c>
      <c r="AE880" s="48">
        <v>-4.4753467713560369E-2</v>
      </c>
      <c r="AF880" s="48">
        <v>29255.484097769884</v>
      </c>
      <c r="AG880" s="48">
        <v>-670.35942057745751</v>
      </c>
      <c r="AH880" s="48">
        <v>-1.6524791191327992E-2</v>
      </c>
      <c r="AI880" s="48">
        <v>40566.892060291444</v>
      </c>
      <c r="AJ880" s="48">
        <v>-780.01898338460387</v>
      </c>
      <c r="AK880" s="48">
        <v>-2.2291273958256141E-2</v>
      </c>
      <c r="AL880" s="48">
        <v>34992.122246817751</v>
      </c>
      <c r="AM880" s="48">
        <v>-638.92494243666579</v>
      </c>
      <c r="AN880" s="48">
        <v>-2.8228676522232377E-2</v>
      </c>
      <c r="AO880" s="48">
        <v>22633.896489389452</v>
      </c>
      <c r="AP880" s="48">
        <v>670.35942057745751</v>
      </c>
      <c r="AQ880" s="48">
        <v>1.6524791191327992E-2</v>
      </c>
      <c r="AR880" s="48">
        <v>40566.892060291444</v>
      </c>
      <c r="AS880" s="48">
        <v>-109.65956280714636</v>
      </c>
      <c r="AT880" s="48">
        <v>-5.7664827669281493E-3</v>
      </c>
      <c r="AU880" s="48">
        <v>19016.715602804597</v>
      </c>
      <c r="AV880" s="48">
        <v>-529.26537962951943</v>
      </c>
      <c r="AW880" s="48">
        <v>-2.2462193755304227E-2</v>
      </c>
      <c r="AX880" s="48">
        <v>23562.497296353282</v>
      </c>
      <c r="AY880" s="48">
        <v>780.01898338460387</v>
      </c>
      <c r="AZ880" s="48">
        <v>2.2291273958256141E-2</v>
      </c>
      <c r="BA880" s="48">
        <v>34992.122246817751</v>
      </c>
      <c r="BB880" s="48">
        <v>109.65956280714636</v>
      </c>
      <c r="BC880" s="48">
        <v>5.7664827669281493E-3</v>
      </c>
      <c r="BD880" s="48">
        <v>19016.715602804597</v>
      </c>
      <c r="BF880" s="8">
        <f t="shared" si="113"/>
        <v>316188.60583208513</v>
      </c>
      <c r="BG880" s="8">
        <f t="shared" si="114"/>
        <v>316221.92550047778</v>
      </c>
      <c r="BH880" s="8">
        <f t="shared" si="115"/>
        <v>316396.54118531541</v>
      </c>
      <c r="BI880" s="8">
        <f t="shared" si="116"/>
        <v>316333.20626511477</v>
      </c>
      <c r="BJ880" s="19">
        <f t="shared" si="117"/>
        <v>0</v>
      </c>
      <c r="BK880" s="19">
        <f t="shared" si="118"/>
        <v>0</v>
      </c>
      <c r="BL880" s="19">
        <f t="shared" si="119"/>
        <v>1</v>
      </c>
      <c r="BM880" s="19">
        <f t="shared" si="120"/>
        <v>0</v>
      </c>
    </row>
    <row r="881" spans="2:65" x14ac:dyDescent="0.25">
      <c r="B881" s="6">
        <v>856</v>
      </c>
      <c r="C881" s="48">
        <v>1936.9479241110198</v>
      </c>
      <c r="D881" s="48">
        <v>1545.8891615662753</v>
      </c>
      <c r="E881" s="48">
        <v>14.934177403055649</v>
      </c>
      <c r="F881" s="48">
        <v>10.573008534014933</v>
      </c>
      <c r="G881" s="48">
        <v>3164.5265070729401</v>
      </c>
      <c r="H881" s="48">
        <v>2905.5478211993482</v>
      </c>
      <c r="I881" s="48">
        <v>15.00103410804002</v>
      </c>
      <c r="J881" s="48">
        <v>10.612552141429113</v>
      </c>
      <c r="K881" s="48">
        <v>2573.3123861881895</v>
      </c>
      <c r="L881" s="48">
        <v>2249.2606830410714</v>
      </c>
      <c r="M881" s="48">
        <v>14.968231488302814</v>
      </c>
      <c r="N881" s="48">
        <v>10.593164041925851</v>
      </c>
      <c r="O881" s="48">
        <v>2500.5219794797058</v>
      </c>
      <c r="P881" s="48">
        <v>2150.8221467126755</v>
      </c>
      <c r="Q881" s="48">
        <v>14.955230347336837</v>
      </c>
      <c r="R881" s="48">
        <v>10.585472443662505</v>
      </c>
      <c r="U881" s="48">
        <v>1359.6586596330728</v>
      </c>
      <c r="V881" s="48">
        <v>3.9543607414179505E-2</v>
      </c>
      <c r="W881" s="48">
        <v>34383.77903644491</v>
      </c>
      <c r="X881" s="48">
        <v>703.37152147479605</v>
      </c>
      <c r="Y881" s="48">
        <v>2.0155507910917692E-2</v>
      </c>
      <c r="Z881" s="48">
        <v>34897.236258372766</v>
      </c>
      <c r="AA881" s="48">
        <v>604.93298514640014</v>
      </c>
      <c r="AB881" s="48">
        <v>1.2463909647571825E-2</v>
      </c>
      <c r="AC881" s="48">
        <v>48534.769767386038</v>
      </c>
      <c r="AD881" s="48">
        <v>-1359.6586596330728</v>
      </c>
      <c r="AE881" s="48">
        <v>-3.9543607414179505E-2</v>
      </c>
      <c r="AF881" s="48">
        <v>34383.77903644491</v>
      </c>
      <c r="AG881" s="48">
        <v>-656.28713815827678</v>
      </c>
      <c r="AH881" s="48">
        <v>-1.9388099503261813E-2</v>
      </c>
      <c r="AI881" s="48">
        <v>33849.998451259467</v>
      </c>
      <c r="AJ881" s="48">
        <v>-754.72567448667269</v>
      </c>
      <c r="AK881" s="48">
        <v>-2.707969776660768E-2</v>
      </c>
      <c r="AL881" s="48">
        <v>27870.535372715072</v>
      </c>
      <c r="AM881" s="48">
        <v>-703.37152147479605</v>
      </c>
      <c r="AN881" s="48">
        <v>-2.0155507910917692E-2</v>
      </c>
      <c r="AO881" s="48">
        <v>34897.236258372766</v>
      </c>
      <c r="AP881" s="48">
        <v>656.28713815827678</v>
      </c>
      <c r="AQ881" s="48">
        <v>1.9388099503261813E-2</v>
      </c>
      <c r="AR881" s="48">
        <v>33849.998451259467</v>
      </c>
      <c r="AS881" s="48">
        <v>-98.438536328395912</v>
      </c>
      <c r="AT881" s="48">
        <v>-7.6915982633458668E-3</v>
      </c>
      <c r="AU881" s="48">
        <v>12798.190045559513</v>
      </c>
      <c r="AV881" s="48">
        <v>-604.93298514640014</v>
      </c>
      <c r="AW881" s="48">
        <v>-1.2463909647571825E-2</v>
      </c>
      <c r="AX881" s="48">
        <v>48534.769767386038</v>
      </c>
      <c r="AY881" s="48">
        <v>754.72567448667269</v>
      </c>
      <c r="AZ881" s="48">
        <v>2.707969776660768E-2</v>
      </c>
      <c r="BA881" s="48">
        <v>27870.535372715072</v>
      </c>
      <c r="BB881" s="48">
        <v>98.438536328395912</v>
      </c>
      <c r="BC881" s="48">
        <v>7.6915982633458668E-3</v>
      </c>
      <c r="BD881" s="48">
        <v>12798.190045559513</v>
      </c>
      <c r="BF881" s="8">
        <f t="shared" si="113"/>
        <v>315644.36685888172</v>
      </c>
      <c r="BG881" s="8">
        <f t="shared" si="114"/>
        <v>315471.01642167405</v>
      </c>
      <c r="BH881" s="8">
        <f t="shared" si="115"/>
        <v>315545.66057473444</v>
      </c>
      <c r="BI881" s="8">
        <f t="shared" si="116"/>
        <v>315413.35116316244</v>
      </c>
      <c r="BJ881" s="19">
        <f t="shared" si="117"/>
        <v>1</v>
      </c>
      <c r="BK881" s="19">
        <f t="shared" si="118"/>
        <v>0</v>
      </c>
      <c r="BL881" s="19">
        <f t="shared" si="119"/>
        <v>0</v>
      </c>
      <c r="BM881" s="19">
        <f t="shared" si="120"/>
        <v>0</v>
      </c>
    </row>
    <row r="882" spans="2:65" x14ac:dyDescent="0.25">
      <c r="B882" s="6">
        <v>857</v>
      </c>
      <c r="C882" s="48">
        <v>1968.5229193252678</v>
      </c>
      <c r="D882" s="48">
        <v>1567.5220069784762</v>
      </c>
      <c r="E882" s="48">
        <v>15.016713721299311</v>
      </c>
      <c r="F882" s="48">
        <v>10.630124929381271</v>
      </c>
      <c r="G882" s="48">
        <v>3168.2465110055459</v>
      </c>
      <c r="H882" s="48">
        <v>2908.2680025890977</v>
      </c>
      <c r="I882" s="48">
        <v>15.081927525412951</v>
      </c>
      <c r="J882" s="48">
        <v>10.66860647986185</v>
      </c>
      <c r="K882" s="48">
        <v>2583.0962654799678</v>
      </c>
      <c r="L882" s="48">
        <v>2256.1254514547495</v>
      </c>
      <c r="M882" s="48">
        <v>15.051092368950535</v>
      </c>
      <c r="N882" s="48">
        <v>10.650425204524284</v>
      </c>
      <c r="O882" s="48">
        <v>2549.9961062619009</v>
      </c>
      <c r="P882" s="48">
        <v>2184.4273036420504</v>
      </c>
      <c r="Q882" s="48">
        <v>15.033208519070429</v>
      </c>
      <c r="R882" s="48">
        <v>10.63986888791656</v>
      </c>
      <c r="U882" s="48">
        <v>1340.7459956106215</v>
      </c>
      <c r="V882" s="48">
        <v>3.848155048057933E-2</v>
      </c>
      <c r="W882" s="48">
        <v>34841.267539031782</v>
      </c>
      <c r="X882" s="48">
        <v>688.60344447627335</v>
      </c>
      <c r="Y882" s="48">
        <v>2.0300275143013025E-2</v>
      </c>
      <c r="Z882" s="48">
        <v>33920.892186196688</v>
      </c>
      <c r="AA882" s="48">
        <v>616.90529666357429</v>
      </c>
      <c r="AB882" s="48">
        <v>9.7439585352887548E-3</v>
      </c>
      <c r="AC882" s="48">
        <v>63311.568335331875</v>
      </c>
      <c r="AD882" s="48">
        <v>-1340.7459956106215</v>
      </c>
      <c r="AE882" s="48">
        <v>-3.848155048057933E-2</v>
      </c>
      <c r="AF882" s="48">
        <v>34841.267539031782</v>
      </c>
      <c r="AG882" s="48">
        <v>-652.1425511343482</v>
      </c>
      <c r="AH882" s="48">
        <v>-1.8181275337566305E-2</v>
      </c>
      <c r="AI882" s="48">
        <v>35868.911230164682</v>
      </c>
      <c r="AJ882" s="48">
        <v>-723.84069894704726</v>
      </c>
      <c r="AK882" s="48">
        <v>-2.8737591945290575E-2</v>
      </c>
      <c r="AL882" s="48">
        <v>25187.938513604928</v>
      </c>
      <c r="AM882" s="48">
        <v>-688.60344447627335</v>
      </c>
      <c r="AN882" s="48">
        <v>-2.0300275143013025E-2</v>
      </c>
      <c r="AO882" s="48">
        <v>33920.892186196688</v>
      </c>
      <c r="AP882" s="48">
        <v>652.1425511343482</v>
      </c>
      <c r="AQ882" s="48">
        <v>1.8181275337566305E-2</v>
      </c>
      <c r="AR882" s="48">
        <v>35868.911230164682</v>
      </c>
      <c r="AS882" s="48">
        <v>-71.698147812699062</v>
      </c>
      <c r="AT882" s="48">
        <v>-1.055631660772427E-2</v>
      </c>
      <c r="AU882" s="48">
        <v>6791.9664099725924</v>
      </c>
      <c r="AV882" s="48">
        <v>-616.90529666357429</v>
      </c>
      <c r="AW882" s="48">
        <v>-9.7439585352887548E-3</v>
      </c>
      <c r="AX882" s="48">
        <v>63311.568335331875</v>
      </c>
      <c r="AY882" s="48">
        <v>723.84069894704726</v>
      </c>
      <c r="AZ882" s="48">
        <v>2.8737591945290575E-2</v>
      </c>
      <c r="BA882" s="48">
        <v>25187.938513604928</v>
      </c>
      <c r="BB882" s="48">
        <v>71.698147812699062</v>
      </c>
      <c r="BC882" s="48">
        <v>1.055631660772427E-2</v>
      </c>
      <c r="BD882" s="48">
        <v>6791.9664099725924</v>
      </c>
      <c r="BF882" s="8">
        <f t="shared" si="113"/>
        <v>317336.22587445966</v>
      </c>
      <c r="BG882" s="8">
        <f t="shared" si="114"/>
        <v>317149.92639326642</v>
      </c>
      <c r="BH882" s="8">
        <f t="shared" si="115"/>
        <v>317256.63068427372</v>
      </c>
      <c r="BI882" s="8">
        <f t="shared" si="116"/>
        <v>317011.63933385478</v>
      </c>
      <c r="BJ882" s="19">
        <f t="shared" si="117"/>
        <v>1</v>
      </c>
      <c r="BK882" s="19">
        <f t="shared" si="118"/>
        <v>0</v>
      </c>
      <c r="BL882" s="19">
        <f t="shared" si="119"/>
        <v>0</v>
      </c>
      <c r="BM882" s="19">
        <f t="shared" si="120"/>
        <v>0</v>
      </c>
    </row>
    <row r="883" spans="2:65" x14ac:dyDescent="0.25">
      <c r="B883" s="6">
        <v>858</v>
      </c>
      <c r="C883" s="48">
        <v>1969.0401604754927</v>
      </c>
      <c r="D883" s="48">
        <v>1567.5071533334678</v>
      </c>
      <c r="E883" s="48">
        <v>14.994516743670433</v>
      </c>
      <c r="F883" s="48">
        <v>10.614590800077835</v>
      </c>
      <c r="G883" s="48">
        <v>3178.2524795351187</v>
      </c>
      <c r="H883" s="48">
        <v>2914.7533472082582</v>
      </c>
      <c r="I883" s="48">
        <v>15.058587087353843</v>
      </c>
      <c r="J883" s="48">
        <v>10.652384241543384</v>
      </c>
      <c r="K883" s="48">
        <v>2538.7223019018493</v>
      </c>
      <c r="L883" s="48">
        <v>2226.0344378181239</v>
      </c>
      <c r="M883" s="48">
        <v>15.035881531795335</v>
      </c>
      <c r="N883" s="48">
        <v>10.639003041861896</v>
      </c>
      <c r="O883" s="48">
        <v>2506.1802351781566</v>
      </c>
      <c r="P883" s="48">
        <v>2154.6316173279629</v>
      </c>
      <c r="Q883" s="48">
        <v>15.017845507028307</v>
      </c>
      <c r="R883" s="48">
        <v>10.628364237358317</v>
      </c>
      <c r="U883" s="48">
        <v>1347.2461938747904</v>
      </c>
      <c r="V883" s="48">
        <v>3.7793441465549193E-2</v>
      </c>
      <c r="W883" s="48">
        <v>35647.618783351063</v>
      </c>
      <c r="X883" s="48">
        <v>658.52728448465609</v>
      </c>
      <c r="Y883" s="48">
        <v>2.4412241784061095E-2</v>
      </c>
      <c r="Z883" s="48">
        <v>26975.289295824223</v>
      </c>
      <c r="AA883" s="48">
        <v>587.12446399449504</v>
      </c>
      <c r="AB883" s="48">
        <v>1.3773437280482526E-2</v>
      </c>
      <c r="AC883" s="48">
        <v>42627.30152526794</v>
      </c>
      <c r="AD883" s="48">
        <v>-1347.2461938747904</v>
      </c>
      <c r="AE883" s="48">
        <v>-3.7793441465549193E-2</v>
      </c>
      <c r="AF883" s="48">
        <v>35647.618783351063</v>
      </c>
      <c r="AG883" s="48">
        <v>-688.71890939013429</v>
      </c>
      <c r="AH883" s="48">
        <v>-1.3381199681488098E-2</v>
      </c>
      <c r="AI883" s="48">
        <v>51469.14520249825</v>
      </c>
      <c r="AJ883" s="48">
        <v>-760.12172988029533</v>
      </c>
      <c r="AK883" s="48">
        <v>-2.4020004185066668E-2</v>
      </c>
      <c r="AL883" s="48">
        <v>31645.362091687977</v>
      </c>
      <c r="AM883" s="48">
        <v>-658.52728448465609</v>
      </c>
      <c r="AN883" s="48">
        <v>-2.4412241784061095E-2</v>
      </c>
      <c r="AO883" s="48">
        <v>26975.289295824223</v>
      </c>
      <c r="AP883" s="48">
        <v>688.71890939013429</v>
      </c>
      <c r="AQ883" s="48">
        <v>1.3381199681488098E-2</v>
      </c>
      <c r="AR883" s="48">
        <v>51469.14520249825</v>
      </c>
      <c r="AS883" s="48">
        <v>-71.402820490161048</v>
      </c>
      <c r="AT883" s="48">
        <v>-1.0638804503578569E-2</v>
      </c>
      <c r="AU883" s="48">
        <v>6711.5454998861305</v>
      </c>
      <c r="AV883" s="48">
        <v>-587.12446399449504</v>
      </c>
      <c r="AW883" s="48">
        <v>-1.3773437280482526E-2</v>
      </c>
      <c r="AX883" s="48">
        <v>42627.30152526794</v>
      </c>
      <c r="AY883" s="48">
        <v>760.12172988029533</v>
      </c>
      <c r="AZ883" s="48">
        <v>2.4020004185066668E-2</v>
      </c>
      <c r="BA883" s="48">
        <v>31645.362091687977</v>
      </c>
      <c r="BB883" s="48">
        <v>71.402820490161048</v>
      </c>
      <c r="BC883" s="48">
        <v>1.0638804503578569E-2</v>
      </c>
      <c r="BD883" s="48">
        <v>6711.5454998861305</v>
      </c>
      <c r="BF883" s="8">
        <f t="shared" si="113"/>
        <v>316870.21684900159</v>
      </c>
      <c r="BG883" s="8">
        <f t="shared" si="114"/>
        <v>316656.77389909327</v>
      </c>
      <c r="BH883" s="8">
        <f t="shared" si="115"/>
        <v>316944.05681803875</v>
      </c>
      <c r="BI883" s="8">
        <f t="shared" si="116"/>
        <v>316696.29550342157</v>
      </c>
      <c r="BJ883" s="19">
        <f t="shared" si="117"/>
        <v>0</v>
      </c>
      <c r="BK883" s="19">
        <f t="shared" si="118"/>
        <v>0</v>
      </c>
      <c r="BL883" s="19">
        <f t="shared" si="119"/>
        <v>1</v>
      </c>
      <c r="BM883" s="19">
        <f t="shared" si="120"/>
        <v>0</v>
      </c>
    </row>
    <row r="884" spans="2:65" x14ac:dyDescent="0.25">
      <c r="B884" s="6">
        <v>859</v>
      </c>
      <c r="C884" s="48">
        <v>1935.3831534715607</v>
      </c>
      <c r="D884" s="48">
        <v>1543.8020169097551</v>
      </c>
      <c r="E884" s="48">
        <v>15.159507501336751</v>
      </c>
      <c r="F884" s="48">
        <v>10.731249517803601</v>
      </c>
      <c r="G884" s="48">
        <v>3194.6598186164711</v>
      </c>
      <c r="H884" s="48">
        <v>2925.0529596534261</v>
      </c>
      <c r="I884" s="48">
        <v>15.218149376717074</v>
      </c>
      <c r="J884" s="48">
        <v>10.765880499986839</v>
      </c>
      <c r="K884" s="48">
        <v>2559.4409630065093</v>
      </c>
      <c r="L884" s="48">
        <v>2239.1096109892628</v>
      </c>
      <c r="M884" s="48">
        <v>15.193868336302911</v>
      </c>
      <c r="N884" s="48">
        <v>10.751551840093221</v>
      </c>
      <c r="O884" s="48">
        <v>2493.2737862702252</v>
      </c>
      <c r="P884" s="48">
        <v>2145.0377013833809</v>
      </c>
      <c r="Q884" s="48">
        <v>15.180446943788249</v>
      </c>
      <c r="R884" s="48">
        <v>10.743625286138609</v>
      </c>
      <c r="U884" s="48">
        <v>1381.250942743671</v>
      </c>
      <c r="V884" s="48">
        <v>3.4630982183237791E-2</v>
      </c>
      <c r="W884" s="48">
        <v>39884.833050222551</v>
      </c>
      <c r="X884" s="48">
        <v>695.30759407950768</v>
      </c>
      <c r="Y884" s="48">
        <v>2.0302322289619923E-2</v>
      </c>
      <c r="Z884" s="48">
        <v>34247.687735456813</v>
      </c>
      <c r="AA884" s="48">
        <v>601.23568447362572</v>
      </c>
      <c r="AB884" s="48">
        <v>1.237576833500853E-2</v>
      </c>
      <c r="AC884" s="48">
        <v>48581.685451629884</v>
      </c>
      <c r="AD884" s="48">
        <v>-1381.250942743671</v>
      </c>
      <c r="AE884" s="48">
        <v>-3.4630982183237791E-2</v>
      </c>
      <c r="AF884" s="48">
        <v>39884.833050222551</v>
      </c>
      <c r="AG884" s="48">
        <v>-685.9433486641633</v>
      </c>
      <c r="AH884" s="48">
        <v>-1.4328659893617868E-2</v>
      </c>
      <c r="AI884" s="48">
        <v>47872.121591056086</v>
      </c>
      <c r="AJ884" s="48">
        <v>-780.01525827004525</v>
      </c>
      <c r="AK884" s="48">
        <v>-2.2255213848229261E-2</v>
      </c>
      <c r="AL884" s="48">
        <v>35048.652580442729</v>
      </c>
      <c r="AM884" s="48">
        <v>-695.30759407950768</v>
      </c>
      <c r="AN884" s="48">
        <v>-2.0302322289619923E-2</v>
      </c>
      <c r="AO884" s="48">
        <v>34247.687735456813</v>
      </c>
      <c r="AP884" s="48">
        <v>685.9433486641633</v>
      </c>
      <c r="AQ884" s="48">
        <v>1.4328659893617868E-2</v>
      </c>
      <c r="AR884" s="48">
        <v>47872.121591056086</v>
      </c>
      <c r="AS884" s="48">
        <v>-94.071909605881956</v>
      </c>
      <c r="AT884" s="48">
        <v>-7.9265539546113928E-3</v>
      </c>
      <c r="AU884" s="48">
        <v>11867.945407872257</v>
      </c>
      <c r="AV884" s="48">
        <v>-601.23568447362572</v>
      </c>
      <c r="AW884" s="48">
        <v>-1.237576833500853E-2</v>
      </c>
      <c r="AX884" s="48">
        <v>48581.685451629884</v>
      </c>
      <c r="AY884" s="48">
        <v>780.01525827004525</v>
      </c>
      <c r="AZ884" s="48">
        <v>2.2255213848229261E-2</v>
      </c>
      <c r="BA884" s="48">
        <v>35048.652580442729</v>
      </c>
      <c r="BB884" s="48">
        <v>94.071909605881956</v>
      </c>
      <c r="BC884" s="48">
        <v>7.9265539546113928E-3</v>
      </c>
      <c r="BD884" s="48">
        <v>11867.945407872257</v>
      </c>
      <c r="BF884" s="8">
        <f t="shared" si="113"/>
        <v>320393.68351719825</v>
      </c>
      <c r="BG884" s="8">
        <f t="shared" si="114"/>
        <v>320051.36203995172</v>
      </c>
      <c r="BH884" s="8">
        <f t="shared" si="115"/>
        <v>320307.44559180737</v>
      </c>
      <c r="BI884" s="8">
        <f t="shared" si="116"/>
        <v>320163.72088277485</v>
      </c>
      <c r="BJ884" s="19">
        <f t="shared" si="117"/>
        <v>1</v>
      </c>
      <c r="BK884" s="19">
        <f t="shared" si="118"/>
        <v>0</v>
      </c>
      <c r="BL884" s="19">
        <f t="shared" si="119"/>
        <v>0</v>
      </c>
      <c r="BM884" s="19">
        <f t="shared" si="120"/>
        <v>0</v>
      </c>
    </row>
    <row r="885" spans="2:65" x14ac:dyDescent="0.25">
      <c r="B885" s="6">
        <v>860</v>
      </c>
      <c r="C885" s="48">
        <v>1941.7425053441925</v>
      </c>
      <c r="D885" s="48">
        <v>1547.7217572548975</v>
      </c>
      <c r="E885" s="48">
        <v>15.008240911093258</v>
      </c>
      <c r="F885" s="48">
        <v>10.624011386675472</v>
      </c>
      <c r="G885" s="48">
        <v>3221.0648335585674</v>
      </c>
      <c r="H885" s="48">
        <v>2942.4923909692029</v>
      </c>
      <c r="I885" s="48">
        <v>15.062227891034283</v>
      </c>
      <c r="J885" s="48">
        <v>10.655866297637962</v>
      </c>
      <c r="K885" s="48">
        <v>2579.8370590162863</v>
      </c>
      <c r="L885" s="48">
        <v>2252.5015237530847</v>
      </c>
      <c r="M885" s="48">
        <v>15.039517136909234</v>
      </c>
      <c r="N885" s="48">
        <v>10.642474970437529</v>
      </c>
      <c r="O885" s="48">
        <v>2503.7916501473346</v>
      </c>
      <c r="P885" s="48">
        <v>2151.7853428680764</v>
      </c>
      <c r="Q885" s="48">
        <v>15.027976003593615</v>
      </c>
      <c r="R885" s="48">
        <v>10.635664722368947</v>
      </c>
      <c r="U885" s="48">
        <v>1394.7706337143054</v>
      </c>
      <c r="V885" s="48">
        <v>3.1854910962490379E-2</v>
      </c>
      <c r="W885" s="48">
        <v>43785.105391023324</v>
      </c>
      <c r="X885" s="48">
        <v>704.7797664981872</v>
      </c>
      <c r="Y885" s="48">
        <v>1.8463583762057922E-2</v>
      </c>
      <c r="Z885" s="48">
        <v>38171.341792620304</v>
      </c>
      <c r="AA885" s="48">
        <v>604.06358561317893</v>
      </c>
      <c r="AB885" s="48">
        <v>1.1653335693475597E-2</v>
      </c>
      <c r="AC885" s="48">
        <v>51836.109548562868</v>
      </c>
      <c r="AD885" s="48">
        <v>-1394.7706337143054</v>
      </c>
      <c r="AE885" s="48">
        <v>-3.1854910962490379E-2</v>
      </c>
      <c r="AF885" s="48">
        <v>43785.105391023324</v>
      </c>
      <c r="AG885" s="48">
        <v>-689.9908672161182</v>
      </c>
      <c r="AH885" s="48">
        <v>-1.3391327200432457E-2</v>
      </c>
      <c r="AI885" s="48">
        <v>51525.204103282296</v>
      </c>
      <c r="AJ885" s="48">
        <v>-790.70704810112647</v>
      </c>
      <c r="AK885" s="48">
        <v>-2.0201575269014782E-2</v>
      </c>
      <c r="AL885" s="48">
        <v>39140.860926519657</v>
      </c>
      <c r="AM885" s="48">
        <v>-704.7797664981872</v>
      </c>
      <c r="AN885" s="48">
        <v>-1.8463583762057922E-2</v>
      </c>
      <c r="AO885" s="48">
        <v>38171.341792620304</v>
      </c>
      <c r="AP885" s="48">
        <v>689.9908672161182</v>
      </c>
      <c r="AQ885" s="48">
        <v>1.3391327200432457E-2</v>
      </c>
      <c r="AR885" s="48">
        <v>51525.204103282296</v>
      </c>
      <c r="AS885" s="48">
        <v>-100.71618088500827</v>
      </c>
      <c r="AT885" s="48">
        <v>-6.8102480685823252E-3</v>
      </c>
      <c r="AU885" s="48">
        <v>14788.915157091207</v>
      </c>
      <c r="AV885" s="48">
        <v>-604.06358561317893</v>
      </c>
      <c r="AW885" s="48">
        <v>-1.1653335693475597E-2</v>
      </c>
      <c r="AX885" s="48">
        <v>51836.109548562868</v>
      </c>
      <c r="AY885" s="48">
        <v>790.70704810112647</v>
      </c>
      <c r="AZ885" s="48">
        <v>2.0201575269014782E-2</v>
      </c>
      <c r="BA885" s="48">
        <v>39140.860926519657</v>
      </c>
      <c r="BB885" s="48">
        <v>100.71618088500827</v>
      </c>
      <c r="BC885" s="48">
        <v>6.8102480685823252E-3</v>
      </c>
      <c r="BD885" s="48">
        <v>14788.915157091207</v>
      </c>
      <c r="BF885" s="8">
        <f t="shared" si="113"/>
        <v>317172.61984300922</v>
      </c>
      <c r="BG885" s="8">
        <f t="shared" si="114"/>
        <v>316733.49653816968</v>
      </c>
      <c r="BH885" s="8">
        <f t="shared" si="115"/>
        <v>317021.7475893728</v>
      </c>
      <c r="BI885" s="8">
        <f t="shared" si="116"/>
        <v>316918.15632820036</v>
      </c>
      <c r="BJ885" s="19">
        <f t="shared" si="117"/>
        <v>1</v>
      </c>
      <c r="BK885" s="19">
        <f t="shared" si="118"/>
        <v>0</v>
      </c>
      <c r="BL885" s="19">
        <f t="shared" si="119"/>
        <v>0</v>
      </c>
      <c r="BM885" s="19">
        <f t="shared" si="120"/>
        <v>0</v>
      </c>
    </row>
    <row r="886" spans="2:65" x14ac:dyDescent="0.25">
      <c r="B886" s="6">
        <v>861</v>
      </c>
      <c r="C886" s="48">
        <v>1969.2654245738786</v>
      </c>
      <c r="D886" s="48">
        <v>1568.33818243259</v>
      </c>
      <c r="E886" s="48">
        <v>15.072090561615022</v>
      </c>
      <c r="F886" s="48">
        <v>10.670731116530217</v>
      </c>
      <c r="G886" s="48">
        <v>3165.6251389611934</v>
      </c>
      <c r="H886" s="48">
        <v>2906.7049542946152</v>
      </c>
      <c r="I886" s="48">
        <v>15.142205560223935</v>
      </c>
      <c r="J886" s="48">
        <v>10.712092431934549</v>
      </c>
      <c r="K886" s="48">
        <v>2540.5254324153666</v>
      </c>
      <c r="L886" s="48">
        <v>2227.7576163472377</v>
      </c>
      <c r="M886" s="48">
        <v>15.115767340219202</v>
      </c>
      <c r="N886" s="48">
        <v>10.696510685601613</v>
      </c>
      <c r="O886" s="48">
        <v>2441.333879302374</v>
      </c>
      <c r="P886" s="48">
        <v>2111.5886591389581</v>
      </c>
      <c r="Q886" s="48">
        <v>15.107394545652243</v>
      </c>
      <c r="R886" s="48">
        <v>10.691572457716401</v>
      </c>
      <c r="U886" s="48">
        <v>1338.3667718620252</v>
      </c>
      <c r="V886" s="48">
        <v>4.1361315404332188E-2</v>
      </c>
      <c r="W886" s="48">
        <v>32357.935398781938</v>
      </c>
      <c r="X886" s="48">
        <v>659.4194339146477</v>
      </c>
      <c r="Y886" s="48">
        <v>2.5779569071396224E-2</v>
      </c>
      <c r="Z886" s="48">
        <v>25579.148824729888</v>
      </c>
      <c r="AA886" s="48">
        <v>543.25047670636809</v>
      </c>
      <c r="AB886" s="48">
        <v>2.0841341186184081E-2</v>
      </c>
      <c r="AC886" s="48">
        <v>26066.003711243586</v>
      </c>
      <c r="AD886" s="48">
        <v>-1338.3667718620252</v>
      </c>
      <c r="AE886" s="48">
        <v>-4.1361315404332188E-2</v>
      </c>
      <c r="AF886" s="48">
        <v>32357.935398781938</v>
      </c>
      <c r="AG886" s="48">
        <v>-678.94733794737749</v>
      </c>
      <c r="AH886" s="48">
        <v>-1.5581746332935964E-2</v>
      </c>
      <c r="AI886" s="48">
        <v>43573.250612625525</v>
      </c>
      <c r="AJ886" s="48">
        <v>-795.1162951556571</v>
      </c>
      <c r="AK886" s="48">
        <v>-2.0519974218148107E-2</v>
      </c>
      <c r="AL886" s="48">
        <v>38748.406148212744</v>
      </c>
      <c r="AM886" s="48">
        <v>-659.4194339146477</v>
      </c>
      <c r="AN886" s="48">
        <v>-2.5779569071396224E-2</v>
      </c>
      <c r="AO886" s="48">
        <v>25579.148824729888</v>
      </c>
      <c r="AP886" s="48">
        <v>678.94733794737749</v>
      </c>
      <c r="AQ886" s="48">
        <v>1.5581746332935964E-2</v>
      </c>
      <c r="AR886" s="48">
        <v>43573.250612625525</v>
      </c>
      <c r="AS886" s="48">
        <v>-116.16895720827961</v>
      </c>
      <c r="AT886" s="48">
        <v>-4.9382278852121431E-3</v>
      </c>
      <c r="AU886" s="48">
        <v>23524.422102138178</v>
      </c>
      <c r="AV886" s="48">
        <v>-543.25047670636809</v>
      </c>
      <c r="AW886" s="48">
        <v>-2.0841341186184081E-2</v>
      </c>
      <c r="AX886" s="48">
        <v>26066.003711243586</v>
      </c>
      <c r="AY886" s="48">
        <v>795.1162951556571</v>
      </c>
      <c r="AZ886" s="48">
        <v>2.0519974218148107E-2</v>
      </c>
      <c r="BA886" s="48">
        <v>38748.406148212744</v>
      </c>
      <c r="BB886" s="48">
        <v>116.16895720827961</v>
      </c>
      <c r="BC886" s="48">
        <v>4.9382278852121431E-3</v>
      </c>
      <c r="BD886" s="48">
        <v>23524.422102138178</v>
      </c>
      <c r="BF886" s="8">
        <f t="shared" si="113"/>
        <v>318553.5953134739</v>
      </c>
      <c r="BG886" s="8">
        <f t="shared" si="114"/>
        <v>318456.06800374185</v>
      </c>
      <c r="BH886" s="8">
        <f t="shared" si="115"/>
        <v>318667.56295170117</v>
      </c>
      <c r="BI886" s="8">
        <f t="shared" si="116"/>
        <v>318635.58507235307</v>
      </c>
      <c r="BJ886" s="19">
        <f t="shared" si="117"/>
        <v>0</v>
      </c>
      <c r="BK886" s="19">
        <f t="shared" si="118"/>
        <v>0</v>
      </c>
      <c r="BL886" s="19">
        <f t="shared" si="119"/>
        <v>1</v>
      </c>
      <c r="BM886" s="19">
        <f t="shared" si="120"/>
        <v>0</v>
      </c>
    </row>
    <row r="887" spans="2:65" x14ac:dyDescent="0.25">
      <c r="B887" s="6">
        <v>862</v>
      </c>
      <c r="C887" s="48">
        <v>1997.8401357588123</v>
      </c>
      <c r="D887" s="48">
        <v>1587.8276235386697</v>
      </c>
      <c r="E887" s="48">
        <v>14.888831121782113</v>
      </c>
      <c r="F887" s="48">
        <v>10.542294775320515</v>
      </c>
      <c r="G887" s="48">
        <v>3156.0803556326546</v>
      </c>
      <c r="H887" s="48">
        <v>2900.4341726731027</v>
      </c>
      <c r="I887" s="48">
        <v>14.967462680231662</v>
      </c>
      <c r="J887" s="48">
        <v>10.588773731135285</v>
      </c>
      <c r="K887" s="48">
        <v>2553.3313062687316</v>
      </c>
      <c r="L887" s="48">
        <v>2236.5308803579915</v>
      </c>
      <c r="M887" s="48">
        <v>14.936495879967731</v>
      </c>
      <c r="N887" s="48">
        <v>10.570487382343497</v>
      </c>
      <c r="O887" s="48">
        <v>2473.4839748712357</v>
      </c>
      <c r="P887" s="48">
        <v>2133.3929732397428</v>
      </c>
      <c r="Q887" s="48">
        <v>14.924639429474112</v>
      </c>
      <c r="R887" s="48">
        <v>10.563479793072991</v>
      </c>
      <c r="U887" s="48">
        <v>1312.606549134433</v>
      </c>
      <c r="V887" s="48">
        <v>4.6478955814770018E-2</v>
      </c>
      <c r="W887" s="48">
        <v>28240.878611074877</v>
      </c>
      <c r="X887" s="48">
        <v>648.70325681932172</v>
      </c>
      <c r="Y887" s="48">
        <v>2.8192607022981875E-2</v>
      </c>
      <c r="Z887" s="48">
        <v>23009.693863732282</v>
      </c>
      <c r="AA887" s="48">
        <v>545.56534970107305</v>
      </c>
      <c r="AB887" s="48">
        <v>2.1185017752475943E-2</v>
      </c>
      <c r="AC887" s="48">
        <v>25752.414091666811</v>
      </c>
      <c r="AD887" s="48">
        <v>-1312.606549134433</v>
      </c>
      <c r="AE887" s="48">
        <v>-4.6478955814770018E-2</v>
      </c>
      <c r="AF887" s="48">
        <v>28240.878611074877</v>
      </c>
      <c r="AG887" s="48">
        <v>-663.90329231511123</v>
      </c>
      <c r="AH887" s="48">
        <v>-1.8286348791788143E-2</v>
      </c>
      <c r="AI887" s="48">
        <v>36305.951498270151</v>
      </c>
      <c r="AJ887" s="48">
        <v>-767.04119943335991</v>
      </c>
      <c r="AK887" s="48">
        <v>-2.5293938062294075E-2</v>
      </c>
      <c r="AL887" s="48">
        <v>30325.099932809429</v>
      </c>
      <c r="AM887" s="48">
        <v>-648.70325681932172</v>
      </c>
      <c r="AN887" s="48">
        <v>-2.8192607022981875E-2</v>
      </c>
      <c r="AO887" s="48">
        <v>23009.693863732282</v>
      </c>
      <c r="AP887" s="48">
        <v>663.90329231511123</v>
      </c>
      <c r="AQ887" s="48">
        <v>1.8286348791788143E-2</v>
      </c>
      <c r="AR887" s="48">
        <v>36305.951498270151</v>
      </c>
      <c r="AS887" s="48">
        <v>-103.13790711824868</v>
      </c>
      <c r="AT887" s="48">
        <v>-7.0075892705059317E-3</v>
      </c>
      <c r="AU887" s="48">
        <v>14718.029715631772</v>
      </c>
      <c r="AV887" s="48">
        <v>-545.56534970107305</v>
      </c>
      <c r="AW887" s="48">
        <v>-2.1185017752475943E-2</v>
      </c>
      <c r="AX887" s="48">
        <v>25752.414091666811</v>
      </c>
      <c r="AY887" s="48">
        <v>767.04119943335991</v>
      </c>
      <c r="AZ887" s="48">
        <v>2.5293938062294075E-2</v>
      </c>
      <c r="BA887" s="48">
        <v>30325.099932809429</v>
      </c>
      <c r="BB887" s="48">
        <v>103.13790711824868</v>
      </c>
      <c r="BC887" s="48">
        <v>7.0075892705059317E-3</v>
      </c>
      <c r="BD887" s="48">
        <v>14718.029715631772</v>
      </c>
      <c r="BF887" s="8">
        <f t="shared" si="113"/>
        <v>314681.0156360768</v>
      </c>
      <c r="BG887" s="8">
        <f t="shared" si="114"/>
        <v>314762.77776138549</v>
      </c>
      <c r="BH887" s="8">
        <f t="shared" si="115"/>
        <v>314878.09058994689</v>
      </c>
      <c r="BI887" s="8">
        <f t="shared" si="116"/>
        <v>314771.00081894995</v>
      </c>
      <c r="BJ887" s="19">
        <f t="shared" si="117"/>
        <v>0</v>
      </c>
      <c r="BK887" s="19">
        <f t="shared" si="118"/>
        <v>0</v>
      </c>
      <c r="BL887" s="19">
        <f t="shared" si="119"/>
        <v>1</v>
      </c>
      <c r="BM887" s="19">
        <f t="shared" si="120"/>
        <v>0</v>
      </c>
    </row>
    <row r="888" spans="2:65" x14ac:dyDescent="0.25">
      <c r="B888" s="6">
        <v>863</v>
      </c>
      <c r="C888" s="48">
        <v>2004.5615683046649</v>
      </c>
      <c r="D888" s="48">
        <v>1590.2368552399184</v>
      </c>
      <c r="E888" s="48">
        <v>14.873241840744326</v>
      </c>
      <c r="F888" s="48">
        <v>10.528860981047764</v>
      </c>
      <c r="G888" s="48">
        <v>3190.4364535870268</v>
      </c>
      <c r="H888" s="48">
        <v>2922.1715717662828</v>
      </c>
      <c r="I888" s="48">
        <v>14.938821316718979</v>
      </c>
      <c r="J888" s="48">
        <v>10.567550960047258</v>
      </c>
      <c r="K888" s="48">
        <v>2532.7409684156428</v>
      </c>
      <c r="L888" s="48">
        <v>2221.1375520272359</v>
      </c>
      <c r="M888" s="48">
        <v>14.919483945764753</v>
      </c>
      <c r="N888" s="48">
        <v>10.556154359099761</v>
      </c>
      <c r="O888" s="48">
        <v>2458.8161392467846</v>
      </c>
      <c r="P888" s="48">
        <v>2121.8338367821125</v>
      </c>
      <c r="Q888" s="48">
        <v>14.908113177349819</v>
      </c>
      <c r="R888" s="48">
        <v>10.549448310284758</v>
      </c>
      <c r="U888" s="48">
        <v>1331.9347165263644</v>
      </c>
      <c r="V888" s="48">
        <v>3.8689978999494556E-2</v>
      </c>
      <c r="W888" s="48">
        <v>34425.831984653305</v>
      </c>
      <c r="X888" s="48">
        <v>630.90069678731743</v>
      </c>
      <c r="Y888" s="48">
        <v>2.7293378051997053E-2</v>
      </c>
      <c r="Z888" s="48">
        <v>23115.522585199178</v>
      </c>
      <c r="AA888" s="48">
        <v>531.59698154219404</v>
      </c>
      <c r="AB888" s="48">
        <v>2.0587329236994023E-2</v>
      </c>
      <c r="AC888" s="48">
        <v>25821.561185651542</v>
      </c>
      <c r="AD888" s="48">
        <v>-1331.9347165263644</v>
      </c>
      <c r="AE888" s="48">
        <v>-3.8689978999494556E-2</v>
      </c>
      <c r="AF888" s="48">
        <v>34425.831984653305</v>
      </c>
      <c r="AG888" s="48">
        <v>-701.03401973904693</v>
      </c>
      <c r="AH888" s="48">
        <v>-1.1396600947497504E-2</v>
      </c>
      <c r="AI888" s="48">
        <v>61512.552994406797</v>
      </c>
      <c r="AJ888" s="48">
        <v>-800.33773498417031</v>
      </c>
      <c r="AK888" s="48">
        <v>-1.8102649762500533E-2</v>
      </c>
      <c r="AL888" s="48">
        <v>44211.082105894922</v>
      </c>
      <c r="AM888" s="48">
        <v>-630.90069678731743</v>
      </c>
      <c r="AN888" s="48">
        <v>-2.7293378051997053E-2</v>
      </c>
      <c r="AO888" s="48">
        <v>23115.522585199178</v>
      </c>
      <c r="AP888" s="48">
        <v>701.03401973904693</v>
      </c>
      <c r="AQ888" s="48">
        <v>1.1396600947497504E-2</v>
      </c>
      <c r="AR888" s="48">
        <v>61512.552994406797</v>
      </c>
      <c r="AS888" s="48">
        <v>-99.303715245123385</v>
      </c>
      <c r="AT888" s="48">
        <v>-6.7060488150030295E-3</v>
      </c>
      <c r="AU888" s="48">
        <v>14808.081179331308</v>
      </c>
      <c r="AV888" s="48">
        <v>-531.59698154219404</v>
      </c>
      <c r="AW888" s="48">
        <v>-2.0587329236994023E-2</v>
      </c>
      <c r="AX888" s="48">
        <v>25821.561185651542</v>
      </c>
      <c r="AY888" s="48">
        <v>800.33773498417031</v>
      </c>
      <c r="AZ888" s="48">
        <v>1.8102649762500533E-2</v>
      </c>
      <c r="BA888" s="48">
        <v>44211.082105894922</v>
      </c>
      <c r="BB888" s="48">
        <v>99.303715245123385</v>
      </c>
      <c r="BC888" s="48">
        <v>6.7060488150030295E-3</v>
      </c>
      <c r="BD888" s="48">
        <v>14808.081179331308</v>
      </c>
      <c r="BF888" s="8">
        <f t="shared" si="113"/>
        <v>314275.59257619304</v>
      </c>
      <c r="BG888" s="8">
        <f t="shared" si="114"/>
        <v>314104.35722965148</v>
      </c>
      <c r="BH888" s="8">
        <f t="shared" si="115"/>
        <v>314463.49322096561</v>
      </c>
      <c r="BI888" s="8">
        <f t="shared" si="116"/>
        <v>314361.61547176063</v>
      </c>
      <c r="BJ888" s="19">
        <f t="shared" si="117"/>
        <v>0</v>
      </c>
      <c r="BK888" s="19">
        <f t="shared" si="118"/>
        <v>0</v>
      </c>
      <c r="BL888" s="19">
        <f t="shared" si="119"/>
        <v>1</v>
      </c>
      <c r="BM888" s="19">
        <f t="shared" si="120"/>
        <v>0</v>
      </c>
    </row>
    <row r="889" spans="2:65" x14ac:dyDescent="0.25">
      <c r="B889" s="6">
        <v>864</v>
      </c>
      <c r="C889" s="48">
        <v>1981.7283373979058</v>
      </c>
      <c r="D889" s="48">
        <v>1574.5391149349755</v>
      </c>
      <c r="E889" s="48">
        <v>15.022702872804365</v>
      </c>
      <c r="F889" s="48">
        <v>10.636533188285052</v>
      </c>
      <c r="G889" s="48">
        <v>3199.1808683634526</v>
      </c>
      <c r="H889" s="48">
        <v>2927.7930857637075</v>
      </c>
      <c r="I889" s="48">
        <v>15.091369627040695</v>
      </c>
      <c r="J889" s="48">
        <v>10.677122537781633</v>
      </c>
      <c r="K889" s="48">
        <v>2591.8953074642091</v>
      </c>
      <c r="L889" s="48">
        <v>2260.5300911137183</v>
      </c>
      <c r="M889" s="48">
        <v>15.061182486327208</v>
      </c>
      <c r="N889" s="48">
        <v>10.659292802411333</v>
      </c>
      <c r="O889" s="48">
        <v>2516.6539387472135</v>
      </c>
      <c r="P889" s="48">
        <v>2160.3580332111401</v>
      </c>
      <c r="Q889" s="48">
        <v>15.048570102474159</v>
      </c>
      <c r="R889" s="48">
        <v>10.651836907287887</v>
      </c>
      <c r="U889" s="48">
        <v>1353.253970828732</v>
      </c>
      <c r="V889" s="48">
        <v>4.0589349496581661E-2</v>
      </c>
      <c r="W889" s="48">
        <v>33340.124629065562</v>
      </c>
      <c r="X889" s="48">
        <v>685.99097617874281</v>
      </c>
      <c r="Y889" s="48">
        <v>2.2759614126281136E-2</v>
      </c>
      <c r="Z889" s="48">
        <v>30140.712068866345</v>
      </c>
      <c r="AA889" s="48">
        <v>585.8189182761646</v>
      </c>
      <c r="AB889" s="48">
        <v>1.5303719002835336E-2</v>
      </c>
      <c r="AC889" s="48">
        <v>38279.513506986717</v>
      </c>
      <c r="AD889" s="48">
        <v>-1353.253970828732</v>
      </c>
      <c r="AE889" s="48">
        <v>-4.0589349496581661E-2</v>
      </c>
      <c r="AF889" s="48">
        <v>33340.124629065562</v>
      </c>
      <c r="AG889" s="48">
        <v>-667.2629946499892</v>
      </c>
      <c r="AH889" s="48">
        <v>-1.7829735370300526E-2</v>
      </c>
      <c r="AI889" s="48">
        <v>37424.167032869555</v>
      </c>
      <c r="AJ889" s="48">
        <v>-767.43505255256741</v>
      </c>
      <c r="AK889" s="48">
        <v>-2.5285630493746325E-2</v>
      </c>
      <c r="AL889" s="48">
        <v>30350.639377664338</v>
      </c>
      <c r="AM889" s="48">
        <v>-685.99097617874281</v>
      </c>
      <c r="AN889" s="48">
        <v>-2.2759614126281136E-2</v>
      </c>
      <c r="AO889" s="48">
        <v>30140.712068866345</v>
      </c>
      <c r="AP889" s="48">
        <v>667.2629946499892</v>
      </c>
      <c r="AQ889" s="48">
        <v>1.7829735370300526E-2</v>
      </c>
      <c r="AR889" s="48">
        <v>37424.167032869555</v>
      </c>
      <c r="AS889" s="48">
        <v>-100.17205790257822</v>
      </c>
      <c r="AT889" s="48">
        <v>-7.4558951234457993E-3</v>
      </c>
      <c r="AU889" s="48">
        <v>13435.282584324084</v>
      </c>
      <c r="AV889" s="48">
        <v>-585.8189182761646</v>
      </c>
      <c r="AW889" s="48">
        <v>-1.5303719002835336E-2</v>
      </c>
      <c r="AX889" s="48">
        <v>38279.513506986717</v>
      </c>
      <c r="AY889" s="48">
        <v>767.43505255256741</v>
      </c>
      <c r="AZ889" s="48">
        <v>2.5285630493746325E-2</v>
      </c>
      <c r="BA889" s="48">
        <v>30350.639377664338</v>
      </c>
      <c r="BB889" s="48">
        <v>100.17205790257822</v>
      </c>
      <c r="BC889" s="48">
        <v>7.4558951234457993E-3</v>
      </c>
      <c r="BD889" s="48">
        <v>13435.282584324084</v>
      </c>
      <c r="BF889" s="8">
        <f t="shared" si="113"/>
        <v>317521.45653361658</v>
      </c>
      <c r="BG889" s="8">
        <f t="shared" si="114"/>
        <v>317385.88304768532</v>
      </c>
      <c r="BH889" s="8">
        <f t="shared" si="115"/>
        <v>317518.2539812263</v>
      </c>
      <c r="BI889" s="8">
        <f t="shared" si="116"/>
        <v>317394.74918542546</v>
      </c>
      <c r="BJ889" s="19">
        <f t="shared" si="117"/>
        <v>1</v>
      </c>
      <c r="BK889" s="19">
        <f t="shared" si="118"/>
        <v>0</v>
      </c>
      <c r="BL889" s="19">
        <f t="shared" si="119"/>
        <v>0</v>
      </c>
      <c r="BM889" s="19">
        <f t="shared" si="120"/>
        <v>0</v>
      </c>
    </row>
    <row r="890" spans="2:65" x14ac:dyDescent="0.25">
      <c r="B890" s="6">
        <v>865</v>
      </c>
      <c r="C890" s="48">
        <v>1984.6858335457439</v>
      </c>
      <c r="D890" s="48">
        <v>1576.4188155912136</v>
      </c>
      <c r="E890" s="48">
        <v>14.956072972988398</v>
      </c>
      <c r="F890" s="48">
        <v>10.585447561521672</v>
      </c>
      <c r="G890" s="48">
        <v>3163.8363160294998</v>
      </c>
      <c r="H890" s="48">
        <v>2904.0870901307849</v>
      </c>
      <c r="I890" s="48">
        <v>15.017504486735566</v>
      </c>
      <c r="J890" s="48">
        <v>10.621667647593263</v>
      </c>
      <c r="K890" s="48">
        <v>2548.3071017411899</v>
      </c>
      <c r="L890" s="48">
        <v>2231.2310380601093</v>
      </c>
      <c r="M890" s="48">
        <v>14.993923017968386</v>
      </c>
      <c r="N890" s="48">
        <v>10.607776814177218</v>
      </c>
      <c r="O890" s="48">
        <v>2492.4386636112813</v>
      </c>
      <c r="P890" s="48">
        <v>2144.0208371520625</v>
      </c>
      <c r="Q890" s="48">
        <v>14.980961771199514</v>
      </c>
      <c r="R890" s="48">
        <v>10.600135121741431</v>
      </c>
      <c r="U890" s="48">
        <v>1327.6682745395713</v>
      </c>
      <c r="V890" s="48">
        <v>3.6220086071590885E-2</v>
      </c>
      <c r="W890" s="48">
        <v>36655.580329526711</v>
      </c>
      <c r="X890" s="48">
        <v>654.8122224688957</v>
      </c>
      <c r="Y890" s="48">
        <v>2.2329252655545417E-2</v>
      </c>
      <c r="Z890" s="48">
        <v>29325.308489725678</v>
      </c>
      <c r="AA890" s="48">
        <v>567.60202156084893</v>
      </c>
      <c r="AB890" s="48">
        <v>1.4687560219758922E-2</v>
      </c>
      <c r="AC890" s="48">
        <v>38645.085573658704</v>
      </c>
      <c r="AD890" s="48">
        <v>-1327.6682745395713</v>
      </c>
      <c r="AE890" s="48">
        <v>-3.6220086071590885E-2</v>
      </c>
      <c r="AF890" s="48">
        <v>36655.580329526711</v>
      </c>
      <c r="AG890" s="48">
        <v>-672.85605207067556</v>
      </c>
      <c r="AH890" s="48">
        <v>-1.3890833416045467E-2</v>
      </c>
      <c r="AI890" s="48">
        <v>48438.854021059058</v>
      </c>
      <c r="AJ890" s="48">
        <v>-760.06625297872233</v>
      </c>
      <c r="AK890" s="48">
        <v>-2.1532525851831963E-2</v>
      </c>
      <c r="AL890" s="48">
        <v>35298.518074880507</v>
      </c>
      <c r="AM890" s="48">
        <v>-654.8122224688957</v>
      </c>
      <c r="AN890" s="48">
        <v>-2.2329252655545417E-2</v>
      </c>
      <c r="AO890" s="48">
        <v>29325.308489725678</v>
      </c>
      <c r="AP890" s="48">
        <v>672.85605207067556</v>
      </c>
      <c r="AQ890" s="48">
        <v>1.3890833416045467E-2</v>
      </c>
      <c r="AR890" s="48">
        <v>48438.854021059058</v>
      </c>
      <c r="AS890" s="48">
        <v>-87.210200908046772</v>
      </c>
      <c r="AT890" s="48">
        <v>-7.6416924357864957E-3</v>
      </c>
      <c r="AU890" s="48">
        <v>11412.419649296047</v>
      </c>
      <c r="AV890" s="48">
        <v>-567.60202156084893</v>
      </c>
      <c r="AW890" s="48">
        <v>-1.4687560219758922E-2</v>
      </c>
      <c r="AX890" s="48">
        <v>38645.085573658704</v>
      </c>
      <c r="AY890" s="48">
        <v>760.06625297872233</v>
      </c>
      <c r="AZ890" s="48">
        <v>2.1532525851831963E-2</v>
      </c>
      <c r="BA890" s="48">
        <v>35298.518074880507</v>
      </c>
      <c r="BB890" s="48">
        <v>87.210200908046772</v>
      </c>
      <c r="BC890" s="48">
        <v>7.6416924357864957E-3</v>
      </c>
      <c r="BD890" s="48">
        <v>11412.419649296047</v>
      </c>
      <c r="BF890" s="8">
        <f t="shared" si="113"/>
        <v>315987.00803005899</v>
      </c>
      <c r="BG890" s="8">
        <f t="shared" si="114"/>
        <v>315745.9423376671</v>
      </c>
      <c r="BH890" s="8">
        <f t="shared" si="115"/>
        <v>316002.07338725642</v>
      </c>
      <c r="BI890" s="8">
        <f t="shared" si="116"/>
        <v>315860.03281509085</v>
      </c>
      <c r="BJ890" s="19">
        <f t="shared" si="117"/>
        <v>0</v>
      </c>
      <c r="BK890" s="19">
        <f t="shared" si="118"/>
        <v>0</v>
      </c>
      <c r="BL890" s="19">
        <f t="shared" si="119"/>
        <v>1</v>
      </c>
      <c r="BM890" s="19">
        <f t="shared" si="120"/>
        <v>0</v>
      </c>
    </row>
    <row r="891" spans="2:65" x14ac:dyDescent="0.25">
      <c r="B891" s="6">
        <v>866</v>
      </c>
      <c r="C891" s="48">
        <v>2025.991165753197</v>
      </c>
      <c r="D891" s="48">
        <v>1601.6080613588917</v>
      </c>
      <c r="E891" s="48">
        <v>15.21724387832041</v>
      </c>
      <c r="F891" s="48">
        <v>10.772198282919652</v>
      </c>
      <c r="G891" s="48">
        <v>3171.9083906932146</v>
      </c>
      <c r="H891" s="48">
        <v>2907.9491184639537</v>
      </c>
      <c r="I891" s="48">
        <v>15.289285379985969</v>
      </c>
      <c r="J891" s="48">
        <v>10.814789273501601</v>
      </c>
      <c r="K891" s="48">
        <v>2540.3562179185869</v>
      </c>
      <c r="L891" s="48">
        <v>2224.0328800291172</v>
      </c>
      <c r="M891" s="48">
        <v>15.265913540318733</v>
      </c>
      <c r="N891" s="48">
        <v>10.800986601209031</v>
      </c>
      <c r="O891" s="48">
        <v>2521.5182740260411</v>
      </c>
      <c r="P891" s="48">
        <v>2161.3781854243302</v>
      </c>
      <c r="Q891" s="48">
        <v>15.246251022546129</v>
      </c>
      <c r="R891" s="48">
        <v>10.789363594220267</v>
      </c>
      <c r="U891" s="48">
        <v>1306.341057105062</v>
      </c>
      <c r="V891" s="48">
        <v>4.2590990581949484E-2</v>
      </c>
      <c r="W891" s="48">
        <v>30671.769762939097</v>
      </c>
      <c r="X891" s="48">
        <v>622.42481867022548</v>
      </c>
      <c r="Y891" s="48">
        <v>2.8788318289379333E-2</v>
      </c>
      <c r="Z891" s="48">
        <v>21620.742566954741</v>
      </c>
      <c r="AA891" s="48">
        <v>559.77012406543849</v>
      </c>
      <c r="AB891" s="48">
        <v>1.7165311300615826E-2</v>
      </c>
      <c r="AC891" s="48">
        <v>32610.543104182216</v>
      </c>
      <c r="AD891" s="48">
        <v>-1306.341057105062</v>
      </c>
      <c r="AE891" s="48">
        <v>-4.2590990581949484E-2</v>
      </c>
      <c r="AF891" s="48">
        <v>30671.769762939097</v>
      </c>
      <c r="AG891" s="48">
        <v>-683.91623843483649</v>
      </c>
      <c r="AH891" s="48">
        <v>-1.3802672292570151E-2</v>
      </c>
      <c r="AI891" s="48">
        <v>49549.55271980066</v>
      </c>
      <c r="AJ891" s="48">
        <v>-746.57093303962347</v>
      </c>
      <c r="AK891" s="48">
        <v>-2.5425679281333657E-2</v>
      </c>
      <c r="AL891" s="48">
        <v>29362.87069379188</v>
      </c>
      <c r="AM891" s="48">
        <v>-622.42481867022548</v>
      </c>
      <c r="AN891" s="48">
        <v>-2.8788318289379333E-2</v>
      </c>
      <c r="AO891" s="48">
        <v>21620.742566954741</v>
      </c>
      <c r="AP891" s="48">
        <v>683.91623843483649</v>
      </c>
      <c r="AQ891" s="48">
        <v>1.3802672292570151E-2</v>
      </c>
      <c r="AR891" s="48">
        <v>49549.55271980066</v>
      </c>
      <c r="AS891" s="48">
        <v>-62.654694604786982</v>
      </c>
      <c r="AT891" s="48">
        <v>-1.1623006988763507E-2</v>
      </c>
      <c r="AU891" s="48">
        <v>5390.5753188790259</v>
      </c>
      <c r="AV891" s="48">
        <v>-559.77012406543849</v>
      </c>
      <c r="AW891" s="48">
        <v>-1.7165311300615826E-2</v>
      </c>
      <c r="AX891" s="48">
        <v>32610.543104182216</v>
      </c>
      <c r="AY891" s="48">
        <v>746.57093303962347</v>
      </c>
      <c r="AZ891" s="48">
        <v>2.5425679281333657E-2</v>
      </c>
      <c r="BA891" s="48">
        <v>29362.87069379188</v>
      </c>
      <c r="BB891" s="48">
        <v>62.654694604786982</v>
      </c>
      <c r="BC891" s="48">
        <v>1.1623006988763507E-2</v>
      </c>
      <c r="BD891" s="48">
        <v>5390.5753188790259</v>
      </c>
      <c r="BF891" s="8">
        <f t="shared" si="113"/>
        <v>321564.34042623063</v>
      </c>
      <c r="BG891" s="8">
        <f t="shared" si="114"/>
        <v>321535.72908658406</v>
      </c>
      <c r="BH891" s="8">
        <f t="shared" si="115"/>
        <v>321805.56515624182</v>
      </c>
      <c r="BI891" s="8">
        <f t="shared" si="116"/>
        <v>321519.52964118373</v>
      </c>
      <c r="BJ891" s="19">
        <f t="shared" si="117"/>
        <v>0</v>
      </c>
      <c r="BK891" s="19">
        <f t="shared" si="118"/>
        <v>0</v>
      </c>
      <c r="BL891" s="19">
        <f t="shared" si="119"/>
        <v>1</v>
      </c>
      <c r="BM891" s="19">
        <f t="shared" si="120"/>
        <v>0</v>
      </c>
    </row>
    <row r="892" spans="2:65" x14ac:dyDescent="0.25">
      <c r="B892" s="6">
        <v>867</v>
      </c>
      <c r="C892" s="48">
        <v>2030.6577404854386</v>
      </c>
      <c r="D892" s="48">
        <v>1605.2569122626892</v>
      </c>
      <c r="E892" s="48">
        <v>15.077570139658098</v>
      </c>
      <c r="F892" s="48">
        <v>10.674237222226669</v>
      </c>
      <c r="G892" s="48">
        <v>3216.2850066980286</v>
      </c>
      <c r="H892" s="48">
        <v>2937.878840262264</v>
      </c>
      <c r="I892" s="48">
        <v>15.14491141272355</v>
      </c>
      <c r="J892" s="48">
        <v>10.713969719609517</v>
      </c>
      <c r="K892" s="48">
        <v>2616.5660475601198</v>
      </c>
      <c r="L892" s="48">
        <v>2275.3705284771881</v>
      </c>
      <c r="M892" s="48">
        <v>15.116286050913823</v>
      </c>
      <c r="N892" s="48">
        <v>10.697094297049293</v>
      </c>
      <c r="O892" s="48">
        <v>2491.4829279095425</v>
      </c>
      <c r="P892" s="48">
        <v>2141.7103936823264</v>
      </c>
      <c r="Q892" s="48">
        <v>15.112359849370391</v>
      </c>
      <c r="R892" s="48">
        <v>10.694778086114999</v>
      </c>
      <c r="U892" s="48">
        <v>1332.6219279995748</v>
      </c>
      <c r="V892" s="48">
        <v>3.9732497382848564E-2</v>
      </c>
      <c r="W892" s="48">
        <v>33539.848128822414</v>
      </c>
      <c r="X892" s="48">
        <v>670.11361621449896</v>
      </c>
      <c r="Y892" s="48">
        <v>2.2857074822624668E-2</v>
      </c>
      <c r="Z892" s="48">
        <v>29317.557973393821</v>
      </c>
      <c r="AA892" s="48">
        <v>536.45348141963723</v>
      </c>
      <c r="AB892" s="48">
        <v>2.0540863888330207E-2</v>
      </c>
      <c r="AC892" s="48">
        <v>26116.403104370416</v>
      </c>
      <c r="AD892" s="48">
        <v>-1332.6219279995748</v>
      </c>
      <c r="AE892" s="48">
        <v>-3.9732497382848564E-2</v>
      </c>
      <c r="AF892" s="48">
        <v>33539.848128822414</v>
      </c>
      <c r="AG892" s="48">
        <v>-662.50831178507588</v>
      </c>
      <c r="AH892" s="48">
        <v>-1.6875422560223896E-2</v>
      </c>
      <c r="AI892" s="48">
        <v>39258.768746131238</v>
      </c>
      <c r="AJ892" s="48">
        <v>-796.16844657993761</v>
      </c>
      <c r="AK892" s="48">
        <v>-1.9191633494518356E-2</v>
      </c>
      <c r="AL892" s="48">
        <v>41485.183989541307</v>
      </c>
      <c r="AM892" s="48">
        <v>-670.11361621449896</v>
      </c>
      <c r="AN892" s="48">
        <v>-2.2857074822624668E-2</v>
      </c>
      <c r="AO892" s="48">
        <v>29317.557973393821</v>
      </c>
      <c r="AP892" s="48">
        <v>662.50831178507588</v>
      </c>
      <c r="AQ892" s="48">
        <v>1.6875422560223896E-2</v>
      </c>
      <c r="AR892" s="48">
        <v>39258.768746131238</v>
      </c>
      <c r="AS892" s="48">
        <v>-133.66013479486173</v>
      </c>
      <c r="AT892" s="48">
        <v>-2.3162109342944603E-3</v>
      </c>
      <c r="AU892" s="48">
        <v>57706.374154379802</v>
      </c>
      <c r="AV892" s="48">
        <v>-536.45348141963723</v>
      </c>
      <c r="AW892" s="48">
        <v>-2.0540863888330207E-2</v>
      </c>
      <c r="AX892" s="48">
        <v>26116.403104370416</v>
      </c>
      <c r="AY892" s="48">
        <v>796.16844657993761</v>
      </c>
      <c r="AZ892" s="48">
        <v>1.9191633494518356E-2</v>
      </c>
      <c r="BA892" s="48">
        <v>41485.183989541307</v>
      </c>
      <c r="BB892" s="48">
        <v>133.66013479486173</v>
      </c>
      <c r="BC892" s="48">
        <v>2.3162109342944603E-3</v>
      </c>
      <c r="BD892" s="48">
        <v>57706.374154379802</v>
      </c>
      <c r="BF892" s="8">
        <f t="shared" si="113"/>
        <v>318621.85975453735</v>
      </c>
      <c r="BG892" s="8">
        <f t="shared" si="114"/>
        <v>318481.21274802327</v>
      </c>
      <c r="BH892" s="8">
        <f t="shared" si="115"/>
        <v>318637.45838300162</v>
      </c>
      <c r="BI892" s="8">
        <f t="shared" si="116"/>
        <v>318701.63218976761</v>
      </c>
      <c r="BJ892" s="19">
        <f t="shared" si="117"/>
        <v>0</v>
      </c>
      <c r="BK892" s="19">
        <f t="shared" si="118"/>
        <v>0</v>
      </c>
      <c r="BL892" s="19">
        <f t="shared" si="119"/>
        <v>0</v>
      </c>
      <c r="BM892" s="19">
        <f t="shared" si="120"/>
        <v>1</v>
      </c>
    </row>
    <row r="893" spans="2:65" x14ac:dyDescent="0.25">
      <c r="B893" s="6">
        <v>868</v>
      </c>
      <c r="C893" s="48">
        <v>2014.8406962574322</v>
      </c>
      <c r="D893" s="48">
        <v>1596.0856382919294</v>
      </c>
      <c r="E893" s="48">
        <v>14.984165609132233</v>
      </c>
      <c r="F893" s="48">
        <v>10.607803747356497</v>
      </c>
      <c r="G893" s="48">
        <v>3164.296631225398</v>
      </c>
      <c r="H893" s="48">
        <v>2904.0370454623917</v>
      </c>
      <c r="I893" s="48">
        <v>15.057093843821306</v>
      </c>
      <c r="J893" s="48">
        <v>10.650907694543974</v>
      </c>
      <c r="K893" s="48">
        <v>2575.0484613828426</v>
      </c>
      <c r="L893" s="48">
        <v>2248.695639388266</v>
      </c>
      <c r="M893" s="48">
        <v>15.026848382915546</v>
      </c>
      <c r="N893" s="48">
        <v>10.633047991128263</v>
      </c>
      <c r="O893" s="48">
        <v>2504.7352474864633</v>
      </c>
      <c r="P893" s="48">
        <v>2151.7692446423712</v>
      </c>
      <c r="Q893" s="48">
        <v>15.014603410836218</v>
      </c>
      <c r="R893" s="48">
        <v>10.625810710537959</v>
      </c>
      <c r="U893" s="48">
        <v>1307.9514071704623</v>
      </c>
      <c r="V893" s="48">
        <v>4.3103947187477232E-2</v>
      </c>
      <c r="W893" s="48">
        <v>30344.12142075134</v>
      </c>
      <c r="X893" s="48">
        <v>652.61000109633665</v>
      </c>
      <c r="Y893" s="48">
        <v>2.5244243771766151E-2</v>
      </c>
      <c r="Z893" s="48">
        <v>25851.834065484403</v>
      </c>
      <c r="AA893" s="48">
        <v>555.68360635044178</v>
      </c>
      <c r="AB893" s="48">
        <v>1.8006963181461444E-2</v>
      </c>
      <c r="AC893" s="48">
        <v>30859.373718414106</v>
      </c>
      <c r="AD893" s="48">
        <v>-1307.9514071704623</v>
      </c>
      <c r="AE893" s="48">
        <v>-4.3103947187477232E-2</v>
      </c>
      <c r="AF893" s="48">
        <v>30344.12142075134</v>
      </c>
      <c r="AG893" s="48">
        <v>-655.34140607412564</v>
      </c>
      <c r="AH893" s="48">
        <v>-1.7859703415711081E-2</v>
      </c>
      <c r="AI893" s="48">
        <v>36693.857161011169</v>
      </c>
      <c r="AJ893" s="48">
        <v>-752.26780082002051</v>
      </c>
      <c r="AK893" s="48">
        <v>-2.5096984006015788E-2</v>
      </c>
      <c r="AL893" s="48">
        <v>29974.430419197011</v>
      </c>
      <c r="AM893" s="48">
        <v>-652.61000109633665</v>
      </c>
      <c r="AN893" s="48">
        <v>-2.5244243771766151E-2</v>
      </c>
      <c r="AO893" s="48">
        <v>25851.834065484403</v>
      </c>
      <c r="AP893" s="48">
        <v>655.34140607412564</v>
      </c>
      <c r="AQ893" s="48">
        <v>1.7859703415711081E-2</v>
      </c>
      <c r="AR893" s="48">
        <v>36693.857161011169</v>
      </c>
      <c r="AS893" s="48">
        <v>-96.926394745894868</v>
      </c>
      <c r="AT893" s="48">
        <v>-7.2372805903047066E-3</v>
      </c>
      <c r="AU893" s="48">
        <v>13392.653986048375</v>
      </c>
      <c r="AV893" s="48">
        <v>-555.68360635044178</v>
      </c>
      <c r="AW893" s="48">
        <v>-1.8006963181461444E-2</v>
      </c>
      <c r="AX893" s="48">
        <v>30859.373718414106</v>
      </c>
      <c r="AY893" s="48">
        <v>752.26780082002051</v>
      </c>
      <c r="AZ893" s="48">
        <v>2.5096984006015788E-2</v>
      </c>
      <c r="BA893" s="48">
        <v>29974.430419197011</v>
      </c>
      <c r="BB893" s="48">
        <v>96.926394745894868</v>
      </c>
      <c r="BC893" s="48">
        <v>7.2372805903047066E-3</v>
      </c>
      <c r="BD893" s="48">
        <v>13392.653986048375</v>
      </c>
      <c r="BF893" s="8">
        <f t="shared" si="113"/>
        <v>316638.026782403</v>
      </c>
      <c r="BG893" s="8">
        <f t="shared" si="114"/>
        <v>316623.19379085681</v>
      </c>
      <c r="BH893" s="8">
        <f t="shared" si="115"/>
        <v>316742.74409445963</v>
      </c>
      <c r="BI893" s="8">
        <f t="shared" si="116"/>
        <v>316622.55207149644</v>
      </c>
      <c r="BJ893" s="19">
        <f t="shared" si="117"/>
        <v>0</v>
      </c>
      <c r="BK893" s="19">
        <f t="shared" si="118"/>
        <v>0</v>
      </c>
      <c r="BL893" s="19">
        <f t="shared" si="119"/>
        <v>1</v>
      </c>
      <c r="BM893" s="19">
        <f t="shared" si="120"/>
        <v>0</v>
      </c>
    </row>
    <row r="894" spans="2:65" x14ac:dyDescent="0.25">
      <c r="B894" s="6">
        <v>869</v>
      </c>
      <c r="C894" s="48">
        <v>1973.0904291882243</v>
      </c>
      <c r="D894" s="48">
        <v>1568.6935287818965</v>
      </c>
      <c r="E894" s="48">
        <v>15.098849176764924</v>
      </c>
      <c r="F894" s="48">
        <v>10.689579046010767</v>
      </c>
      <c r="G894" s="48">
        <v>3155.4717091519651</v>
      </c>
      <c r="H894" s="48">
        <v>2898.5355837431339</v>
      </c>
      <c r="I894" s="48">
        <v>15.170277892789324</v>
      </c>
      <c r="J894" s="48">
        <v>10.731648904398735</v>
      </c>
      <c r="K894" s="48">
        <v>2526.1367670708546</v>
      </c>
      <c r="L894" s="48">
        <v>2216.4272820770148</v>
      </c>
      <c r="M894" s="48">
        <v>15.144861574059398</v>
      </c>
      <c r="N894" s="48">
        <v>10.716693522586807</v>
      </c>
      <c r="O894" s="48">
        <v>2456.13577697138</v>
      </c>
      <c r="P894" s="48">
        <v>2119.7274521229278</v>
      </c>
      <c r="Q894" s="48">
        <v>15.131941512234635</v>
      </c>
      <c r="R894" s="48">
        <v>10.709085142301641</v>
      </c>
      <c r="U894" s="48">
        <v>1329.8420549612374</v>
      </c>
      <c r="V894" s="48">
        <v>4.2069858387968395E-2</v>
      </c>
      <c r="W894" s="48">
        <v>31610.328770242792</v>
      </c>
      <c r="X894" s="48">
        <v>647.73375329511828</v>
      </c>
      <c r="Y894" s="48">
        <v>2.7114476576040047E-2</v>
      </c>
      <c r="Z894" s="48">
        <v>23888.853302353404</v>
      </c>
      <c r="AA894" s="48">
        <v>551.03392334103137</v>
      </c>
      <c r="AB894" s="48">
        <v>1.9506096290873742E-2</v>
      </c>
      <c r="AC894" s="48">
        <v>28249.318322028481</v>
      </c>
      <c r="AD894" s="48">
        <v>-1329.8420549612374</v>
      </c>
      <c r="AE894" s="48">
        <v>-4.2069858387968395E-2</v>
      </c>
      <c r="AF894" s="48">
        <v>31610.328770242792</v>
      </c>
      <c r="AG894" s="48">
        <v>-682.10830166611913</v>
      </c>
      <c r="AH894" s="48">
        <v>-1.4955381811928348E-2</v>
      </c>
      <c r="AI894" s="48">
        <v>45609.554489747126</v>
      </c>
      <c r="AJ894" s="48">
        <v>-778.80813162020604</v>
      </c>
      <c r="AK894" s="48">
        <v>-2.2563762097094653E-2</v>
      </c>
      <c r="AL894" s="48">
        <v>34515.881184569247</v>
      </c>
      <c r="AM894" s="48">
        <v>-647.73375329511828</v>
      </c>
      <c r="AN894" s="48">
        <v>-2.7114476576040047E-2</v>
      </c>
      <c r="AO894" s="48">
        <v>23888.853302353404</v>
      </c>
      <c r="AP894" s="48">
        <v>682.10830166611913</v>
      </c>
      <c r="AQ894" s="48">
        <v>1.4955381811928348E-2</v>
      </c>
      <c r="AR894" s="48">
        <v>45609.554489747126</v>
      </c>
      <c r="AS894" s="48">
        <v>-96.699829954086908</v>
      </c>
      <c r="AT894" s="48">
        <v>-7.6083802851663052E-3</v>
      </c>
      <c r="AU894" s="48">
        <v>12709.647300703138</v>
      </c>
      <c r="AV894" s="48">
        <v>-551.03392334103137</v>
      </c>
      <c r="AW894" s="48">
        <v>-1.9506096290873742E-2</v>
      </c>
      <c r="AX894" s="48">
        <v>28249.318322028481</v>
      </c>
      <c r="AY894" s="48">
        <v>778.80813162020604</v>
      </c>
      <c r="AZ894" s="48">
        <v>2.2563762097094653E-2</v>
      </c>
      <c r="BA894" s="48">
        <v>34515.881184569247</v>
      </c>
      <c r="BB894" s="48">
        <v>96.699829954086908</v>
      </c>
      <c r="BC894" s="48">
        <v>7.6083802851663052E-3</v>
      </c>
      <c r="BD894" s="48">
        <v>12709.647300703138</v>
      </c>
      <c r="BF894" s="8">
        <f t="shared" si="113"/>
        <v>319118.67785154114</v>
      </c>
      <c r="BG894" s="8">
        <f t="shared" si="114"/>
        <v>319050.93154821894</v>
      </c>
      <c r="BH894" s="8">
        <f t="shared" si="115"/>
        <v>319284.37839552719</v>
      </c>
      <c r="BI894" s="8">
        <f t="shared" si="116"/>
        <v>319152.82681692624</v>
      </c>
      <c r="BJ894" s="19">
        <f t="shared" si="117"/>
        <v>0</v>
      </c>
      <c r="BK894" s="19">
        <f t="shared" si="118"/>
        <v>0</v>
      </c>
      <c r="BL894" s="19">
        <f t="shared" si="119"/>
        <v>1</v>
      </c>
      <c r="BM894" s="19">
        <f t="shared" si="120"/>
        <v>0</v>
      </c>
    </row>
    <row r="895" spans="2:65" x14ac:dyDescent="0.25">
      <c r="B895" s="6">
        <v>870</v>
      </c>
      <c r="C895" s="48">
        <v>1951.8970522984816</v>
      </c>
      <c r="D895" s="48">
        <v>1555.8834326447904</v>
      </c>
      <c r="E895" s="48">
        <v>15.104998065683384</v>
      </c>
      <c r="F895" s="48">
        <v>10.69368219194425</v>
      </c>
      <c r="G895" s="48">
        <v>3181.2702075971051</v>
      </c>
      <c r="H895" s="48">
        <v>2916.7183376140365</v>
      </c>
      <c r="I895" s="48">
        <v>15.169996385478216</v>
      </c>
      <c r="J895" s="48">
        <v>10.732041799221022</v>
      </c>
      <c r="K895" s="48">
        <v>2549.0843559046571</v>
      </c>
      <c r="L895" s="48">
        <v>2232.9265121632616</v>
      </c>
      <c r="M895" s="48">
        <v>15.144608138657251</v>
      </c>
      <c r="N895" s="48">
        <v>10.717071012613411</v>
      </c>
      <c r="O895" s="48">
        <v>2511.0386192408091</v>
      </c>
      <c r="P895" s="48">
        <v>2157.8268478178516</v>
      </c>
      <c r="Q895" s="48">
        <v>15.126278331387482</v>
      </c>
      <c r="R895" s="48">
        <v>10.706252538518655</v>
      </c>
      <c r="U895" s="48">
        <v>1360.8349049692461</v>
      </c>
      <c r="V895" s="48">
        <v>3.8359607276772678E-2</v>
      </c>
      <c r="W895" s="48">
        <v>35475.725680675889</v>
      </c>
      <c r="X895" s="48">
        <v>677.04307951847113</v>
      </c>
      <c r="Y895" s="48">
        <v>2.3388820669161703E-2</v>
      </c>
      <c r="Z895" s="48">
        <v>28947.294482921767</v>
      </c>
      <c r="AA895" s="48">
        <v>601.94341517306111</v>
      </c>
      <c r="AB895" s="48">
        <v>1.2570346574404923E-2</v>
      </c>
      <c r="AC895" s="48">
        <v>47885.984018826224</v>
      </c>
      <c r="AD895" s="48">
        <v>-1360.8349049692461</v>
      </c>
      <c r="AE895" s="48">
        <v>-3.8359607276772678E-2</v>
      </c>
      <c r="AF895" s="48">
        <v>35475.725680675889</v>
      </c>
      <c r="AG895" s="48">
        <v>-683.79182545077492</v>
      </c>
      <c r="AH895" s="48">
        <v>-1.4970786607610975E-2</v>
      </c>
      <c r="AI895" s="48">
        <v>45675.076625776164</v>
      </c>
      <c r="AJ895" s="48">
        <v>-758.89148979618494</v>
      </c>
      <c r="AK895" s="48">
        <v>-2.5789260702367756E-2</v>
      </c>
      <c r="AL895" s="48">
        <v>29426.647725753141</v>
      </c>
      <c r="AM895" s="48">
        <v>-677.04307951847113</v>
      </c>
      <c r="AN895" s="48">
        <v>-2.3388820669161703E-2</v>
      </c>
      <c r="AO895" s="48">
        <v>28947.294482921767</v>
      </c>
      <c r="AP895" s="48">
        <v>683.79182545077492</v>
      </c>
      <c r="AQ895" s="48">
        <v>1.4970786607610975E-2</v>
      </c>
      <c r="AR895" s="48">
        <v>45675.076625776164</v>
      </c>
      <c r="AS895" s="48">
        <v>-75.099664345410019</v>
      </c>
      <c r="AT895" s="48">
        <v>-1.081847409475678E-2</v>
      </c>
      <c r="AU895" s="48">
        <v>6941.7982321376903</v>
      </c>
      <c r="AV895" s="48">
        <v>-601.94341517306111</v>
      </c>
      <c r="AW895" s="48">
        <v>-1.2570346574404923E-2</v>
      </c>
      <c r="AX895" s="48">
        <v>47885.984018826224</v>
      </c>
      <c r="AY895" s="48">
        <v>758.89148979618494</v>
      </c>
      <c r="AZ895" s="48">
        <v>2.5789260702367756E-2</v>
      </c>
      <c r="BA895" s="48">
        <v>29426.647725753141</v>
      </c>
      <c r="BB895" s="48">
        <v>75.099664345410019</v>
      </c>
      <c r="BC895" s="48">
        <v>1.081847409475678E-2</v>
      </c>
      <c r="BD895" s="48">
        <v>6941.7982321376903</v>
      </c>
      <c r="BF895" s="8">
        <f t="shared" si="113"/>
        <v>319254.58232568274</v>
      </c>
      <c r="BG895" s="8">
        <f t="shared" si="114"/>
        <v>319044.53563901666</v>
      </c>
      <c r="BH895" s="8">
        <f t="shared" si="115"/>
        <v>319279.20386623911</v>
      </c>
      <c r="BI895" s="8">
        <f t="shared" si="116"/>
        <v>319029.74930774176</v>
      </c>
      <c r="BJ895" s="19">
        <f t="shared" si="117"/>
        <v>0</v>
      </c>
      <c r="BK895" s="19">
        <f t="shared" si="118"/>
        <v>0</v>
      </c>
      <c r="BL895" s="19">
        <f t="shared" si="119"/>
        <v>1</v>
      </c>
      <c r="BM895" s="19">
        <f t="shared" si="120"/>
        <v>0</v>
      </c>
    </row>
    <row r="896" spans="2:65" x14ac:dyDescent="0.25">
      <c r="B896" s="6">
        <v>871</v>
      </c>
      <c r="C896" s="48">
        <v>1945.8352093689975</v>
      </c>
      <c r="D896" s="48">
        <v>1554.1037759225173</v>
      </c>
      <c r="E896" s="48">
        <v>15.077698700970309</v>
      </c>
      <c r="F896" s="48">
        <v>10.674118372350572</v>
      </c>
      <c r="G896" s="48">
        <v>3155.8746415357291</v>
      </c>
      <c r="H896" s="48">
        <v>2901.1448550254895</v>
      </c>
      <c r="I896" s="48">
        <v>15.145403100604826</v>
      </c>
      <c r="J896" s="48">
        <v>10.714080280171677</v>
      </c>
      <c r="K896" s="48">
        <v>2535.4045540179804</v>
      </c>
      <c r="L896" s="48">
        <v>2225.5253089037283</v>
      </c>
      <c r="M896" s="48">
        <v>15.118294702672541</v>
      </c>
      <c r="N896" s="48">
        <v>10.698093720941168</v>
      </c>
      <c r="O896" s="48">
        <v>2470.9802081957614</v>
      </c>
      <c r="P896" s="48">
        <v>2132.8585940770954</v>
      </c>
      <c r="Q896" s="48">
        <v>15.104337021085943</v>
      </c>
      <c r="R896" s="48">
        <v>10.689855271994054</v>
      </c>
      <c r="U896" s="48">
        <v>1347.0410791029722</v>
      </c>
      <c r="V896" s="48">
        <v>3.9961907821105314E-2</v>
      </c>
      <c r="W896" s="48">
        <v>33708.127378031524</v>
      </c>
      <c r="X896" s="48">
        <v>671.42153298121093</v>
      </c>
      <c r="Y896" s="48">
        <v>2.3975348590596468E-2</v>
      </c>
      <c r="Z896" s="48">
        <v>28004.66197369717</v>
      </c>
      <c r="AA896" s="48">
        <v>578.75481815457806</v>
      </c>
      <c r="AB896" s="48">
        <v>1.5736899643481905E-2</v>
      </c>
      <c r="AC896" s="48">
        <v>36776.927556648276</v>
      </c>
      <c r="AD896" s="48">
        <v>-1347.0410791029722</v>
      </c>
      <c r="AE896" s="48">
        <v>-3.9961907821105314E-2</v>
      </c>
      <c r="AF896" s="48">
        <v>33708.127378031524</v>
      </c>
      <c r="AG896" s="48">
        <v>-675.61954612176123</v>
      </c>
      <c r="AH896" s="48">
        <v>-1.5986559230508846E-2</v>
      </c>
      <c r="AI896" s="48">
        <v>42261.723512862285</v>
      </c>
      <c r="AJ896" s="48">
        <v>-768.2862609483941</v>
      </c>
      <c r="AK896" s="48">
        <v>-2.4225008177623408E-2</v>
      </c>
      <c r="AL896" s="48">
        <v>31714.592429242544</v>
      </c>
      <c r="AM896" s="48">
        <v>-671.42153298121093</v>
      </c>
      <c r="AN896" s="48">
        <v>-2.3975348590596468E-2</v>
      </c>
      <c r="AO896" s="48">
        <v>28004.66197369717</v>
      </c>
      <c r="AP896" s="48">
        <v>675.61954612176123</v>
      </c>
      <c r="AQ896" s="48">
        <v>1.5986559230508846E-2</v>
      </c>
      <c r="AR896" s="48">
        <v>42261.723512862285</v>
      </c>
      <c r="AS896" s="48">
        <v>-92.66671482663287</v>
      </c>
      <c r="AT896" s="48">
        <v>-8.2384489471145628E-3</v>
      </c>
      <c r="AU896" s="48">
        <v>11248.077814342527</v>
      </c>
      <c r="AV896" s="48">
        <v>-578.75481815457806</v>
      </c>
      <c r="AW896" s="48">
        <v>-1.5736899643481905E-2</v>
      </c>
      <c r="AX896" s="48">
        <v>36776.927556648276</v>
      </c>
      <c r="AY896" s="48">
        <v>768.2862609483941</v>
      </c>
      <c r="AZ896" s="48">
        <v>2.4225008177623408E-2</v>
      </c>
      <c r="BA896" s="48">
        <v>31714.592429242544</v>
      </c>
      <c r="BB896" s="48">
        <v>92.66671482663287</v>
      </c>
      <c r="BC896" s="48">
        <v>8.2384489471145628E-3</v>
      </c>
      <c r="BD896" s="48">
        <v>11248.077814342527</v>
      </c>
      <c r="BF896" s="8">
        <f t="shared" si="113"/>
        <v>318669.44739459467</v>
      </c>
      <c r="BG896" s="8">
        <f t="shared" si="114"/>
        <v>318521.26355012477</v>
      </c>
      <c r="BH896" s="8">
        <f t="shared" si="115"/>
        <v>318717.28631933132</v>
      </c>
      <c r="BI896" s="8">
        <f t="shared" si="116"/>
        <v>318562.79956574447</v>
      </c>
      <c r="BJ896" s="19">
        <f t="shared" si="117"/>
        <v>0</v>
      </c>
      <c r="BK896" s="19">
        <f t="shared" si="118"/>
        <v>0</v>
      </c>
      <c r="BL896" s="19">
        <f t="shared" si="119"/>
        <v>1</v>
      </c>
      <c r="BM896" s="19">
        <f t="shared" si="120"/>
        <v>0</v>
      </c>
    </row>
    <row r="897" spans="2:65" x14ac:dyDescent="0.25">
      <c r="B897" s="6">
        <v>872</v>
      </c>
      <c r="C897" s="48">
        <v>1976.1767380089909</v>
      </c>
      <c r="D897" s="48">
        <v>1572.8152753138363</v>
      </c>
      <c r="E897" s="48">
        <v>15.027007621651389</v>
      </c>
      <c r="F897" s="48">
        <v>10.638655114577075</v>
      </c>
      <c r="G897" s="48">
        <v>3171.7615414213124</v>
      </c>
      <c r="H897" s="48">
        <v>2910.7070028505586</v>
      </c>
      <c r="I897" s="48">
        <v>15.096662066266418</v>
      </c>
      <c r="J897" s="48">
        <v>10.679806023283671</v>
      </c>
      <c r="K897" s="48">
        <v>2557.046315073575</v>
      </c>
      <c r="L897" s="48">
        <v>2238.7208271302593</v>
      </c>
      <c r="M897" s="48">
        <v>15.068780037936316</v>
      </c>
      <c r="N897" s="48">
        <v>10.663348417938186</v>
      </c>
      <c r="O897" s="48">
        <v>2455.1742274097405</v>
      </c>
      <c r="P897" s="48">
        <v>2120.7478827170698</v>
      </c>
      <c r="Q897" s="48">
        <v>15.06090543577521</v>
      </c>
      <c r="R897" s="48">
        <v>10.658696825762098</v>
      </c>
      <c r="U897" s="48">
        <v>1337.8917275367223</v>
      </c>
      <c r="V897" s="48">
        <v>4.1150908706596212E-2</v>
      </c>
      <c r="W897" s="48">
        <v>32511.839217836456</v>
      </c>
      <c r="X897" s="48">
        <v>665.90555181642299</v>
      </c>
      <c r="Y897" s="48">
        <v>2.4693303361111418E-2</v>
      </c>
      <c r="Z897" s="48">
        <v>26967.050219175348</v>
      </c>
      <c r="AA897" s="48">
        <v>547.93260740323353</v>
      </c>
      <c r="AB897" s="48">
        <v>2.0041711185022848E-2</v>
      </c>
      <c r="AC897" s="48">
        <v>27339.611989454428</v>
      </c>
      <c r="AD897" s="48">
        <v>-1337.8917275367223</v>
      </c>
      <c r="AE897" s="48">
        <v>-4.1150908706596212E-2</v>
      </c>
      <c r="AF897" s="48">
        <v>32511.839217836456</v>
      </c>
      <c r="AG897" s="48">
        <v>-671.98617572029934</v>
      </c>
      <c r="AH897" s="48">
        <v>-1.6457605345484794E-2</v>
      </c>
      <c r="AI897" s="48">
        <v>40831.34584975701</v>
      </c>
      <c r="AJ897" s="48">
        <v>-789.9591201334888</v>
      </c>
      <c r="AK897" s="48">
        <v>-2.1109197521573364E-2</v>
      </c>
      <c r="AL897" s="48">
        <v>37422.508332027275</v>
      </c>
      <c r="AM897" s="48">
        <v>-665.90555181642299</v>
      </c>
      <c r="AN897" s="48">
        <v>-2.4693303361111418E-2</v>
      </c>
      <c r="AO897" s="48">
        <v>26967.050219175348</v>
      </c>
      <c r="AP897" s="48">
        <v>671.98617572029934</v>
      </c>
      <c r="AQ897" s="48">
        <v>1.6457605345484794E-2</v>
      </c>
      <c r="AR897" s="48">
        <v>40831.34584975701</v>
      </c>
      <c r="AS897" s="48">
        <v>-117.97294441318945</v>
      </c>
      <c r="AT897" s="48">
        <v>-4.6515921760885703E-3</v>
      </c>
      <c r="AU897" s="48">
        <v>25361.841697908803</v>
      </c>
      <c r="AV897" s="48">
        <v>-547.93260740323353</v>
      </c>
      <c r="AW897" s="48">
        <v>-2.0041711185022848E-2</v>
      </c>
      <c r="AX897" s="48">
        <v>27339.611989454428</v>
      </c>
      <c r="AY897" s="48">
        <v>789.9591201334888</v>
      </c>
      <c r="AZ897" s="48">
        <v>2.1109197521573364E-2</v>
      </c>
      <c r="BA897" s="48">
        <v>37422.508332027275</v>
      </c>
      <c r="BB897" s="48">
        <v>117.97294441318945</v>
      </c>
      <c r="BC897" s="48">
        <v>4.6515921760885703E-3</v>
      </c>
      <c r="BD897" s="48">
        <v>25361.841697908803</v>
      </c>
      <c r="BF897" s="8">
        <f t="shared" si="113"/>
        <v>317586.83816199837</v>
      </c>
      <c r="BG897" s="8">
        <f t="shared" si="114"/>
        <v>317483.4736956596</v>
      </c>
      <c r="BH897" s="8">
        <f t="shared" si="115"/>
        <v>317661.73171101534</v>
      </c>
      <c r="BI897" s="8">
        <f t="shared" si="116"/>
        <v>317640.15689014585</v>
      </c>
      <c r="BJ897" s="19">
        <f t="shared" si="117"/>
        <v>0</v>
      </c>
      <c r="BK897" s="19">
        <f t="shared" si="118"/>
        <v>0</v>
      </c>
      <c r="BL897" s="19">
        <f t="shared" si="119"/>
        <v>1</v>
      </c>
      <c r="BM897" s="19">
        <f t="shared" si="120"/>
        <v>0</v>
      </c>
    </row>
    <row r="898" spans="2:65" x14ac:dyDescent="0.25">
      <c r="B898" s="6">
        <v>873</v>
      </c>
      <c r="C898" s="48">
        <v>1947.2311803617747</v>
      </c>
      <c r="D898" s="48">
        <v>1551.665056764105</v>
      </c>
      <c r="E898" s="48">
        <v>15.035991329493298</v>
      </c>
      <c r="F898" s="48">
        <v>10.644781289729183</v>
      </c>
      <c r="G898" s="48">
        <v>3195.1034060544548</v>
      </c>
      <c r="H898" s="48">
        <v>2925.2843824291158</v>
      </c>
      <c r="I898" s="48">
        <v>15.097628311597663</v>
      </c>
      <c r="J898" s="48">
        <v>10.681134965344469</v>
      </c>
      <c r="K898" s="48">
        <v>2572.6910979279282</v>
      </c>
      <c r="L898" s="48">
        <v>2247.9158184463481</v>
      </c>
      <c r="M898" s="48">
        <v>15.070806821171157</v>
      </c>
      <c r="N898" s="48">
        <v>10.665326969861619</v>
      </c>
      <c r="O898" s="48">
        <v>2480.9158243464999</v>
      </c>
      <c r="P898" s="48">
        <v>2136.6534753951009</v>
      </c>
      <c r="Q898" s="48">
        <v>15.061253163899048</v>
      </c>
      <c r="R898" s="48">
        <v>10.659692028015368</v>
      </c>
      <c r="U898" s="48">
        <v>1373.6193256650108</v>
      </c>
      <c r="V898" s="48">
        <v>3.6353675615286463E-2</v>
      </c>
      <c r="W898" s="48">
        <v>37784.881512432643</v>
      </c>
      <c r="X898" s="48">
        <v>696.25076168224314</v>
      </c>
      <c r="Y898" s="48">
        <v>2.0545680132435962E-2</v>
      </c>
      <c r="Z898" s="48">
        <v>33887.939323218372</v>
      </c>
      <c r="AA898" s="48">
        <v>584.98841863099597</v>
      </c>
      <c r="AB898" s="48">
        <v>1.4910738286184611E-2</v>
      </c>
      <c r="AC898" s="48">
        <v>39232.69307013529</v>
      </c>
      <c r="AD898" s="48">
        <v>-1373.6193256650108</v>
      </c>
      <c r="AE898" s="48">
        <v>-3.6353675615286463E-2</v>
      </c>
      <c r="AF898" s="48">
        <v>37784.881512432643</v>
      </c>
      <c r="AG898" s="48">
        <v>-677.36856398276768</v>
      </c>
      <c r="AH898" s="48">
        <v>-1.5807995482850501E-2</v>
      </c>
      <c r="AI898" s="48">
        <v>42849.744277673875</v>
      </c>
      <c r="AJ898" s="48">
        <v>-788.63090703401485</v>
      </c>
      <c r="AK898" s="48">
        <v>-2.1442937329101852E-2</v>
      </c>
      <c r="AL898" s="48">
        <v>36778.119290760762</v>
      </c>
      <c r="AM898" s="48">
        <v>-696.25076168224314</v>
      </c>
      <c r="AN898" s="48">
        <v>-2.0545680132435962E-2</v>
      </c>
      <c r="AO898" s="48">
        <v>33887.939323218372</v>
      </c>
      <c r="AP898" s="48">
        <v>677.36856398276768</v>
      </c>
      <c r="AQ898" s="48">
        <v>1.5807995482850501E-2</v>
      </c>
      <c r="AR898" s="48">
        <v>42849.744277673875</v>
      </c>
      <c r="AS898" s="48">
        <v>-111.26234305124717</v>
      </c>
      <c r="AT898" s="48">
        <v>-5.6349418462513512E-3</v>
      </c>
      <c r="AU898" s="48">
        <v>19745.073877783587</v>
      </c>
      <c r="AV898" s="48">
        <v>-584.98841863099597</v>
      </c>
      <c r="AW898" s="48">
        <v>-1.4910738286184611E-2</v>
      </c>
      <c r="AX898" s="48">
        <v>39232.69307013529</v>
      </c>
      <c r="AY898" s="48">
        <v>788.63090703401485</v>
      </c>
      <c r="AZ898" s="48">
        <v>2.1442937329101852E-2</v>
      </c>
      <c r="BA898" s="48">
        <v>36778.119290760762</v>
      </c>
      <c r="BB898" s="48">
        <v>111.26234305124717</v>
      </c>
      <c r="BC898" s="48">
        <v>5.6349418462513512E-3</v>
      </c>
      <c r="BD898" s="48">
        <v>19745.073877783587</v>
      </c>
      <c r="BF898" s="8">
        <f t="shared" si="113"/>
        <v>317791.7736351114</v>
      </c>
      <c r="BG898" s="8">
        <f t="shared" si="114"/>
        <v>317508.76457790501</v>
      </c>
      <c r="BH898" s="8">
        <f t="shared" si="115"/>
        <v>317711.89327740221</v>
      </c>
      <c r="BI898" s="8">
        <f t="shared" si="116"/>
        <v>317654.10736506589</v>
      </c>
      <c r="BJ898" s="19">
        <f t="shared" si="117"/>
        <v>1</v>
      </c>
      <c r="BK898" s="19">
        <f t="shared" si="118"/>
        <v>0</v>
      </c>
      <c r="BL898" s="19">
        <f t="shared" si="119"/>
        <v>0</v>
      </c>
      <c r="BM898" s="19">
        <f t="shared" si="120"/>
        <v>0</v>
      </c>
    </row>
    <row r="899" spans="2:65" x14ac:dyDescent="0.25">
      <c r="B899" s="6">
        <v>874</v>
      </c>
      <c r="C899" s="48">
        <v>2015.8751010694987</v>
      </c>
      <c r="D899" s="48">
        <v>1596.1142760566338</v>
      </c>
      <c r="E899" s="48">
        <v>15.0558726279558</v>
      </c>
      <c r="F899" s="48">
        <v>10.658258326492852</v>
      </c>
      <c r="G899" s="48">
        <v>3187.0247329565368</v>
      </c>
      <c r="H899" s="48">
        <v>2918.8106662415571</v>
      </c>
      <c r="I899" s="48">
        <v>15.124363670165591</v>
      </c>
      <c r="J899" s="48">
        <v>10.698687540625807</v>
      </c>
      <c r="K899" s="48">
        <v>2607.5430520139039</v>
      </c>
      <c r="L899" s="48">
        <v>2269.9349698770257</v>
      </c>
      <c r="M899" s="48">
        <v>15.093153500689645</v>
      </c>
      <c r="N899" s="48">
        <v>10.680279939201927</v>
      </c>
      <c r="O899" s="48">
        <v>2523.298805503206</v>
      </c>
      <c r="P899" s="48">
        <v>2163.649291675215</v>
      </c>
      <c r="Q899" s="48">
        <v>15.083187016099011</v>
      </c>
      <c r="R899" s="48">
        <v>10.674396388794968</v>
      </c>
      <c r="U899" s="48">
        <v>1322.6963901849233</v>
      </c>
      <c r="V899" s="48">
        <v>4.0429214132954527E-2</v>
      </c>
      <c r="W899" s="48">
        <v>32716.351740974638</v>
      </c>
      <c r="X899" s="48">
        <v>673.82069382039185</v>
      </c>
      <c r="Y899" s="48">
        <v>2.20216127090751E-2</v>
      </c>
      <c r="Z899" s="48">
        <v>30598.153855585271</v>
      </c>
      <c r="AA899" s="48">
        <v>567.53501561858116</v>
      </c>
      <c r="AB899" s="48">
        <v>1.613806230211523E-2</v>
      </c>
      <c r="AC899" s="48">
        <v>35167.482005828781</v>
      </c>
      <c r="AD899" s="48">
        <v>-1322.6963901849233</v>
      </c>
      <c r="AE899" s="48">
        <v>-4.0429214132954527E-2</v>
      </c>
      <c r="AF899" s="48">
        <v>32716.351740974638</v>
      </c>
      <c r="AG899" s="48">
        <v>-648.87569636453145</v>
      </c>
      <c r="AH899" s="48">
        <v>-1.8407601423879427E-2</v>
      </c>
      <c r="AI899" s="48">
        <v>35250.420813804216</v>
      </c>
      <c r="AJ899" s="48">
        <v>-755.16137456634215</v>
      </c>
      <c r="AK899" s="48">
        <v>-2.4291151830839297E-2</v>
      </c>
      <c r="AL899" s="48">
        <v>31087.919577679826</v>
      </c>
      <c r="AM899" s="48">
        <v>-673.82069382039185</v>
      </c>
      <c r="AN899" s="48">
        <v>-2.20216127090751E-2</v>
      </c>
      <c r="AO899" s="48">
        <v>30598.153855585271</v>
      </c>
      <c r="AP899" s="48">
        <v>648.87569636453145</v>
      </c>
      <c r="AQ899" s="48">
        <v>1.8407601423879427E-2</v>
      </c>
      <c r="AR899" s="48">
        <v>35250.420813804216</v>
      </c>
      <c r="AS899" s="48">
        <v>-106.2856782018107</v>
      </c>
      <c r="AT899" s="48">
        <v>-5.8835504069598699E-3</v>
      </c>
      <c r="AU899" s="48">
        <v>18064.887839846062</v>
      </c>
      <c r="AV899" s="48">
        <v>-567.53501561858116</v>
      </c>
      <c r="AW899" s="48">
        <v>-1.613806230211523E-2</v>
      </c>
      <c r="AX899" s="48">
        <v>35167.482005828781</v>
      </c>
      <c r="AY899" s="48">
        <v>755.16137456634215</v>
      </c>
      <c r="AZ899" s="48">
        <v>2.4291151830839297E-2</v>
      </c>
      <c r="BA899" s="48">
        <v>31087.919577679826</v>
      </c>
      <c r="BB899" s="48">
        <v>106.2856782018107</v>
      </c>
      <c r="BC899" s="48">
        <v>5.8835504069598699E-3</v>
      </c>
      <c r="BD899" s="48">
        <v>18064.887839846062</v>
      </c>
      <c r="BF899" s="8">
        <f t="shared" si="113"/>
        <v>318151.63551872893</v>
      </c>
      <c r="BG899" s="8">
        <f t="shared" si="114"/>
        <v>318041.81555253261</v>
      </c>
      <c r="BH899" s="8">
        <f t="shared" si="115"/>
        <v>318138.46320618084</v>
      </c>
      <c r="BI899" s="8">
        <f t="shared" si="116"/>
        <v>318068.24237217382</v>
      </c>
      <c r="BJ899" s="19">
        <f t="shared" si="117"/>
        <v>1</v>
      </c>
      <c r="BK899" s="19">
        <f t="shared" si="118"/>
        <v>0</v>
      </c>
      <c r="BL899" s="19">
        <f t="shared" si="119"/>
        <v>0</v>
      </c>
      <c r="BM899" s="19">
        <f t="shared" si="120"/>
        <v>0</v>
      </c>
    </row>
    <row r="900" spans="2:65" x14ac:dyDescent="0.25">
      <c r="B900" s="6">
        <v>875</v>
      </c>
      <c r="C900" s="48">
        <v>1930.8146698685148</v>
      </c>
      <c r="D900" s="48">
        <v>1543.2059961297821</v>
      </c>
      <c r="E900" s="48">
        <v>15.104675949055547</v>
      </c>
      <c r="F900" s="48">
        <v>10.693869189203303</v>
      </c>
      <c r="G900" s="48">
        <v>3176.8898850617379</v>
      </c>
      <c r="H900" s="48">
        <v>2914.7824647647367</v>
      </c>
      <c r="I900" s="48">
        <v>15.169974165990032</v>
      </c>
      <c r="J900" s="48">
        <v>10.732494012194788</v>
      </c>
      <c r="K900" s="48">
        <v>2558.8300297248206</v>
      </c>
      <c r="L900" s="48">
        <v>2240.6993964956587</v>
      </c>
      <c r="M900" s="48">
        <v>15.140954250419947</v>
      </c>
      <c r="N900" s="48">
        <v>10.715340999209735</v>
      </c>
      <c r="O900" s="48">
        <v>2503.6574294134643</v>
      </c>
      <c r="P900" s="48">
        <v>2154.2218149529704</v>
      </c>
      <c r="Q900" s="48">
        <v>15.124648388098153</v>
      </c>
      <c r="R900" s="48">
        <v>10.705694098548301</v>
      </c>
      <c r="U900" s="48">
        <v>1371.5764686349546</v>
      </c>
      <c r="V900" s="48">
        <v>3.8624822991485175E-2</v>
      </c>
      <c r="W900" s="48">
        <v>35510.233119704346</v>
      </c>
      <c r="X900" s="48">
        <v>697.4934003658766</v>
      </c>
      <c r="Y900" s="48">
        <v>2.1471810006431724E-2</v>
      </c>
      <c r="Z900" s="48">
        <v>32484.145498537269</v>
      </c>
      <c r="AA900" s="48">
        <v>611.01581882318828</v>
      </c>
      <c r="AB900" s="48">
        <v>1.1824909344998247E-2</v>
      </c>
      <c r="AC900" s="48">
        <v>51671.924155734734</v>
      </c>
      <c r="AD900" s="48">
        <v>-1371.5764686349546</v>
      </c>
      <c r="AE900" s="48">
        <v>-3.8624822991485175E-2</v>
      </c>
      <c r="AF900" s="48">
        <v>35510.233119704346</v>
      </c>
      <c r="AG900" s="48">
        <v>-674.08306826907801</v>
      </c>
      <c r="AH900" s="48">
        <v>-1.7153012985053451E-2</v>
      </c>
      <c r="AI900" s="48">
        <v>39298.231095402945</v>
      </c>
      <c r="AJ900" s="48">
        <v>-760.56064981176633</v>
      </c>
      <c r="AK900" s="48">
        <v>-2.6799913646486928E-2</v>
      </c>
      <c r="AL900" s="48">
        <v>28379.220166310668</v>
      </c>
      <c r="AM900" s="48">
        <v>-697.4934003658766</v>
      </c>
      <c r="AN900" s="48">
        <v>-2.1471810006431724E-2</v>
      </c>
      <c r="AO900" s="48">
        <v>32484.145498537269</v>
      </c>
      <c r="AP900" s="48">
        <v>674.08306826907801</v>
      </c>
      <c r="AQ900" s="48">
        <v>1.7153012985053451E-2</v>
      </c>
      <c r="AR900" s="48">
        <v>39298.231095402945</v>
      </c>
      <c r="AS900" s="48">
        <v>-86.477581542688313</v>
      </c>
      <c r="AT900" s="48">
        <v>-9.6469006614334774E-3</v>
      </c>
      <c r="AU900" s="48">
        <v>8964.2865183021604</v>
      </c>
      <c r="AV900" s="48">
        <v>-611.01581882318828</v>
      </c>
      <c r="AW900" s="48">
        <v>-1.1824909344998247E-2</v>
      </c>
      <c r="AX900" s="48">
        <v>51671.924155734734</v>
      </c>
      <c r="AY900" s="48">
        <v>760.56064981176633</v>
      </c>
      <c r="AZ900" s="48">
        <v>2.6799913646486928E-2</v>
      </c>
      <c r="BA900" s="48">
        <v>28379.220166310668</v>
      </c>
      <c r="BB900" s="48">
        <v>86.477581542688313</v>
      </c>
      <c r="BC900" s="48">
        <v>9.6469006614334774E-3</v>
      </c>
      <c r="BD900" s="48">
        <v>8964.2865183021604</v>
      </c>
      <c r="BF900" s="8">
        <f t="shared" si="113"/>
        <v>319272.86967996933</v>
      </c>
      <c r="BG900" s="8">
        <f t="shared" si="114"/>
        <v>319060.03790107893</v>
      </c>
      <c r="BH900" s="8">
        <f t="shared" si="115"/>
        <v>319219.53057979641</v>
      </c>
      <c r="BI900" s="8">
        <f t="shared" si="116"/>
        <v>319016.6011414961</v>
      </c>
      <c r="BJ900" s="19">
        <f t="shared" si="117"/>
        <v>1</v>
      </c>
      <c r="BK900" s="19">
        <f t="shared" si="118"/>
        <v>0</v>
      </c>
      <c r="BL900" s="19">
        <f t="shared" si="119"/>
        <v>0</v>
      </c>
      <c r="BM900" s="19">
        <f t="shared" si="120"/>
        <v>0</v>
      </c>
    </row>
    <row r="901" spans="2:65" x14ac:dyDescent="0.25">
      <c r="B901" s="6">
        <v>876</v>
      </c>
      <c r="C901" s="48">
        <v>1937.1927148170571</v>
      </c>
      <c r="D901" s="48">
        <v>1546.1632103874194</v>
      </c>
      <c r="E901" s="48">
        <v>15.056423359818131</v>
      </c>
      <c r="F901" s="48">
        <v>10.65839152027749</v>
      </c>
      <c r="G901" s="48">
        <v>3159.2179315558433</v>
      </c>
      <c r="H901" s="48">
        <v>2902.0619334567205</v>
      </c>
      <c r="I901" s="48">
        <v>15.119634055468619</v>
      </c>
      <c r="J901" s="48">
        <v>10.695582213470002</v>
      </c>
      <c r="K901" s="48">
        <v>2571.3971926973372</v>
      </c>
      <c r="L901" s="48">
        <v>2248.0645811845193</v>
      </c>
      <c r="M901" s="48">
        <v>15.088520384119876</v>
      </c>
      <c r="N901" s="48">
        <v>10.677288713741454</v>
      </c>
      <c r="O901" s="48">
        <v>2471.7369863020126</v>
      </c>
      <c r="P901" s="48">
        <v>2131.5664934619635</v>
      </c>
      <c r="Q901" s="48">
        <v>15.080562803212127</v>
      </c>
      <c r="R901" s="48">
        <v>10.672606101386579</v>
      </c>
      <c r="U901" s="48">
        <v>1355.898723069301</v>
      </c>
      <c r="V901" s="48">
        <v>3.7190693192512114E-2</v>
      </c>
      <c r="W901" s="48">
        <v>36458.011579689897</v>
      </c>
      <c r="X901" s="48">
        <v>701.90137079709984</v>
      </c>
      <c r="Y901" s="48">
        <v>1.8897193463963902E-2</v>
      </c>
      <c r="Z901" s="48">
        <v>37143.154200944926</v>
      </c>
      <c r="AA901" s="48">
        <v>585.40328307454411</v>
      </c>
      <c r="AB901" s="48">
        <v>1.4214581109088797E-2</v>
      </c>
      <c r="AC901" s="48">
        <v>41183.294715609838</v>
      </c>
      <c r="AD901" s="48">
        <v>-1355.898723069301</v>
      </c>
      <c r="AE901" s="48">
        <v>-3.7190693192512114E-2</v>
      </c>
      <c r="AF901" s="48">
        <v>36458.011579689897</v>
      </c>
      <c r="AG901" s="48">
        <v>-653.99735227220117</v>
      </c>
      <c r="AH901" s="48">
        <v>-1.8293499728548213E-2</v>
      </c>
      <c r="AI901" s="48">
        <v>35750.258943158653</v>
      </c>
      <c r="AJ901" s="48">
        <v>-770.49543999475691</v>
      </c>
      <c r="AK901" s="48">
        <v>-2.2976112083423317E-2</v>
      </c>
      <c r="AL901" s="48">
        <v>33534.630976606779</v>
      </c>
      <c r="AM901" s="48">
        <v>-701.90137079709984</v>
      </c>
      <c r="AN901" s="48">
        <v>-1.8897193463963902E-2</v>
      </c>
      <c r="AO901" s="48">
        <v>37143.154200944926</v>
      </c>
      <c r="AP901" s="48">
        <v>653.99735227220117</v>
      </c>
      <c r="AQ901" s="48">
        <v>1.8293499728548213E-2</v>
      </c>
      <c r="AR901" s="48">
        <v>35750.258943158653</v>
      </c>
      <c r="AS901" s="48">
        <v>-116.49808772255574</v>
      </c>
      <c r="AT901" s="48">
        <v>-4.6826123548751042E-3</v>
      </c>
      <c r="AU901" s="48">
        <v>24878.866515881604</v>
      </c>
      <c r="AV901" s="48">
        <v>-585.40328307454411</v>
      </c>
      <c r="AW901" s="48">
        <v>-1.4214581109088797E-2</v>
      </c>
      <c r="AX901" s="48">
        <v>41183.294715609838</v>
      </c>
      <c r="AY901" s="48">
        <v>770.49543999475691</v>
      </c>
      <c r="AZ901" s="48">
        <v>2.2976112083423317E-2</v>
      </c>
      <c r="BA901" s="48">
        <v>33534.630976606779</v>
      </c>
      <c r="BB901" s="48">
        <v>116.49808772255574</v>
      </c>
      <c r="BC901" s="48">
        <v>4.6826123548751042E-3</v>
      </c>
      <c r="BD901" s="48">
        <v>24878.866515881604</v>
      </c>
      <c r="BF901" s="8">
        <f t="shared" si="113"/>
        <v>318205.58239793731</v>
      </c>
      <c r="BG901" s="8">
        <f t="shared" si="114"/>
        <v>317965.40447064332</v>
      </c>
      <c r="BH901" s="8">
        <f t="shared" si="115"/>
        <v>318070.59683105908</v>
      </c>
      <c r="BI901" s="8">
        <f t="shared" si="116"/>
        <v>318046.61654813541</v>
      </c>
      <c r="BJ901" s="19">
        <f t="shared" si="117"/>
        <v>1</v>
      </c>
      <c r="BK901" s="19">
        <f t="shared" si="118"/>
        <v>0</v>
      </c>
      <c r="BL901" s="19">
        <f t="shared" si="119"/>
        <v>0</v>
      </c>
      <c r="BM901" s="19">
        <f t="shared" si="120"/>
        <v>0</v>
      </c>
    </row>
    <row r="902" spans="2:65" x14ac:dyDescent="0.25">
      <c r="B902" s="6">
        <v>877</v>
      </c>
      <c r="C902" s="48">
        <v>1936.1479135418745</v>
      </c>
      <c r="D902" s="48">
        <v>1545.3397473393056</v>
      </c>
      <c r="E902" s="48">
        <v>15.133919626232986</v>
      </c>
      <c r="F902" s="48">
        <v>10.713221146221491</v>
      </c>
      <c r="G902" s="48">
        <v>3194.8714014866655</v>
      </c>
      <c r="H902" s="48">
        <v>2925.8817906460258</v>
      </c>
      <c r="I902" s="48">
        <v>15.192490358101901</v>
      </c>
      <c r="J902" s="48">
        <v>10.747779476166068</v>
      </c>
      <c r="K902" s="48">
        <v>2586.1863159557352</v>
      </c>
      <c r="L902" s="48">
        <v>2257.9002036914198</v>
      </c>
      <c r="M902" s="48">
        <v>15.16409159448661</v>
      </c>
      <c r="N902" s="48">
        <v>10.731034253317487</v>
      </c>
      <c r="O902" s="48">
        <v>2518.6879096420375</v>
      </c>
      <c r="P902" s="48">
        <v>2163.0276499757019</v>
      </c>
      <c r="Q902" s="48">
        <v>15.150910626447139</v>
      </c>
      <c r="R902" s="48">
        <v>10.723255240974996</v>
      </c>
      <c r="U902" s="48">
        <v>1380.5420433067202</v>
      </c>
      <c r="V902" s="48">
        <v>3.4558329944577082E-2</v>
      </c>
      <c r="W902" s="48">
        <v>39948.170108936523</v>
      </c>
      <c r="X902" s="48">
        <v>712.56045635211422</v>
      </c>
      <c r="Y902" s="48">
        <v>1.7813107095996372E-2</v>
      </c>
      <c r="Z902" s="48">
        <v>40002.030668319931</v>
      </c>
      <c r="AA902" s="48">
        <v>617.6879026363963</v>
      </c>
      <c r="AB902" s="48">
        <v>1.0034094753505585E-2</v>
      </c>
      <c r="AC902" s="48">
        <v>61558.906688677256</v>
      </c>
      <c r="AD902" s="48">
        <v>-1380.5420433067202</v>
      </c>
      <c r="AE902" s="48">
        <v>-3.4558329944577082E-2</v>
      </c>
      <c r="AF902" s="48">
        <v>39948.170108936523</v>
      </c>
      <c r="AG902" s="48">
        <v>-667.98158695460597</v>
      </c>
      <c r="AH902" s="48">
        <v>-1.674522284858071E-2</v>
      </c>
      <c r="AI902" s="48">
        <v>39890.874728563118</v>
      </c>
      <c r="AJ902" s="48">
        <v>-762.85414067032389</v>
      </c>
      <c r="AK902" s="48">
        <v>-2.4524235191071497E-2</v>
      </c>
      <c r="AL902" s="48">
        <v>31106.133778559386</v>
      </c>
      <c r="AM902" s="48">
        <v>-712.56045635211422</v>
      </c>
      <c r="AN902" s="48">
        <v>-1.7813107095996372E-2</v>
      </c>
      <c r="AO902" s="48">
        <v>40002.030668319931</v>
      </c>
      <c r="AP902" s="48">
        <v>667.98158695460597</v>
      </c>
      <c r="AQ902" s="48">
        <v>1.674522284858071E-2</v>
      </c>
      <c r="AR902" s="48">
        <v>39890.874728563118</v>
      </c>
      <c r="AS902" s="48">
        <v>-94.872553715717913</v>
      </c>
      <c r="AT902" s="48">
        <v>-7.7790123424907875E-3</v>
      </c>
      <c r="AU902" s="48">
        <v>12195.963901162851</v>
      </c>
      <c r="AV902" s="48">
        <v>-617.6879026363963</v>
      </c>
      <c r="AW902" s="48">
        <v>-1.0034094753505585E-2</v>
      </c>
      <c r="AX902" s="48">
        <v>61558.906688677256</v>
      </c>
      <c r="AY902" s="48">
        <v>762.85414067032389</v>
      </c>
      <c r="AZ902" s="48">
        <v>2.4524235191071497E-2</v>
      </c>
      <c r="BA902" s="48">
        <v>31106.133778559386</v>
      </c>
      <c r="BB902" s="48">
        <v>94.872553715717913</v>
      </c>
      <c r="BC902" s="48">
        <v>7.7790123424907875E-3</v>
      </c>
      <c r="BD902" s="48">
        <v>12195.963901162851</v>
      </c>
      <c r="BF902" s="8">
        <f t="shared" si="113"/>
        <v>319851.29463930539</v>
      </c>
      <c r="BG902" s="8">
        <f t="shared" si="114"/>
        <v>319507.50249433605</v>
      </c>
      <c r="BH902" s="8">
        <f t="shared" si="115"/>
        <v>319673.12739583314</v>
      </c>
      <c r="BI902" s="8">
        <f t="shared" si="116"/>
        <v>319534.62957927422</v>
      </c>
      <c r="BJ902" s="19">
        <f t="shared" si="117"/>
        <v>1</v>
      </c>
      <c r="BK902" s="19">
        <f t="shared" si="118"/>
        <v>0</v>
      </c>
      <c r="BL902" s="19">
        <f t="shared" si="119"/>
        <v>0</v>
      </c>
      <c r="BM902" s="19">
        <f t="shared" si="120"/>
        <v>0</v>
      </c>
    </row>
    <row r="903" spans="2:65" x14ac:dyDescent="0.25">
      <c r="B903" s="6">
        <v>878</v>
      </c>
      <c r="C903" s="48">
        <v>1933.5970857209632</v>
      </c>
      <c r="D903" s="48">
        <v>1546.0974302245547</v>
      </c>
      <c r="E903" s="48">
        <v>15.078065427510255</v>
      </c>
      <c r="F903" s="48">
        <v>10.674486642102352</v>
      </c>
      <c r="G903" s="48">
        <v>3156.7795421060441</v>
      </c>
      <c r="H903" s="48">
        <v>2901.9175404421439</v>
      </c>
      <c r="I903" s="48">
        <v>15.144732786885594</v>
      </c>
      <c r="J903" s="48">
        <v>10.713845913005423</v>
      </c>
      <c r="K903" s="48">
        <v>2571.1516882316428</v>
      </c>
      <c r="L903" s="48">
        <v>2249.8151376495171</v>
      </c>
      <c r="M903" s="48">
        <v>15.111466244785269</v>
      </c>
      <c r="N903" s="48">
        <v>10.694219817871746</v>
      </c>
      <c r="O903" s="48">
        <v>2470.5270471854483</v>
      </c>
      <c r="P903" s="48">
        <v>2132.776249256015</v>
      </c>
      <c r="Q903" s="48">
        <v>15.103207314056053</v>
      </c>
      <c r="R903" s="48">
        <v>10.689343062548172</v>
      </c>
      <c r="U903" s="48">
        <v>1355.8201102175892</v>
      </c>
      <c r="V903" s="48">
        <v>3.9359270903071675E-2</v>
      </c>
      <c r="W903" s="48">
        <v>34447.287236506672</v>
      </c>
      <c r="X903" s="48">
        <v>703.71770742496233</v>
      </c>
      <c r="Y903" s="48">
        <v>1.9733175769394151E-2</v>
      </c>
      <c r="Z903" s="48">
        <v>35661.655054855262</v>
      </c>
      <c r="AA903" s="48">
        <v>586.67881903146031</v>
      </c>
      <c r="AB903" s="48">
        <v>1.4856420445820362E-2</v>
      </c>
      <c r="AC903" s="48">
        <v>39489.917586205222</v>
      </c>
      <c r="AD903" s="48">
        <v>-1355.8201102175892</v>
      </c>
      <c r="AE903" s="48">
        <v>-3.9359270903071675E-2</v>
      </c>
      <c r="AF903" s="48">
        <v>34447.287236506672</v>
      </c>
      <c r="AG903" s="48">
        <v>-652.10240279262689</v>
      </c>
      <c r="AH903" s="48">
        <v>-1.9626095133677524E-2</v>
      </c>
      <c r="AI903" s="48">
        <v>33226.293786462273</v>
      </c>
      <c r="AJ903" s="48">
        <v>-769.14129118612891</v>
      </c>
      <c r="AK903" s="48">
        <v>-2.4502850457251313E-2</v>
      </c>
      <c r="AL903" s="48">
        <v>31389.870028713787</v>
      </c>
      <c r="AM903" s="48">
        <v>-703.71770742496233</v>
      </c>
      <c r="AN903" s="48">
        <v>-1.9733175769394151E-2</v>
      </c>
      <c r="AO903" s="48">
        <v>35661.655054855262</v>
      </c>
      <c r="AP903" s="48">
        <v>652.10240279262689</v>
      </c>
      <c r="AQ903" s="48">
        <v>1.9626095133677524E-2</v>
      </c>
      <c r="AR903" s="48">
        <v>33226.293786462273</v>
      </c>
      <c r="AS903" s="48">
        <v>-117.03888839350202</v>
      </c>
      <c r="AT903" s="48">
        <v>-4.8767553235737893E-3</v>
      </c>
      <c r="AU903" s="48">
        <v>23999.335752553903</v>
      </c>
      <c r="AV903" s="48">
        <v>-586.67881903146031</v>
      </c>
      <c r="AW903" s="48">
        <v>-1.4856420445820362E-2</v>
      </c>
      <c r="AX903" s="48">
        <v>39489.917586205222</v>
      </c>
      <c r="AY903" s="48">
        <v>769.14129118612891</v>
      </c>
      <c r="AZ903" s="48">
        <v>2.4502850457251313E-2</v>
      </c>
      <c r="BA903" s="48">
        <v>31389.870028713787</v>
      </c>
      <c r="BB903" s="48">
        <v>117.03888839350202</v>
      </c>
      <c r="BC903" s="48">
        <v>4.8767553235737893E-3</v>
      </c>
      <c r="BD903" s="48">
        <v>23999.335752553903</v>
      </c>
      <c r="BF903" s="8">
        <f t="shared" si="113"/>
        <v>318688.50183284603</v>
      </c>
      <c r="BG903" s="8">
        <f t="shared" si="114"/>
        <v>318513.45984972059</v>
      </c>
      <c r="BH903" s="8">
        <f t="shared" si="115"/>
        <v>318576.77939850284</v>
      </c>
      <c r="BI903" s="8">
        <f t="shared" si="116"/>
        <v>318547.51562718913</v>
      </c>
      <c r="BJ903" s="19">
        <f t="shared" si="117"/>
        <v>1</v>
      </c>
      <c r="BK903" s="19">
        <f t="shared" si="118"/>
        <v>0</v>
      </c>
      <c r="BL903" s="19">
        <f t="shared" si="119"/>
        <v>0</v>
      </c>
      <c r="BM903" s="19">
        <f t="shared" si="120"/>
        <v>0</v>
      </c>
    </row>
    <row r="904" spans="2:65" x14ac:dyDescent="0.25">
      <c r="B904" s="6">
        <v>879</v>
      </c>
      <c r="C904" s="48">
        <v>1967.1636937603485</v>
      </c>
      <c r="D904" s="48">
        <v>1566.2286451781636</v>
      </c>
      <c r="E904" s="48">
        <v>15.060513541719439</v>
      </c>
      <c r="F904" s="48">
        <v>10.661099638242193</v>
      </c>
      <c r="G904" s="48">
        <v>3175.7723202565899</v>
      </c>
      <c r="H904" s="48">
        <v>2913.0735856474153</v>
      </c>
      <c r="I904" s="48">
        <v>15.125688161379021</v>
      </c>
      <c r="J904" s="48">
        <v>10.699696942969348</v>
      </c>
      <c r="K904" s="48">
        <v>2506.7072357898542</v>
      </c>
      <c r="L904" s="48">
        <v>2204.5233712884396</v>
      </c>
      <c r="M904" s="48">
        <v>15.107185358279606</v>
      </c>
      <c r="N904" s="48">
        <v>10.688750770577665</v>
      </c>
      <c r="O904" s="48">
        <v>2508.1128092355202</v>
      </c>
      <c r="P904" s="48">
        <v>2155.914612998622</v>
      </c>
      <c r="Q904" s="48">
        <v>15.08361951538182</v>
      </c>
      <c r="R904" s="48">
        <v>10.67479623948608</v>
      </c>
      <c r="U904" s="48">
        <v>1346.8449404692517</v>
      </c>
      <c r="V904" s="48">
        <v>3.8597304727154835E-2</v>
      </c>
      <c r="W904" s="48">
        <v>34894.792524766359</v>
      </c>
      <c r="X904" s="48">
        <v>638.29472611027609</v>
      </c>
      <c r="Y904" s="48">
        <v>2.7651132335471118E-2</v>
      </c>
      <c r="Z904" s="48">
        <v>23083.854880382816</v>
      </c>
      <c r="AA904" s="48">
        <v>589.68596782045847</v>
      </c>
      <c r="AB904" s="48">
        <v>1.3696601243886164E-2</v>
      </c>
      <c r="AC904" s="48">
        <v>43053.452263106527</v>
      </c>
      <c r="AD904" s="48">
        <v>-1346.8449404692517</v>
      </c>
      <c r="AE904" s="48">
        <v>-3.8597304727154835E-2</v>
      </c>
      <c r="AF904" s="48">
        <v>34894.792524766359</v>
      </c>
      <c r="AG904" s="48">
        <v>-708.55021435897561</v>
      </c>
      <c r="AH904" s="48">
        <v>-1.0946172391683717E-2</v>
      </c>
      <c r="AI904" s="48">
        <v>64730.408859382849</v>
      </c>
      <c r="AJ904" s="48">
        <v>-757.15897264879322</v>
      </c>
      <c r="AK904" s="48">
        <v>-2.4900703483268671E-2</v>
      </c>
      <c r="AL904" s="48">
        <v>30407.131796800237</v>
      </c>
      <c r="AM904" s="48">
        <v>-638.29472611027609</v>
      </c>
      <c r="AN904" s="48">
        <v>-2.7651132335471118E-2</v>
      </c>
      <c r="AO904" s="48">
        <v>23083.854880382816</v>
      </c>
      <c r="AP904" s="48">
        <v>708.55021435897561</v>
      </c>
      <c r="AQ904" s="48">
        <v>1.0946172391683717E-2</v>
      </c>
      <c r="AR904" s="48">
        <v>64730.408859382849</v>
      </c>
      <c r="AS904" s="48">
        <v>-48.608758289817615</v>
      </c>
      <c r="AT904" s="48">
        <v>-1.3954531091584954E-2</v>
      </c>
      <c r="AU904" s="48">
        <v>3483.3673715579243</v>
      </c>
      <c r="AV904" s="48">
        <v>-589.68596782045847</v>
      </c>
      <c r="AW904" s="48">
        <v>-1.3696601243886164E-2</v>
      </c>
      <c r="AX904" s="48">
        <v>43053.452263106527</v>
      </c>
      <c r="AY904" s="48">
        <v>757.15897264879322</v>
      </c>
      <c r="AZ904" s="48">
        <v>2.4900703483268671E-2</v>
      </c>
      <c r="BA904" s="48">
        <v>30407.131796800237</v>
      </c>
      <c r="BB904" s="48">
        <v>48.608758289817615</v>
      </c>
      <c r="BC904" s="48">
        <v>1.3954531091584954E-2</v>
      </c>
      <c r="BD904" s="48">
        <v>3483.3673715579243</v>
      </c>
      <c r="BF904" s="8">
        <f t="shared" si="113"/>
        <v>318266.76050208765</v>
      </c>
      <c r="BG904" s="8">
        <f t="shared" si="114"/>
        <v>318077.83470343304</v>
      </c>
      <c r="BH904" s="8">
        <f t="shared" si="115"/>
        <v>318457.99974604149</v>
      </c>
      <c r="BI904" s="8">
        <f t="shared" si="116"/>
        <v>318087.97257158376</v>
      </c>
      <c r="BJ904" s="19">
        <f t="shared" si="117"/>
        <v>0</v>
      </c>
      <c r="BK904" s="19">
        <f t="shared" si="118"/>
        <v>0</v>
      </c>
      <c r="BL904" s="19">
        <f t="shared" si="119"/>
        <v>1</v>
      </c>
      <c r="BM904" s="19">
        <f t="shared" si="120"/>
        <v>0</v>
      </c>
    </row>
    <row r="905" spans="2:65" x14ac:dyDescent="0.25">
      <c r="B905" s="6">
        <v>880</v>
      </c>
      <c r="C905" s="48">
        <v>1954.6720121669193</v>
      </c>
      <c r="D905" s="48">
        <v>1557.4942949421645</v>
      </c>
      <c r="E905" s="48">
        <v>15.147512117752704</v>
      </c>
      <c r="F905" s="48">
        <v>10.723591832124043</v>
      </c>
      <c r="G905" s="48">
        <v>3179.1702122816268</v>
      </c>
      <c r="H905" s="48">
        <v>2915.1505718194726</v>
      </c>
      <c r="I905" s="48">
        <v>15.21327900659235</v>
      </c>
      <c r="J905" s="48">
        <v>10.762463976364062</v>
      </c>
      <c r="K905" s="48">
        <v>2499.4941505762522</v>
      </c>
      <c r="L905" s="48">
        <v>2199.4500537554027</v>
      </c>
      <c r="M905" s="48">
        <v>15.195592395022532</v>
      </c>
      <c r="N905" s="48">
        <v>10.752020651856199</v>
      </c>
      <c r="O905" s="48">
        <v>2479.7730281340432</v>
      </c>
      <c r="P905" s="48">
        <v>2136.5909749838866</v>
      </c>
      <c r="Q905" s="48">
        <v>15.174310928839134</v>
      </c>
      <c r="R905" s="48">
        <v>10.739444477310352</v>
      </c>
      <c r="U905" s="48">
        <v>1357.6562768773081</v>
      </c>
      <c r="V905" s="48">
        <v>3.8872144240018613E-2</v>
      </c>
      <c r="W905" s="48">
        <v>34926.199812759747</v>
      </c>
      <c r="X905" s="48">
        <v>641.95575881323816</v>
      </c>
      <c r="Y905" s="48">
        <v>2.842881973215583E-2</v>
      </c>
      <c r="Z905" s="48">
        <v>22581.161119647968</v>
      </c>
      <c r="AA905" s="48">
        <v>579.09668004172204</v>
      </c>
      <c r="AB905" s="48">
        <v>1.5852645186308578E-2</v>
      </c>
      <c r="AC905" s="48">
        <v>36529.971700992166</v>
      </c>
      <c r="AD905" s="48">
        <v>-1357.6562768773081</v>
      </c>
      <c r="AE905" s="48">
        <v>-3.8872144240018613E-2</v>
      </c>
      <c r="AF905" s="48">
        <v>34926.199812759747</v>
      </c>
      <c r="AG905" s="48">
        <v>-715.70051806406991</v>
      </c>
      <c r="AH905" s="48">
        <v>-1.0443324507862783E-2</v>
      </c>
      <c r="AI905" s="48">
        <v>68531.866219920557</v>
      </c>
      <c r="AJ905" s="48">
        <v>-778.55959683558604</v>
      </c>
      <c r="AK905" s="48">
        <v>-2.3019499053710035E-2</v>
      </c>
      <c r="AL905" s="48">
        <v>33821.743688644958</v>
      </c>
      <c r="AM905" s="48">
        <v>-641.95575881323816</v>
      </c>
      <c r="AN905" s="48">
        <v>-2.842881973215583E-2</v>
      </c>
      <c r="AO905" s="48">
        <v>22581.161119647968</v>
      </c>
      <c r="AP905" s="48">
        <v>715.70051806406991</v>
      </c>
      <c r="AQ905" s="48">
        <v>1.0443324507862783E-2</v>
      </c>
      <c r="AR905" s="48">
        <v>68531.866219920557</v>
      </c>
      <c r="AS905" s="48">
        <v>-62.859078771516124</v>
      </c>
      <c r="AT905" s="48">
        <v>-1.2576174545847252E-2</v>
      </c>
      <c r="AU905" s="48">
        <v>4998.2670439535741</v>
      </c>
      <c r="AV905" s="48">
        <v>-579.09668004172204</v>
      </c>
      <c r="AW905" s="48">
        <v>-1.5852645186308578E-2</v>
      </c>
      <c r="AX905" s="48">
        <v>36529.971700992166</v>
      </c>
      <c r="AY905" s="48">
        <v>778.55959683558604</v>
      </c>
      <c r="AZ905" s="48">
        <v>2.3019499053710035E-2</v>
      </c>
      <c r="BA905" s="48">
        <v>33821.743688644958</v>
      </c>
      <c r="BB905" s="48">
        <v>62.859078771516124</v>
      </c>
      <c r="BC905" s="48">
        <v>1.2576174545847252E-2</v>
      </c>
      <c r="BD905" s="48">
        <v>4998.2670439535741</v>
      </c>
      <c r="BF905" s="8">
        <f t="shared" si="113"/>
        <v>320150.26066877914</v>
      </c>
      <c r="BG905" s="8">
        <f t="shared" si="114"/>
        <v>319958.76871910243</v>
      </c>
      <c r="BH905" s="8">
        <f t="shared" si="115"/>
        <v>320361.16950193053</v>
      </c>
      <c r="BI905" s="8">
        <f t="shared" si="116"/>
        <v>320046.74334432668</v>
      </c>
      <c r="BJ905" s="19">
        <f t="shared" si="117"/>
        <v>0</v>
      </c>
      <c r="BK905" s="19">
        <f t="shared" si="118"/>
        <v>0</v>
      </c>
      <c r="BL905" s="19">
        <f t="shared" si="119"/>
        <v>1</v>
      </c>
      <c r="BM905" s="19">
        <f t="shared" si="120"/>
        <v>0</v>
      </c>
    </row>
    <row r="906" spans="2:65" x14ac:dyDescent="0.25">
      <c r="B906" s="6">
        <v>881</v>
      </c>
      <c r="C906" s="48">
        <v>1981.9516113179809</v>
      </c>
      <c r="D906" s="48">
        <v>1574.5217618674508</v>
      </c>
      <c r="E906" s="48">
        <v>14.982753418260078</v>
      </c>
      <c r="F906" s="48">
        <v>10.607377989194877</v>
      </c>
      <c r="G906" s="48">
        <v>3194.7886893323443</v>
      </c>
      <c r="H906" s="48">
        <v>2924.7602919412457</v>
      </c>
      <c r="I906" s="48">
        <v>15.048534515849997</v>
      </c>
      <c r="J906" s="48">
        <v>10.646151304491967</v>
      </c>
      <c r="K906" s="48">
        <v>2653.0944035365178</v>
      </c>
      <c r="L906" s="48">
        <v>2301.4512697248824</v>
      </c>
      <c r="M906" s="48">
        <v>15.009593518737081</v>
      </c>
      <c r="N906" s="48">
        <v>10.62321126528478</v>
      </c>
      <c r="O906" s="48">
        <v>2526.093224372125</v>
      </c>
      <c r="P906" s="48">
        <v>2166.5546880159905</v>
      </c>
      <c r="Q906" s="48">
        <v>15.005806021419861</v>
      </c>
      <c r="R906" s="48">
        <v>10.620978065174166</v>
      </c>
      <c r="U906" s="48">
        <v>1350.2385300737949</v>
      </c>
      <c r="V906" s="48">
        <v>3.8773315297090605E-2</v>
      </c>
      <c r="W906" s="48">
        <v>34823.912263574515</v>
      </c>
      <c r="X906" s="48">
        <v>726.92950785743164</v>
      </c>
      <c r="Y906" s="48">
        <v>1.5833276089903592E-2</v>
      </c>
      <c r="Z906" s="48">
        <v>45911.503325642945</v>
      </c>
      <c r="AA906" s="48">
        <v>592.03292614853967</v>
      </c>
      <c r="AB906" s="48">
        <v>1.3600075979288917E-2</v>
      </c>
      <c r="AC906" s="48">
        <v>43531.589606567351</v>
      </c>
      <c r="AD906" s="48">
        <v>-1350.2385300737949</v>
      </c>
      <c r="AE906" s="48">
        <v>-3.8773315297090605E-2</v>
      </c>
      <c r="AF906" s="48">
        <v>34823.912263574515</v>
      </c>
      <c r="AG906" s="48">
        <v>-623.30902221636325</v>
      </c>
      <c r="AH906" s="48">
        <v>-2.2940039207187013E-2</v>
      </c>
      <c r="AI906" s="48">
        <v>27171.227415386598</v>
      </c>
      <c r="AJ906" s="48">
        <v>-758.20560392525522</v>
      </c>
      <c r="AK906" s="48">
        <v>-2.5173239317801688E-2</v>
      </c>
      <c r="AL906" s="48">
        <v>30119.508830517378</v>
      </c>
      <c r="AM906" s="48">
        <v>-726.92950785743164</v>
      </c>
      <c r="AN906" s="48">
        <v>-1.5833276089903592E-2</v>
      </c>
      <c r="AO906" s="48">
        <v>45911.503325642945</v>
      </c>
      <c r="AP906" s="48">
        <v>623.30902221636325</v>
      </c>
      <c r="AQ906" s="48">
        <v>2.2940039207187013E-2</v>
      </c>
      <c r="AR906" s="48">
        <v>27171.227415386598</v>
      </c>
      <c r="AS906" s="48">
        <v>-134.89658170889197</v>
      </c>
      <c r="AT906" s="48">
        <v>-2.2332001106146748E-3</v>
      </c>
      <c r="AU906" s="48">
        <v>60405.057776825248</v>
      </c>
      <c r="AV906" s="48">
        <v>-592.03292614853967</v>
      </c>
      <c r="AW906" s="48">
        <v>-1.3600075979288917E-2</v>
      </c>
      <c r="AX906" s="48">
        <v>43531.589606567351</v>
      </c>
      <c r="AY906" s="48">
        <v>758.20560392525522</v>
      </c>
      <c r="AZ906" s="48">
        <v>2.5173239317801688E-2</v>
      </c>
      <c r="BA906" s="48">
        <v>30119.508830517378</v>
      </c>
      <c r="BB906" s="48">
        <v>134.89658170889197</v>
      </c>
      <c r="BC906" s="48">
        <v>2.2332001106146748E-3</v>
      </c>
      <c r="BD906" s="48">
        <v>60405.057776825248</v>
      </c>
      <c r="BF906" s="8">
        <f t="shared" si="113"/>
        <v>316646.81791397883</v>
      </c>
      <c r="BG906" s="8">
        <f t="shared" si="114"/>
        <v>316459.77884281782</v>
      </c>
      <c r="BH906" s="8">
        <f t="shared" si="115"/>
        <v>316394.88668881851</v>
      </c>
      <c r="BI906" s="8">
        <f t="shared" si="116"/>
        <v>316462.78726720897</v>
      </c>
      <c r="BJ906" s="19">
        <f t="shared" si="117"/>
        <v>1</v>
      </c>
      <c r="BK906" s="19">
        <f t="shared" si="118"/>
        <v>0</v>
      </c>
      <c r="BL906" s="19">
        <f t="shared" si="119"/>
        <v>0</v>
      </c>
      <c r="BM906" s="19">
        <f t="shared" si="120"/>
        <v>0</v>
      </c>
    </row>
    <row r="907" spans="2:65" x14ac:dyDescent="0.25">
      <c r="B907" s="6">
        <v>882</v>
      </c>
      <c r="C907" s="48">
        <v>2061.152444289271</v>
      </c>
      <c r="D907" s="48">
        <v>1625.3948219244437</v>
      </c>
      <c r="E907" s="48">
        <v>15.121570958218285</v>
      </c>
      <c r="F907" s="48">
        <v>10.707871781430063</v>
      </c>
      <c r="G907" s="48">
        <v>3225.0874548402721</v>
      </c>
      <c r="H907" s="48">
        <v>2943.5559023299502</v>
      </c>
      <c r="I907" s="48">
        <v>15.198701566567467</v>
      </c>
      <c r="J907" s="48">
        <v>10.753427207682746</v>
      </c>
      <c r="K907" s="48">
        <v>2593.6885752714197</v>
      </c>
      <c r="L907" s="48">
        <v>2259.8279891024381</v>
      </c>
      <c r="M907" s="48">
        <v>15.172683307457454</v>
      </c>
      <c r="N907" s="48">
        <v>10.738075577142597</v>
      </c>
      <c r="O907" s="48">
        <v>2512.8166167773861</v>
      </c>
      <c r="P907" s="48">
        <v>2155.7288229408205</v>
      </c>
      <c r="Q907" s="48">
        <v>15.161085147833635</v>
      </c>
      <c r="R907" s="48">
        <v>10.731227236988854</v>
      </c>
      <c r="U907" s="48">
        <v>1318.1610804055065</v>
      </c>
      <c r="V907" s="48">
        <v>4.5555426252683162E-2</v>
      </c>
      <c r="W907" s="48">
        <v>28935.325357160244</v>
      </c>
      <c r="X907" s="48">
        <v>634.43316717799439</v>
      </c>
      <c r="Y907" s="48">
        <v>3.0203795712534287E-2</v>
      </c>
      <c r="Z907" s="48">
        <v>21005.080726152264</v>
      </c>
      <c r="AA907" s="48">
        <v>530.33400101637676</v>
      </c>
      <c r="AB907" s="48">
        <v>2.3355455558791149E-2</v>
      </c>
      <c r="AC907" s="48">
        <v>22707.071573979876</v>
      </c>
      <c r="AD907" s="48">
        <v>-1318.1610804055065</v>
      </c>
      <c r="AE907" s="48">
        <v>-4.5555426252683162E-2</v>
      </c>
      <c r="AF907" s="48">
        <v>28935.325357160244</v>
      </c>
      <c r="AG907" s="48">
        <v>-683.72791322751209</v>
      </c>
      <c r="AH907" s="48">
        <v>-1.5351630540148875E-2</v>
      </c>
      <c r="AI907" s="48">
        <v>44537.804074907181</v>
      </c>
      <c r="AJ907" s="48">
        <v>-787.82707938912972</v>
      </c>
      <c r="AK907" s="48">
        <v>-2.2199970693892013E-2</v>
      </c>
      <c r="AL907" s="48">
        <v>35487.753125993469</v>
      </c>
      <c r="AM907" s="48">
        <v>-634.43316717799439</v>
      </c>
      <c r="AN907" s="48">
        <v>-3.0203795712534287E-2</v>
      </c>
      <c r="AO907" s="48">
        <v>21005.080726152264</v>
      </c>
      <c r="AP907" s="48">
        <v>683.72791322751209</v>
      </c>
      <c r="AQ907" s="48">
        <v>1.5351630540148875E-2</v>
      </c>
      <c r="AR907" s="48">
        <v>44537.804074907181</v>
      </c>
      <c r="AS907" s="48">
        <v>-104.09916616161763</v>
      </c>
      <c r="AT907" s="48">
        <v>-6.8483401537431376E-3</v>
      </c>
      <c r="AU907" s="48">
        <v>15200.641881773285</v>
      </c>
      <c r="AV907" s="48">
        <v>-530.33400101637676</v>
      </c>
      <c r="AW907" s="48">
        <v>-2.3355455558791149E-2</v>
      </c>
      <c r="AX907" s="48">
        <v>22707.071573979876</v>
      </c>
      <c r="AY907" s="48">
        <v>787.82707938912972</v>
      </c>
      <c r="AZ907" s="48">
        <v>2.2199970693892013E-2</v>
      </c>
      <c r="BA907" s="48">
        <v>35487.753125993469</v>
      </c>
      <c r="BB907" s="48">
        <v>104.09916616161763</v>
      </c>
      <c r="BC907" s="48">
        <v>6.8483401537431376E-3</v>
      </c>
      <c r="BD907" s="48">
        <v>15200.641881773285</v>
      </c>
      <c r="BF907" s="8">
        <f t="shared" si="113"/>
        <v>319610.75862097746</v>
      </c>
      <c r="BG907" s="8">
        <f t="shared" si="114"/>
        <v>319659.26032815239</v>
      </c>
      <c r="BH907" s="8">
        <f t="shared" si="115"/>
        <v>319882.43932517548</v>
      </c>
      <c r="BI907" s="8">
        <f t="shared" si="116"/>
        <v>319781.08828672476</v>
      </c>
      <c r="BJ907" s="19">
        <f t="shared" si="117"/>
        <v>0</v>
      </c>
      <c r="BK907" s="19">
        <f t="shared" si="118"/>
        <v>0</v>
      </c>
      <c r="BL907" s="19">
        <f t="shared" si="119"/>
        <v>1</v>
      </c>
      <c r="BM907" s="19">
        <f t="shared" si="120"/>
        <v>0</v>
      </c>
    </row>
    <row r="908" spans="2:65" x14ac:dyDescent="0.25">
      <c r="B908" s="6">
        <v>883</v>
      </c>
      <c r="C908" s="48">
        <v>2024.9135834134584</v>
      </c>
      <c r="D908" s="48">
        <v>1603.3742711300183</v>
      </c>
      <c r="E908" s="48">
        <v>14.927035053554485</v>
      </c>
      <c r="F908" s="48">
        <v>10.567922952760988</v>
      </c>
      <c r="G908" s="48">
        <v>3213.2975238890799</v>
      </c>
      <c r="H908" s="48">
        <v>2937.118926861212</v>
      </c>
      <c r="I908" s="48">
        <v>14.993546755418656</v>
      </c>
      <c r="J908" s="48">
        <v>10.607067870005634</v>
      </c>
      <c r="K908" s="48">
        <v>2522.2188890044026</v>
      </c>
      <c r="L908" s="48">
        <v>2213.6811168547529</v>
      </c>
      <c r="M908" s="48">
        <v>14.978842170198037</v>
      </c>
      <c r="N908" s="48">
        <v>10.598423387775677</v>
      </c>
      <c r="O908" s="48">
        <v>2483.5683797558177</v>
      </c>
      <c r="P908" s="48">
        <v>2137.9924871509743</v>
      </c>
      <c r="Q908" s="48">
        <v>14.961940748814047</v>
      </c>
      <c r="R908" s="48">
        <v>10.588480615125199</v>
      </c>
      <c r="U908" s="48">
        <v>1333.7446557311937</v>
      </c>
      <c r="V908" s="48">
        <v>3.9144917244646749E-2</v>
      </c>
      <c r="W908" s="48">
        <v>34071.975357505435</v>
      </c>
      <c r="X908" s="48">
        <v>610.30684572473456</v>
      </c>
      <c r="Y908" s="48">
        <v>3.0500435014689131E-2</v>
      </c>
      <c r="Z908" s="48">
        <v>20009.775120610848</v>
      </c>
      <c r="AA908" s="48">
        <v>534.61821602095597</v>
      </c>
      <c r="AB908" s="48">
        <v>2.0557662364211637E-2</v>
      </c>
      <c r="AC908" s="48">
        <v>26005.788330859083</v>
      </c>
      <c r="AD908" s="48">
        <v>-1333.7446557311937</v>
      </c>
      <c r="AE908" s="48">
        <v>-3.9144917244646749E-2</v>
      </c>
      <c r="AF908" s="48">
        <v>34071.975357505435</v>
      </c>
      <c r="AG908" s="48">
        <v>-723.43781000645913</v>
      </c>
      <c r="AH908" s="48">
        <v>-8.6444822299576174E-3</v>
      </c>
      <c r="AI908" s="48">
        <v>83687.812729763231</v>
      </c>
      <c r="AJ908" s="48">
        <v>-799.12643971023772</v>
      </c>
      <c r="AK908" s="48">
        <v>-1.8587254880435111E-2</v>
      </c>
      <c r="AL908" s="48">
        <v>42993.246977604846</v>
      </c>
      <c r="AM908" s="48">
        <v>-610.30684572473456</v>
      </c>
      <c r="AN908" s="48">
        <v>-3.0500435014689131E-2</v>
      </c>
      <c r="AO908" s="48">
        <v>20009.775120610848</v>
      </c>
      <c r="AP908" s="48">
        <v>723.43781000645913</v>
      </c>
      <c r="AQ908" s="48">
        <v>8.6444822299576174E-3</v>
      </c>
      <c r="AR908" s="48">
        <v>83687.812729763231</v>
      </c>
      <c r="AS908" s="48">
        <v>-75.688629703778588</v>
      </c>
      <c r="AT908" s="48">
        <v>-9.9427726504774938E-3</v>
      </c>
      <c r="AU908" s="48">
        <v>7612.426871708034</v>
      </c>
      <c r="AV908" s="48">
        <v>-534.61821602095597</v>
      </c>
      <c r="AW908" s="48">
        <v>-2.0557662364211637E-2</v>
      </c>
      <c r="AX908" s="48">
        <v>26005.788330859083</v>
      </c>
      <c r="AY908" s="48">
        <v>799.12643971023772</v>
      </c>
      <c r="AZ908" s="48">
        <v>1.8587254880435111E-2</v>
      </c>
      <c r="BA908" s="48">
        <v>42993.246977604846</v>
      </c>
      <c r="BB908" s="48">
        <v>75.688629703778588</v>
      </c>
      <c r="BC908" s="48">
        <v>9.9427726504774938E-3</v>
      </c>
      <c r="BD908" s="48">
        <v>7612.426871708034</v>
      </c>
      <c r="BF908" s="8">
        <f t="shared" si="113"/>
        <v>315434.31431169959</v>
      </c>
      <c r="BG908" s="8">
        <f t="shared" si="114"/>
        <v>315274.91717330785</v>
      </c>
      <c r="BH908" s="8">
        <f t="shared" si="115"/>
        <v>315739.02051641553</v>
      </c>
      <c r="BI908" s="8">
        <f t="shared" si="116"/>
        <v>315516.42596660496</v>
      </c>
      <c r="BJ908" s="19">
        <f t="shared" si="117"/>
        <v>0</v>
      </c>
      <c r="BK908" s="19">
        <f t="shared" si="118"/>
        <v>0</v>
      </c>
      <c r="BL908" s="19">
        <f t="shared" si="119"/>
        <v>1</v>
      </c>
      <c r="BM908" s="19">
        <f t="shared" si="120"/>
        <v>0</v>
      </c>
    </row>
    <row r="909" spans="2:65" x14ac:dyDescent="0.25">
      <c r="B909" s="6">
        <v>884</v>
      </c>
      <c r="C909" s="48">
        <v>1881.0262318706791</v>
      </c>
      <c r="D909" s="48">
        <v>1510.2548818174735</v>
      </c>
      <c r="E909" s="48">
        <v>15.102241514362406</v>
      </c>
      <c r="F909" s="48">
        <v>10.689093104368849</v>
      </c>
      <c r="G909" s="48">
        <v>3190.6384435516975</v>
      </c>
      <c r="H909" s="48">
        <v>2924.4490813420452</v>
      </c>
      <c r="I909" s="48">
        <v>15.151242610455263</v>
      </c>
      <c r="J909" s="48">
        <v>10.718033200612631</v>
      </c>
      <c r="K909" s="48">
        <v>2535.1848710049248</v>
      </c>
      <c r="L909" s="48">
        <v>2225.302252317646</v>
      </c>
      <c r="M909" s="48">
        <v>15.130851721887908</v>
      </c>
      <c r="N909" s="48">
        <v>10.70599815586781</v>
      </c>
      <c r="O909" s="48">
        <v>2491.9206252260442</v>
      </c>
      <c r="P909" s="48">
        <v>2146.8939265790214</v>
      </c>
      <c r="Q909" s="48">
        <v>15.114366353886822</v>
      </c>
      <c r="R909" s="48">
        <v>10.696260066884921</v>
      </c>
      <c r="U909" s="48">
        <v>1414.1941995245718</v>
      </c>
      <c r="V909" s="48">
        <v>2.8940096243781355E-2</v>
      </c>
      <c r="W909" s="48">
        <v>48866.257652078602</v>
      </c>
      <c r="X909" s="48">
        <v>715.04737050017252</v>
      </c>
      <c r="Y909" s="48">
        <v>1.6905051498961043E-2</v>
      </c>
      <c r="Z909" s="48">
        <v>42297.852245177615</v>
      </c>
      <c r="AA909" s="48">
        <v>636.63904476154789</v>
      </c>
      <c r="AB909" s="48">
        <v>7.1669625160719619E-3</v>
      </c>
      <c r="AC909" s="48">
        <v>88829.688076905732</v>
      </c>
      <c r="AD909" s="48">
        <v>-1414.1941995245718</v>
      </c>
      <c r="AE909" s="48">
        <v>-2.8940096243781355E-2</v>
      </c>
      <c r="AF909" s="48">
        <v>48866.257652078602</v>
      </c>
      <c r="AG909" s="48">
        <v>-699.14682902439927</v>
      </c>
      <c r="AH909" s="48">
        <v>-1.2035044744820311E-2</v>
      </c>
      <c r="AI909" s="48">
        <v>58092.582441398961</v>
      </c>
      <c r="AJ909" s="48">
        <v>-777.55515476302389</v>
      </c>
      <c r="AK909" s="48">
        <v>-2.1773133727709393E-2</v>
      </c>
      <c r="AL909" s="48">
        <v>35711.678644286054</v>
      </c>
      <c r="AM909" s="48">
        <v>-715.04737050017252</v>
      </c>
      <c r="AN909" s="48">
        <v>-1.6905051498961043E-2</v>
      </c>
      <c r="AO909" s="48">
        <v>42297.852245177615</v>
      </c>
      <c r="AP909" s="48">
        <v>699.14682902439927</v>
      </c>
      <c r="AQ909" s="48">
        <v>1.2035044744820311E-2</v>
      </c>
      <c r="AR909" s="48">
        <v>58092.582441398961</v>
      </c>
      <c r="AS909" s="48">
        <v>-78.408325738624626</v>
      </c>
      <c r="AT909" s="48">
        <v>-9.7380889828890815E-3</v>
      </c>
      <c r="AU909" s="48">
        <v>8051.7158835164555</v>
      </c>
      <c r="AV909" s="48">
        <v>-636.63904476154789</v>
      </c>
      <c r="AW909" s="48">
        <v>-7.1669625160719619E-3</v>
      </c>
      <c r="AX909" s="48">
        <v>88829.688076905732</v>
      </c>
      <c r="AY909" s="48">
        <v>777.55515476302389</v>
      </c>
      <c r="AZ909" s="48">
        <v>2.1773133727709393E-2</v>
      </c>
      <c r="BA909" s="48">
        <v>35711.678644286054</v>
      </c>
      <c r="BB909" s="48">
        <v>78.408325738624626</v>
      </c>
      <c r="BC909" s="48">
        <v>9.7380889828890815E-3</v>
      </c>
      <c r="BD909" s="48">
        <v>8051.7158835164555</v>
      </c>
      <c r="BF909" s="8">
        <f t="shared" si="113"/>
        <v>319162.538249248</v>
      </c>
      <c r="BG909" s="8">
        <f t="shared" si="114"/>
        <v>318616.54693703691</v>
      </c>
      <c r="BH909" s="8">
        <f t="shared" si="115"/>
        <v>318954.64242371666</v>
      </c>
      <c r="BI909" s="8">
        <f t="shared" si="116"/>
        <v>318740.90807996859</v>
      </c>
      <c r="BJ909" s="19">
        <f t="shared" si="117"/>
        <v>1</v>
      </c>
      <c r="BK909" s="19">
        <f t="shared" si="118"/>
        <v>0</v>
      </c>
      <c r="BL909" s="19">
        <f t="shared" si="119"/>
        <v>0</v>
      </c>
      <c r="BM909" s="19">
        <f t="shared" si="120"/>
        <v>0</v>
      </c>
    </row>
    <row r="910" spans="2:65" x14ac:dyDescent="0.25">
      <c r="B910" s="6">
        <v>885</v>
      </c>
      <c r="C910" s="48">
        <v>1952.5585079833497</v>
      </c>
      <c r="D910" s="48">
        <v>1558.8908198261831</v>
      </c>
      <c r="E910" s="48">
        <v>14.996642879580872</v>
      </c>
      <c r="F910" s="48">
        <v>10.617829733100137</v>
      </c>
      <c r="G910" s="48">
        <v>3209.9359622611887</v>
      </c>
      <c r="H910" s="48">
        <v>2937.6457832832461</v>
      </c>
      <c r="I910" s="48">
        <v>15.059089835149733</v>
      </c>
      <c r="J910" s="48">
        <v>10.654706579853842</v>
      </c>
      <c r="K910" s="48">
        <v>2579.182656802192</v>
      </c>
      <c r="L910" s="48">
        <v>2255.2065929980995</v>
      </c>
      <c r="M910" s="48">
        <v>15.032621424670513</v>
      </c>
      <c r="N910" s="48">
        <v>10.639087957627492</v>
      </c>
      <c r="O910" s="48">
        <v>2451.5977763560663</v>
      </c>
      <c r="P910" s="48">
        <v>2119.9912556333484</v>
      </c>
      <c r="Q910" s="48">
        <v>15.028698547725126</v>
      </c>
      <c r="R910" s="48">
        <v>10.636771656450801</v>
      </c>
      <c r="U910" s="48">
        <v>1378.754963457063</v>
      </c>
      <c r="V910" s="48">
        <v>3.6876846753704839E-2</v>
      </c>
      <c r="W910" s="48">
        <v>37388.092660567461</v>
      </c>
      <c r="X910" s="48">
        <v>696.31577317191636</v>
      </c>
      <c r="Y910" s="48">
        <v>2.1258224527354486E-2</v>
      </c>
      <c r="Z910" s="48">
        <v>32755.123659359077</v>
      </c>
      <c r="AA910" s="48">
        <v>561.10043580716524</v>
      </c>
      <c r="AB910" s="48">
        <v>1.8941923350663359E-2</v>
      </c>
      <c r="AC910" s="48">
        <v>29622.146886552317</v>
      </c>
      <c r="AD910" s="48">
        <v>-1378.754963457063</v>
      </c>
      <c r="AE910" s="48">
        <v>-3.6876846753704839E-2</v>
      </c>
      <c r="AF910" s="48">
        <v>37388.092660567461</v>
      </c>
      <c r="AG910" s="48">
        <v>-682.43919028514665</v>
      </c>
      <c r="AH910" s="48">
        <v>-1.5618622226350354E-2</v>
      </c>
      <c r="AI910" s="48">
        <v>43693.943063287348</v>
      </c>
      <c r="AJ910" s="48">
        <v>-817.65452764989777</v>
      </c>
      <c r="AK910" s="48">
        <v>-1.7934923403041481E-2</v>
      </c>
      <c r="AL910" s="48">
        <v>45590.076370843963</v>
      </c>
      <c r="AM910" s="48">
        <v>-696.31577317191636</v>
      </c>
      <c r="AN910" s="48">
        <v>-2.1258224527354486E-2</v>
      </c>
      <c r="AO910" s="48">
        <v>32755.123659359077</v>
      </c>
      <c r="AP910" s="48">
        <v>682.43919028514665</v>
      </c>
      <c r="AQ910" s="48">
        <v>1.5618622226350354E-2</v>
      </c>
      <c r="AR910" s="48">
        <v>43693.943063287348</v>
      </c>
      <c r="AS910" s="48">
        <v>-135.21533736475112</v>
      </c>
      <c r="AT910" s="48">
        <v>-2.3163011766911268E-3</v>
      </c>
      <c r="AU910" s="48">
        <v>58375.542319547749</v>
      </c>
      <c r="AV910" s="48">
        <v>-561.10043580716524</v>
      </c>
      <c r="AW910" s="48">
        <v>-1.8941923350663359E-2</v>
      </c>
      <c r="AX910" s="48">
        <v>29622.146886552317</v>
      </c>
      <c r="AY910" s="48">
        <v>817.65452764989777</v>
      </c>
      <c r="AZ910" s="48">
        <v>1.7934923403041481E-2</v>
      </c>
      <c r="BA910" s="48">
        <v>45590.076370843963</v>
      </c>
      <c r="BB910" s="48">
        <v>135.21533736475112</v>
      </c>
      <c r="BC910" s="48">
        <v>2.3163011766911268E-3</v>
      </c>
      <c r="BD910" s="48">
        <v>58375.542319547749</v>
      </c>
      <c r="BF910" s="8">
        <f t="shared" si="113"/>
        <v>316976.00117317797</v>
      </c>
      <c r="BG910" s="8">
        <f t="shared" si="114"/>
        <v>316703.55161233206</v>
      </c>
      <c r="BH910" s="8">
        <f t="shared" si="115"/>
        <v>316917.43213582662</v>
      </c>
      <c r="BI910" s="8">
        <f t="shared" si="116"/>
        <v>316983.15843789064</v>
      </c>
      <c r="BJ910" s="19">
        <f t="shared" si="117"/>
        <v>0</v>
      </c>
      <c r="BK910" s="19">
        <f t="shared" si="118"/>
        <v>0</v>
      </c>
      <c r="BL910" s="19">
        <f t="shared" si="119"/>
        <v>0</v>
      </c>
      <c r="BM910" s="19">
        <f t="shared" si="120"/>
        <v>1</v>
      </c>
    </row>
    <row r="911" spans="2:65" x14ac:dyDescent="0.25">
      <c r="B911" s="6">
        <v>886</v>
      </c>
      <c r="C911" s="48">
        <v>1920.8356096341158</v>
      </c>
      <c r="D911" s="48">
        <v>1538.9269821263165</v>
      </c>
      <c r="E911" s="48">
        <v>14.984929444199699</v>
      </c>
      <c r="F911" s="48">
        <v>10.608210635279589</v>
      </c>
      <c r="G911" s="48">
        <v>3134.9341665648135</v>
      </c>
      <c r="H911" s="48">
        <v>2888.1313136475424</v>
      </c>
      <c r="I911" s="48">
        <v>15.051672234258955</v>
      </c>
      <c r="J911" s="48">
        <v>10.647529289429917</v>
      </c>
      <c r="K911" s="48">
        <v>2530.3227149600798</v>
      </c>
      <c r="L911" s="48">
        <v>2223.4437251549366</v>
      </c>
      <c r="M911" s="48">
        <v>15.022146723887669</v>
      </c>
      <c r="N911" s="48">
        <v>10.630149669210223</v>
      </c>
      <c r="O911" s="48">
        <v>2471.7436211421882</v>
      </c>
      <c r="P911" s="48">
        <v>2134.8585338521698</v>
      </c>
      <c r="Q911" s="48">
        <v>15.007309088395724</v>
      </c>
      <c r="R911" s="48">
        <v>10.621407383574502</v>
      </c>
      <c r="U911" s="48">
        <v>1349.2043315212259</v>
      </c>
      <c r="V911" s="48">
        <v>3.9318654150328314E-2</v>
      </c>
      <c r="W911" s="48">
        <v>34314.611236762285</v>
      </c>
      <c r="X911" s="48">
        <v>684.51674302862011</v>
      </c>
      <c r="Y911" s="48">
        <v>2.1939033930634011E-2</v>
      </c>
      <c r="Z911" s="48">
        <v>31200.860766836802</v>
      </c>
      <c r="AA911" s="48">
        <v>595.9315517258533</v>
      </c>
      <c r="AB911" s="48">
        <v>1.3196748294912908E-2</v>
      </c>
      <c r="AC911" s="48">
        <v>45157.45382183075</v>
      </c>
      <c r="AD911" s="48">
        <v>-1349.2043315212259</v>
      </c>
      <c r="AE911" s="48">
        <v>-3.9318654150328314E-2</v>
      </c>
      <c r="AF911" s="48">
        <v>34314.611236762285</v>
      </c>
      <c r="AG911" s="48">
        <v>-664.68758849260576</v>
      </c>
      <c r="AH911" s="48">
        <v>-1.7379620219694303E-2</v>
      </c>
      <c r="AI911" s="48">
        <v>38245.230913584208</v>
      </c>
      <c r="AJ911" s="48">
        <v>-753.27277979537257</v>
      </c>
      <c r="AK911" s="48">
        <v>-2.6121905855415406E-2</v>
      </c>
      <c r="AL911" s="48">
        <v>28836.823161553868</v>
      </c>
      <c r="AM911" s="48">
        <v>-684.51674302862011</v>
      </c>
      <c r="AN911" s="48">
        <v>-2.1939033930634011E-2</v>
      </c>
      <c r="AO911" s="48">
        <v>31200.860766836802</v>
      </c>
      <c r="AP911" s="48">
        <v>664.68758849260576</v>
      </c>
      <c r="AQ911" s="48">
        <v>1.7379620219694303E-2</v>
      </c>
      <c r="AR911" s="48">
        <v>38245.230913584208</v>
      </c>
      <c r="AS911" s="48">
        <v>-88.585191302766816</v>
      </c>
      <c r="AT911" s="48">
        <v>-8.7422856357211032E-3</v>
      </c>
      <c r="AU911" s="48">
        <v>10132.955498594838</v>
      </c>
      <c r="AV911" s="48">
        <v>-595.9315517258533</v>
      </c>
      <c r="AW911" s="48">
        <v>-1.3196748294912908E-2</v>
      </c>
      <c r="AX911" s="48">
        <v>45157.45382183075</v>
      </c>
      <c r="AY911" s="48">
        <v>753.27277979537257</v>
      </c>
      <c r="AZ911" s="48">
        <v>2.6121905855415406E-2</v>
      </c>
      <c r="BA911" s="48">
        <v>28836.823161553868</v>
      </c>
      <c r="BB911" s="48">
        <v>88.585191302766816</v>
      </c>
      <c r="BC911" s="48">
        <v>8.7422856357211032E-3</v>
      </c>
      <c r="BD911" s="48">
        <v>10132.955498594838</v>
      </c>
      <c r="BF911" s="8">
        <f t="shared" si="113"/>
        <v>316707.39207626134</v>
      </c>
      <c r="BG911" s="8">
        <f t="shared" si="114"/>
        <v>316537.74736924993</v>
      </c>
      <c r="BH911" s="8">
        <f t="shared" si="115"/>
        <v>316681.04635115177</v>
      </c>
      <c r="BI911" s="8">
        <f t="shared" si="116"/>
        <v>316507.36297338287</v>
      </c>
      <c r="BJ911" s="19">
        <f t="shared" si="117"/>
        <v>1</v>
      </c>
      <c r="BK911" s="19">
        <f t="shared" si="118"/>
        <v>0</v>
      </c>
      <c r="BL911" s="19">
        <f t="shared" si="119"/>
        <v>0</v>
      </c>
      <c r="BM911" s="19">
        <f t="shared" si="120"/>
        <v>0</v>
      </c>
    </row>
    <row r="912" spans="2:65" x14ac:dyDescent="0.25">
      <c r="B912" s="6">
        <v>887</v>
      </c>
      <c r="C912" s="48">
        <v>2010.6269744112551</v>
      </c>
      <c r="D912" s="48">
        <v>1595.7853200332675</v>
      </c>
      <c r="E912" s="48">
        <v>15.014961969826663</v>
      </c>
      <c r="F912" s="48">
        <v>10.629845385657271</v>
      </c>
      <c r="G912" s="48">
        <v>3159.1013092641879</v>
      </c>
      <c r="H912" s="48">
        <v>2902.0801453710951</v>
      </c>
      <c r="I912" s="48">
        <v>15.089917919507846</v>
      </c>
      <c r="J912" s="48">
        <v>10.674229587355166</v>
      </c>
      <c r="K912" s="48">
        <v>2595.0399201665386</v>
      </c>
      <c r="L912" s="48">
        <v>2264.0714073158124</v>
      </c>
      <c r="M912" s="48">
        <v>15.054978233590306</v>
      </c>
      <c r="N912" s="48">
        <v>10.653558670812847</v>
      </c>
      <c r="O912" s="48">
        <v>2476.1104876852328</v>
      </c>
      <c r="P912" s="48">
        <v>2134.6306301113414</v>
      </c>
      <c r="Q912" s="48">
        <v>15.049986073549153</v>
      </c>
      <c r="R912" s="48">
        <v>10.650602646784389</v>
      </c>
      <c r="U912" s="48">
        <v>1306.2948253378277</v>
      </c>
      <c r="V912" s="48">
        <v>4.438420169789481E-2</v>
      </c>
      <c r="W912" s="48">
        <v>29431.526880425714</v>
      </c>
      <c r="X912" s="48">
        <v>668.28608728254494</v>
      </c>
      <c r="Y912" s="48">
        <v>2.3713285155576358E-2</v>
      </c>
      <c r="Z912" s="48">
        <v>28181.927678856104</v>
      </c>
      <c r="AA912" s="48">
        <v>538.84531007807391</v>
      </c>
      <c r="AB912" s="48">
        <v>2.0757261127117843E-2</v>
      </c>
      <c r="AC912" s="48">
        <v>25959.36461839428</v>
      </c>
      <c r="AD912" s="48">
        <v>-1306.2948253378277</v>
      </c>
      <c r="AE912" s="48">
        <v>-4.438420169789481E-2</v>
      </c>
      <c r="AF912" s="48">
        <v>29431.526880425714</v>
      </c>
      <c r="AG912" s="48">
        <v>-638.00873805528272</v>
      </c>
      <c r="AH912" s="48">
        <v>-2.0670916542318452E-2</v>
      </c>
      <c r="AI912" s="48">
        <v>30865.043489925658</v>
      </c>
      <c r="AJ912" s="48">
        <v>-767.44951525975375</v>
      </c>
      <c r="AK912" s="48">
        <v>-2.3626940570776966E-2</v>
      </c>
      <c r="AL912" s="48">
        <v>32481.967479487183</v>
      </c>
      <c r="AM912" s="48">
        <v>-668.28608728254494</v>
      </c>
      <c r="AN912" s="48">
        <v>-2.3713285155576358E-2</v>
      </c>
      <c r="AO912" s="48">
        <v>28181.927678856104</v>
      </c>
      <c r="AP912" s="48">
        <v>638.00873805528272</v>
      </c>
      <c r="AQ912" s="48">
        <v>2.0670916542318452E-2</v>
      </c>
      <c r="AR912" s="48">
        <v>30865.043489925658</v>
      </c>
      <c r="AS912" s="48">
        <v>-129.44077720447103</v>
      </c>
      <c r="AT912" s="48">
        <v>-2.9560240284585149E-3</v>
      </c>
      <c r="AU912" s="48">
        <v>43788.810902180259</v>
      </c>
      <c r="AV912" s="48">
        <v>-538.84531007807391</v>
      </c>
      <c r="AW912" s="48">
        <v>-2.0757261127117843E-2</v>
      </c>
      <c r="AX912" s="48">
        <v>25959.36461839428</v>
      </c>
      <c r="AY912" s="48">
        <v>767.44951525975375</v>
      </c>
      <c r="AZ912" s="48">
        <v>2.3626940570776966E-2</v>
      </c>
      <c r="BA912" s="48">
        <v>32481.967479487183</v>
      </c>
      <c r="BB912" s="48">
        <v>129.44077720447103</v>
      </c>
      <c r="BC912" s="48">
        <v>2.9560240284585149E-3</v>
      </c>
      <c r="BD912" s="48">
        <v>43788.810902180259</v>
      </c>
      <c r="BF912" s="8">
        <f t="shared" si="113"/>
        <v>317299.57624968485</v>
      </c>
      <c r="BG912" s="8">
        <f t="shared" si="114"/>
        <v>317324.80747528386</v>
      </c>
      <c r="BH912" s="8">
        <f t="shared" si="115"/>
        <v>317342.68871706963</v>
      </c>
      <c r="BI912" s="8">
        <f t="shared" si="116"/>
        <v>317383.44877342036</v>
      </c>
      <c r="BJ912" s="19">
        <f t="shared" si="117"/>
        <v>0</v>
      </c>
      <c r="BK912" s="19">
        <f t="shared" si="118"/>
        <v>0</v>
      </c>
      <c r="BL912" s="19">
        <f t="shared" si="119"/>
        <v>0</v>
      </c>
      <c r="BM912" s="19">
        <f t="shared" si="120"/>
        <v>1</v>
      </c>
    </row>
    <row r="913" spans="2:65" x14ac:dyDescent="0.25">
      <c r="B913" s="6">
        <v>888</v>
      </c>
      <c r="C913" s="48">
        <v>1955.3056701850248</v>
      </c>
      <c r="D913" s="48">
        <v>1559.649706813804</v>
      </c>
      <c r="E913" s="48">
        <v>15.049092276782716</v>
      </c>
      <c r="F913" s="48">
        <v>10.653999269975044</v>
      </c>
      <c r="G913" s="48">
        <v>3184.9502505678443</v>
      </c>
      <c r="H913" s="48">
        <v>2920.134750284597</v>
      </c>
      <c r="I913" s="48">
        <v>15.113083791129391</v>
      </c>
      <c r="J913" s="48">
        <v>10.691735472036354</v>
      </c>
      <c r="K913" s="48">
        <v>2559.8688310052617</v>
      </c>
      <c r="L913" s="48">
        <v>2241.3280147832456</v>
      </c>
      <c r="M913" s="48">
        <v>15.086939037008214</v>
      </c>
      <c r="N913" s="48">
        <v>10.676330271088835</v>
      </c>
      <c r="O913" s="48">
        <v>2476.1209083058911</v>
      </c>
      <c r="P913" s="48">
        <v>2135.5996125516272</v>
      </c>
      <c r="Q913" s="48">
        <v>15.076190308030849</v>
      </c>
      <c r="R913" s="48">
        <v>10.669991827616398</v>
      </c>
      <c r="U913" s="48">
        <v>1360.485043470793</v>
      </c>
      <c r="V913" s="48">
        <v>3.7736202061310564E-2</v>
      </c>
      <c r="W913" s="48">
        <v>36052.516394214574</v>
      </c>
      <c r="X913" s="48">
        <v>681.67830796944168</v>
      </c>
      <c r="Y913" s="48">
        <v>2.233100111379116E-2</v>
      </c>
      <c r="Z913" s="48">
        <v>30526.097083415189</v>
      </c>
      <c r="AA913" s="48">
        <v>575.9499057378232</v>
      </c>
      <c r="AB913" s="48">
        <v>1.599255764135421E-2</v>
      </c>
      <c r="AC913" s="48">
        <v>36013.620751224204</v>
      </c>
      <c r="AD913" s="48">
        <v>-1360.485043470793</v>
      </c>
      <c r="AE913" s="48">
        <v>-3.7736202061310564E-2</v>
      </c>
      <c r="AF913" s="48">
        <v>36052.516394214574</v>
      </c>
      <c r="AG913" s="48">
        <v>-678.80673550135134</v>
      </c>
      <c r="AH913" s="48">
        <v>-1.5405200947519404E-2</v>
      </c>
      <c r="AI913" s="48">
        <v>44063.478159994731</v>
      </c>
      <c r="AJ913" s="48">
        <v>-784.53513773296982</v>
      </c>
      <c r="AK913" s="48">
        <v>-2.1743644419956354E-2</v>
      </c>
      <c r="AL913" s="48">
        <v>36081.124331343563</v>
      </c>
      <c r="AM913" s="48">
        <v>-681.67830796944168</v>
      </c>
      <c r="AN913" s="48">
        <v>-2.233100111379116E-2</v>
      </c>
      <c r="AO913" s="48">
        <v>30526.097083415189</v>
      </c>
      <c r="AP913" s="48">
        <v>678.80673550135134</v>
      </c>
      <c r="AQ913" s="48">
        <v>1.5405200947519404E-2</v>
      </c>
      <c r="AR913" s="48">
        <v>44063.478159994731</v>
      </c>
      <c r="AS913" s="48">
        <v>-105.72840223161847</v>
      </c>
      <c r="AT913" s="48">
        <v>-6.3384434724369498E-3</v>
      </c>
      <c r="AU913" s="48">
        <v>16680.499351518069</v>
      </c>
      <c r="AV913" s="48">
        <v>-575.9499057378232</v>
      </c>
      <c r="AW913" s="48">
        <v>-1.599255764135421E-2</v>
      </c>
      <c r="AX913" s="48">
        <v>36013.620751224204</v>
      </c>
      <c r="AY913" s="48">
        <v>784.53513773296982</v>
      </c>
      <c r="AZ913" s="48">
        <v>2.1743644419956354E-2</v>
      </c>
      <c r="BA913" s="48">
        <v>36081.124331343563</v>
      </c>
      <c r="BB913" s="48">
        <v>105.72840223161847</v>
      </c>
      <c r="BC913" s="48">
        <v>6.3384434724369498E-3</v>
      </c>
      <c r="BD913" s="48">
        <v>16680.499351518069</v>
      </c>
      <c r="BF913" s="8">
        <f t="shared" si="113"/>
        <v>318060.32839243754</v>
      </c>
      <c r="BG913" s="8">
        <f t="shared" si="114"/>
        <v>317831.92941080604</v>
      </c>
      <c r="BH913" s="8">
        <f t="shared" si="115"/>
        <v>318048.58011788176</v>
      </c>
      <c r="BI913" s="8">
        <f t="shared" si="116"/>
        <v>317964.15521594032</v>
      </c>
      <c r="BJ913" s="19">
        <f t="shared" si="117"/>
        <v>1</v>
      </c>
      <c r="BK913" s="19">
        <f t="shared" si="118"/>
        <v>0</v>
      </c>
      <c r="BL913" s="19">
        <f t="shared" si="119"/>
        <v>0</v>
      </c>
      <c r="BM913" s="19">
        <f t="shared" si="120"/>
        <v>0</v>
      </c>
    </row>
    <row r="914" spans="2:65" x14ac:dyDescent="0.25">
      <c r="B914" s="6">
        <v>889</v>
      </c>
      <c r="C914" s="48">
        <v>1998.2845585994007</v>
      </c>
      <c r="D914" s="48">
        <v>1584.4015403586875</v>
      </c>
      <c r="E914" s="48">
        <v>15.056991706375877</v>
      </c>
      <c r="F914" s="48">
        <v>10.659226617577106</v>
      </c>
      <c r="G914" s="48">
        <v>3207.4009746931902</v>
      </c>
      <c r="H914" s="48">
        <v>2932.5006710880775</v>
      </c>
      <c r="I914" s="48">
        <v>15.12154431859619</v>
      </c>
      <c r="J914" s="48">
        <v>10.697370836118008</v>
      </c>
      <c r="K914" s="48">
        <v>2600.6897249938688</v>
      </c>
      <c r="L914" s="48">
        <v>2265.4336804719642</v>
      </c>
      <c r="M914" s="48">
        <v>15.093639555112421</v>
      </c>
      <c r="N914" s="48">
        <v>10.680894864572469</v>
      </c>
      <c r="O914" s="48">
        <v>2530.6985554545104</v>
      </c>
      <c r="P914" s="48">
        <v>2168.6990636700398</v>
      </c>
      <c r="Q914" s="48">
        <v>15.081212559198949</v>
      </c>
      <c r="R914" s="48">
        <v>10.673551179066795</v>
      </c>
      <c r="U914" s="48">
        <v>1348.09913072939</v>
      </c>
      <c r="V914" s="48">
        <v>3.8144218540901775E-2</v>
      </c>
      <c r="W914" s="48">
        <v>35342.161467637168</v>
      </c>
      <c r="X914" s="48">
        <v>681.03214011327668</v>
      </c>
      <c r="Y914" s="48">
        <v>2.166824699536285E-2</v>
      </c>
      <c r="Z914" s="48">
        <v>31429.960174398148</v>
      </c>
      <c r="AA914" s="48">
        <v>584.29752331135228</v>
      </c>
      <c r="AB914" s="48">
        <v>1.4324561489688747E-2</v>
      </c>
      <c r="AC914" s="48">
        <v>40789.90646463749</v>
      </c>
      <c r="AD914" s="48">
        <v>-1348.09913072939</v>
      </c>
      <c r="AE914" s="48">
        <v>-3.8144218540901775E-2</v>
      </c>
      <c r="AF914" s="48">
        <v>35342.161467637168</v>
      </c>
      <c r="AG914" s="48">
        <v>-667.06699061611334</v>
      </c>
      <c r="AH914" s="48">
        <v>-1.6475971545538926E-2</v>
      </c>
      <c r="AI914" s="48">
        <v>40487.262846525737</v>
      </c>
      <c r="AJ914" s="48">
        <v>-763.80160741803775</v>
      </c>
      <c r="AK914" s="48">
        <v>-2.3819657051213028E-2</v>
      </c>
      <c r="AL914" s="48">
        <v>32066.02033672608</v>
      </c>
      <c r="AM914" s="48">
        <v>-681.03214011327668</v>
      </c>
      <c r="AN914" s="48">
        <v>-2.166824699536285E-2</v>
      </c>
      <c r="AO914" s="48">
        <v>31429.960174398148</v>
      </c>
      <c r="AP914" s="48">
        <v>667.06699061611334</v>
      </c>
      <c r="AQ914" s="48">
        <v>1.6475971545538926E-2</v>
      </c>
      <c r="AR914" s="48">
        <v>40487.262846525737</v>
      </c>
      <c r="AS914" s="48">
        <v>-96.734616801924403</v>
      </c>
      <c r="AT914" s="48">
        <v>-7.3436855056741024E-3</v>
      </c>
      <c r="AU914" s="48">
        <v>13172.489035264698</v>
      </c>
      <c r="AV914" s="48">
        <v>-584.29752331135228</v>
      </c>
      <c r="AW914" s="48">
        <v>-1.4324561489688747E-2</v>
      </c>
      <c r="AX914" s="48">
        <v>40789.90646463749</v>
      </c>
      <c r="AY914" s="48">
        <v>763.80160741803775</v>
      </c>
      <c r="AZ914" s="48">
        <v>2.3819657051213028E-2</v>
      </c>
      <c r="BA914" s="48">
        <v>32066.02033672608</v>
      </c>
      <c r="BB914" s="48">
        <v>96.734616801924403</v>
      </c>
      <c r="BC914" s="48">
        <v>7.3436855056741024E-3</v>
      </c>
      <c r="BD914" s="48">
        <v>13172.489035264698</v>
      </c>
      <c r="BF914" s="8">
        <f t="shared" si="113"/>
        <v>318192.3969869545</v>
      </c>
      <c r="BG914" s="8">
        <f t="shared" si="114"/>
        <v>317988.62441245216</v>
      </c>
      <c r="BH914" s="8">
        <f t="shared" si="115"/>
        <v>318161.41225670208</v>
      </c>
      <c r="BI914" s="8">
        <f t="shared" si="116"/>
        <v>318037.83630833379</v>
      </c>
      <c r="BJ914" s="19">
        <f t="shared" si="117"/>
        <v>1</v>
      </c>
      <c r="BK914" s="19">
        <f t="shared" si="118"/>
        <v>0</v>
      </c>
      <c r="BL914" s="19">
        <f t="shared" si="119"/>
        <v>0</v>
      </c>
      <c r="BM914" s="19">
        <f t="shared" si="120"/>
        <v>0</v>
      </c>
    </row>
    <row r="915" spans="2:65" x14ac:dyDescent="0.25">
      <c r="B915" s="6">
        <v>890</v>
      </c>
      <c r="C915" s="48">
        <v>1932.04418353918</v>
      </c>
      <c r="D915" s="48">
        <v>1545.0088892981769</v>
      </c>
      <c r="E915" s="48">
        <v>14.946241228118128</v>
      </c>
      <c r="F915" s="48">
        <v>10.580838194663839</v>
      </c>
      <c r="G915" s="48">
        <v>3139.156786715585</v>
      </c>
      <c r="H915" s="48">
        <v>2890.0428718316807</v>
      </c>
      <c r="I915" s="48">
        <v>15.013978766879916</v>
      </c>
      <c r="J915" s="48">
        <v>10.620822111467572</v>
      </c>
      <c r="K915" s="48">
        <v>2545.0706479042501</v>
      </c>
      <c r="L915" s="48">
        <v>2232.2069712818475</v>
      </c>
      <c r="M915" s="48">
        <v>14.982822024180207</v>
      </c>
      <c r="N915" s="48">
        <v>10.602445603729002</v>
      </c>
      <c r="O915" s="48">
        <v>2473.0091049269208</v>
      </c>
      <c r="P915" s="48">
        <v>2134.4145042985065</v>
      </c>
      <c r="Q915" s="48">
        <v>14.970172675580898</v>
      </c>
      <c r="R915" s="48">
        <v>10.594977837947694</v>
      </c>
      <c r="U915" s="48">
        <v>1345.0339825335038</v>
      </c>
      <c r="V915" s="48">
        <v>3.9983916803732811E-2</v>
      </c>
      <c r="W915" s="48">
        <v>33639.375280211025</v>
      </c>
      <c r="X915" s="48">
        <v>687.19808198367059</v>
      </c>
      <c r="Y915" s="48">
        <v>2.1607409065163452E-2</v>
      </c>
      <c r="Z915" s="48">
        <v>31803.816918133223</v>
      </c>
      <c r="AA915" s="48">
        <v>589.40561500032959</v>
      </c>
      <c r="AB915" s="48">
        <v>1.4139643283854753E-2</v>
      </c>
      <c r="AC915" s="48">
        <v>41684.617013877432</v>
      </c>
      <c r="AD915" s="48">
        <v>-1345.0339825335038</v>
      </c>
      <c r="AE915" s="48">
        <v>-3.9983916803732811E-2</v>
      </c>
      <c r="AF915" s="48">
        <v>33639.375280211025</v>
      </c>
      <c r="AG915" s="48">
        <v>-657.83590054983324</v>
      </c>
      <c r="AH915" s="48">
        <v>-1.8376507738569359E-2</v>
      </c>
      <c r="AI915" s="48">
        <v>35797.655893515643</v>
      </c>
      <c r="AJ915" s="48">
        <v>-755.62836753317424</v>
      </c>
      <c r="AK915" s="48">
        <v>-2.5844273519878058E-2</v>
      </c>
      <c r="AL915" s="48">
        <v>29237.748430111009</v>
      </c>
      <c r="AM915" s="48">
        <v>-687.19808198367059</v>
      </c>
      <c r="AN915" s="48">
        <v>-2.1607409065163452E-2</v>
      </c>
      <c r="AO915" s="48">
        <v>31803.816918133223</v>
      </c>
      <c r="AP915" s="48">
        <v>657.83590054983324</v>
      </c>
      <c r="AQ915" s="48">
        <v>1.8376507738569359E-2</v>
      </c>
      <c r="AR915" s="48">
        <v>35797.655893515643</v>
      </c>
      <c r="AS915" s="48">
        <v>-97.792466983341001</v>
      </c>
      <c r="AT915" s="48">
        <v>-7.4677657813086995E-3</v>
      </c>
      <c r="AU915" s="48">
        <v>13095.277737299792</v>
      </c>
      <c r="AV915" s="48">
        <v>-589.40561500032959</v>
      </c>
      <c r="AW915" s="48">
        <v>-1.4139643283854753E-2</v>
      </c>
      <c r="AX915" s="48">
        <v>41684.617013877432</v>
      </c>
      <c r="AY915" s="48">
        <v>755.62836753317424</v>
      </c>
      <c r="AZ915" s="48">
        <v>2.5844273519878058E-2</v>
      </c>
      <c r="BA915" s="48">
        <v>29237.748430111009</v>
      </c>
      <c r="BB915" s="48">
        <v>97.792466983341001</v>
      </c>
      <c r="BC915" s="48">
        <v>7.4677657813086995E-3</v>
      </c>
      <c r="BD915" s="48">
        <v>13095.277737299792</v>
      </c>
      <c r="BF915" s="8">
        <f t="shared" si="113"/>
        <v>315880.13695061696</v>
      </c>
      <c r="BG915" s="8">
        <f t="shared" si="114"/>
        <v>315734.62047219544</v>
      </c>
      <c r="BH915" s="8">
        <f t="shared" si="115"/>
        <v>315841.16114058823</v>
      </c>
      <c r="BI915" s="8">
        <f t="shared" si="116"/>
        <v>315714.92063413229</v>
      </c>
      <c r="BJ915" s="19">
        <f t="shared" si="117"/>
        <v>1</v>
      </c>
      <c r="BK915" s="19">
        <f t="shared" si="118"/>
        <v>0</v>
      </c>
      <c r="BL915" s="19">
        <f t="shared" si="119"/>
        <v>0</v>
      </c>
      <c r="BM915" s="19">
        <f t="shared" si="120"/>
        <v>0</v>
      </c>
    </row>
    <row r="916" spans="2:65" x14ac:dyDescent="0.25">
      <c r="B916" s="6">
        <v>891</v>
      </c>
      <c r="C916" s="48">
        <v>2056.2772128427523</v>
      </c>
      <c r="D916" s="48">
        <v>1624.4669655620921</v>
      </c>
      <c r="E916" s="48">
        <v>14.882262371814878</v>
      </c>
      <c r="F916" s="48">
        <v>10.535429834591545</v>
      </c>
      <c r="G916" s="48">
        <v>3192.7668613645637</v>
      </c>
      <c r="H916" s="48">
        <v>2923.3758807323184</v>
      </c>
      <c r="I916" s="48">
        <v>14.952628777646684</v>
      </c>
      <c r="J916" s="48">
        <v>10.57691512728081</v>
      </c>
      <c r="K916" s="48">
        <v>2558.3086010944685</v>
      </c>
      <c r="L916" s="48">
        <v>2237.8567632593249</v>
      </c>
      <c r="M916" s="48">
        <v>14.930656969310522</v>
      </c>
      <c r="N916" s="48">
        <v>10.563976049316445</v>
      </c>
      <c r="O916" s="48">
        <v>2555.9114691541481</v>
      </c>
      <c r="P916" s="48">
        <v>2186.5315569146078</v>
      </c>
      <c r="Q916" s="48">
        <v>14.909475404381187</v>
      </c>
      <c r="R916" s="48">
        <v>10.55148980874694</v>
      </c>
      <c r="U916" s="48">
        <v>1298.9089151702262</v>
      </c>
      <c r="V916" s="48">
        <v>4.1485292689264597E-2</v>
      </c>
      <c r="W916" s="48">
        <v>31310.106087460554</v>
      </c>
      <c r="X916" s="48">
        <v>613.38979769723278</v>
      </c>
      <c r="Y916" s="48">
        <v>2.8546214724899599E-2</v>
      </c>
      <c r="Z916" s="48">
        <v>21487.605400872992</v>
      </c>
      <c r="AA916" s="48">
        <v>562.06459135251566</v>
      </c>
      <c r="AB916" s="48">
        <v>1.6059974155394841E-2</v>
      </c>
      <c r="AC916" s="48">
        <v>34997.851547831277</v>
      </c>
      <c r="AD916" s="48">
        <v>-1298.9089151702262</v>
      </c>
      <c r="AE916" s="48">
        <v>-4.1485292689264597E-2</v>
      </c>
      <c r="AF916" s="48">
        <v>31310.106087460554</v>
      </c>
      <c r="AG916" s="48">
        <v>-685.51911747299346</v>
      </c>
      <c r="AH916" s="48">
        <v>-1.2939077964364998E-2</v>
      </c>
      <c r="AI916" s="48">
        <v>52980.522983241506</v>
      </c>
      <c r="AJ916" s="48">
        <v>-736.84432381771057</v>
      </c>
      <c r="AK916" s="48">
        <v>-2.5425318533869756E-2</v>
      </c>
      <c r="AL916" s="48">
        <v>28980.73126738374</v>
      </c>
      <c r="AM916" s="48">
        <v>-613.38979769723278</v>
      </c>
      <c r="AN916" s="48">
        <v>-2.8546214724899599E-2</v>
      </c>
      <c r="AO916" s="48">
        <v>21487.605400872992</v>
      </c>
      <c r="AP916" s="48">
        <v>685.51911747299346</v>
      </c>
      <c r="AQ916" s="48">
        <v>1.2939077964364998E-2</v>
      </c>
      <c r="AR916" s="48">
        <v>52980.522983241506</v>
      </c>
      <c r="AS916" s="48">
        <v>-51.325206344717117</v>
      </c>
      <c r="AT916" s="48">
        <v>-1.2486240569504758E-2</v>
      </c>
      <c r="AU916" s="48">
        <v>4110.5412040569736</v>
      </c>
      <c r="AV916" s="48">
        <v>-562.06459135251566</v>
      </c>
      <c r="AW916" s="48">
        <v>-1.6059974155394841E-2</v>
      </c>
      <c r="AX916" s="48">
        <v>34997.851547831277</v>
      </c>
      <c r="AY916" s="48">
        <v>736.84432381771057</v>
      </c>
      <c r="AZ916" s="48">
        <v>2.5425318533869756E-2</v>
      </c>
      <c r="BA916" s="48">
        <v>28980.73126738374</v>
      </c>
      <c r="BB916" s="48">
        <v>51.325206344717117</v>
      </c>
      <c r="BC916" s="48">
        <v>1.2486240569504758E-2</v>
      </c>
      <c r="BD916" s="48">
        <v>4110.5412040569736</v>
      </c>
      <c r="BF916" s="8">
        <f t="shared" si="113"/>
        <v>314438.42807218427</v>
      </c>
      <c r="BG916" s="8">
        <f t="shared" si="114"/>
        <v>314384.077937692</v>
      </c>
      <c r="BH916" s="8">
        <f t="shared" si="115"/>
        <v>314681.42471623397</v>
      </c>
      <c r="BI916" s="8">
        <f t="shared" si="116"/>
        <v>314358.16270549357</v>
      </c>
      <c r="BJ916" s="19">
        <f t="shared" si="117"/>
        <v>0</v>
      </c>
      <c r="BK916" s="19">
        <f t="shared" si="118"/>
        <v>0</v>
      </c>
      <c r="BL916" s="19">
        <f t="shared" si="119"/>
        <v>1</v>
      </c>
      <c r="BM916" s="19">
        <f t="shared" si="120"/>
        <v>0</v>
      </c>
    </row>
    <row r="917" spans="2:65" x14ac:dyDescent="0.25">
      <c r="B917" s="6">
        <v>892</v>
      </c>
      <c r="C917" s="48">
        <v>1999.1160100334498</v>
      </c>
      <c r="D917" s="48">
        <v>1585.4981826838703</v>
      </c>
      <c r="E917" s="48">
        <v>14.934538815959153</v>
      </c>
      <c r="F917" s="48">
        <v>10.570508826180442</v>
      </c>
      <c r="G917" s="48">
        <v>3200.2925912284495</v>
      </c>
      <c r="H917" s="48">
        <v>2928.0943772538308</v>
      </c>
      <c r="I917" s="48">
        <v>14.993129739858343</v>
      </c>
      <c r="J917" s="48">
        <v>10.605059745070873</v>
      </c>
      <c r="K917" s="48">
        <v>2559.3919787360865</v>
      </c>
      <c r="L917" s="48">
        <v>2238.1979853485054</v>
      </c>
      <c r="M917" s="48">
        <v>14.972941384109591</v>
      </c>
      <c r="N917" s="48">
        <v>10.593165651663726</v>
      </c>
      <c r="O917" s="48">
        <v>2473.6968467914412</v>
      </c>
      <c r="P917" s="48">
        <v>2130.9495461440442</v>
      </c>
      <c r="Q917" s="48">
        <v>14.964023702428076</v>
      </c>
      <c r="R917" s="48">
        <v>10.587908104171785</v>
      </c>
      <c r="U917" s="48">
        <v>1342.5961945699605</v>
      </c>
      <c r="V917" s="48">
        <v>3.4550918890431603E-2</v>
      </c>
      <c r="W917" s="48">
        <v>38858.480112428326</v>
      </c>
      <c r="X917" s="48">
        <v>652.69980266463517</v>
      </c>
      <c r="Y917" s="48">
        <v>2.2656825483284848E-2</v>
      </c>
      <c r="Z917" s="48">
        <v>28808.087132337525</v>
      </c>
      <c r="AA917" s="48">
        <v>545.45136346017398</v>
      </c>
      <c r="AB917" s="48">
        <v>1.7399277991342998E-2</v>
      </c>
      <c r="AC917" s="48">
        <v>31349.0803314691</v>
      </c>
      <c r="AD917" s="48">
        <v>-1342.5961945699605</v>
      </c>
      <c r="AE917" s="48">
        <v>-3.4550918890431603E-2</v>
      </c>
      <c r="AF917" s="48">
        <v>38858.480112428326</v>
      </c>
      <c r="AG917" s="48">
        <v>-689.89639190532534</v>
      </c>
      <c r="AH917" s="48">
        <v>-1.1894093407146755E-2</v>
      </c>
      <c r="AI917" s="48">
        <v>58003.276776924431</v>
      </c>
      <c r="AJ917" s="48">
        <v>-797.14483110978654</v>
      </c>
      <c r="AK917" s="48">
        <v>-1.7151640899088605E-2</v>
      </c>
      <c r="AL917" s="48">
        <v>46476.301352143215</v>
      </c>
      <c r="AM917" s="48">
        <v>-652.69980266463517</v>
      </c>
      <c r="AN917" s="48">
        <v>-2.2656825483284848E-2</v>
      </c>
      <c r="AO917" s="48">
        <v>28808.087132337525</v>
      </c>
      <c r="AP917" s="48">
        <v>689.89639190532534</v>
      </c>
      <c r="AQ917" s="48">
        <v>1.1894093407146755E-2</v>
      </c>
      <c r="AR917" s="48">
        <v>58003.276776924431</v>
      </c>
      <c r="AS917" s="48">
        <v>-107.24843920446119</v>
      </c>
      <c r="AT917" s="48">
        <v>-5.2575474919418497E-3</v>
      </c>
      <c r="AU917" s="48">
        <v>20398.948248939068</v>
      </c>
      <c r="AV917" s="48">
        <v>-545.45136346017398</v>
      </c>
      <c r="AW917" s="48">
        <v>-1.7399277991342998E-2</v>
      </c>
      <c r="AX917" s="48">
        <v>31349.0803314691</v>
      </c>
      <c r="AY917" s="48">
        <v>797.14483110978654</v>
      </c>
      <c r="AZ917" s="48">
        <v>1.7151640899088605E-2</v>
      </c>
      <c r="BA917" s="48">
        <v>46476.301352143215</v>
      </c>
      <c r="BB917" s="48">
        <v>107.24843920446119</v>
      </c>
      <c r="BC917" s="48">
        <v>5.2575474919418497E-3</v>
      </c>
      <c r="BD917" s="48">
        <v>20398.948248939068</v>
      </c>
      <c r="BF917" s="8">
        <f t="shared" si="113"/>
        <v>315529.76660272933</v>
      </c>
      <c r="BG917" s="8">
        <f t="shared" si="114"/>
        <v>315223.69797487237</v>
      </c>
      <c r="BH917" s="8">
        <f t="shared" si="115"/>
        <v>315556.77156456327</v>
      </c>
      <c r="BI917" s="8">
        <f t="shared" si="116"/>
        <v>315506.29357900948</v>
      </c>
      <c r="BJ917" s="19">
        <f t="shared" si="117"/>
        <v>0</v>
      </c>
      <c r="BK917" s="19">
        <f t="shared" si="118"/>
        <v>0</v>
      </c>
      <c r="BL917" s="19">
        <f t="shared" si="119"/>
        <v>1</v>
      </c>
      <c r="BM917" s="19">
        <f t="shared" si="120"/>
        <v>0</v>
      </c>
    </row>
    <row r="918" spans="2:65" x14ac:dyDescent="0.25">
      <c r="B918" s="6">
        <v>893</v>
      </c>
      <c r="C918" s="48">
        <v>1950.221834299296</v>
      </c>
      <c r="D918" s="48">
        <v>1551.122123819636</v>
      </c>
      <c r="E918" s="48">
        <v>15.159543470068638</v>
      </c>
      <c r="F918" s="48">
        <v>10.732237157757929</v>
      </c>
      <c r="G918" s="48">
        <v>3202.4517114898613</v>
      </c>
      <c r="H918" s="48">
        <v>2928.513969040233</v>
      </c>
      <c r="I918" s="48">
        <v>15.221191923842524</v>
      </c>
      <c r="J918" s="48">
        <v>10.768646773964173</v>
      </c>
      <c r="K918" s="48">
        <v>2579.0829884620302</v>
      </c>
      <c r="L918" s="48">
        <v>2250.1411459126466</v>
      </c>
      <c r="M918" s="48">
        <v>15.194207632425384</v>
      </c>
      <c r="N918" s="48">
        <v>10.752720841878705</v>
      </c>
      <c r="O918" s="48">
        <v>2562.5186795666218</v>
      </c>
      <c r="P918" s="48">
        <v>2189.0784347211429</v>
      </c>
      <c r="Q918" s="48">
        <v>15.172253949092397</v>
      </c>
      <c r="R918" s="48">
        <v>10.739751317272233</v>
      </c>
      <c r="U918" s="48">
        <v>1377.3918452205969</v>
      </c>
      <c r="V918" s="48">
        <v>3.6409616206244166E-2</v>
      </c>
      <c r="W918" s="48">
        <v>37830.44120592453</v>
      </c>
      <c r="X918" s="48">
        <v>699.01902209301056</v>
      </c>
      <c r="Y918" s="48">
        <v>2.0483684120776502E-2</v>
      </c>
      <c r="Z918" s="48">
        <v>34125.649369099527</v>
      </c>
      <c r="AA918" s="48">
        <v>637.95631090150687</v>
      </c>
      <c r="AB918" s="48">
        <v>7.5141595143044526E-3</v>
      </c>
      <c r="AC918" s="48">
        <v>84900.55470436193</v>
      </c>
      <c r="AD918" s="48">
        <v>-1377.3918452205969</v>
      </c>
      <c r="AE918" s="48">
        <v>-3.6409616206244166E-2</v>
      </c>
      <c r="AF918" s="48">
        <v>37830.44120592453</v>
      </c>
      <c r="AG918" s="48">
        <v>-678.37282312758634</v>
      </c>
      <c r="AH918" s="48">
        <v>-1.5925932085467664E-2</v>
      </c>
      <c r="AI918" s="48">
        <v>42595.486373233893</v>
      </c>
      <c r="AJ918" s="48">
        <v>-739.43553431909004</v>
      </c>
      <c r="AK918" s="48">
        <v>-2.8895456691939714E-2</v>
      </c>
      <c r="AL918" s="48">
        <v>25590.027601998518</v>
      </c>
      <c r="AM918" s="48">
        <v>-699.01902209301056</v>
      </c>
      <c r="AN918" s="48">
        <v>-2.0483684120776502E-2</v>
      </c>
      <c r="AO918" s="48">
        <v>34125.649369099527</v>
      </c>
      <c r="AP918" s="48">
        <v>678.37282312758634</v>
      </c>
      <c r="AQ918" s="48">
        <v>1.5925932085467664E-2</v>
      </c>
      <c r="AR918" s="48">
        <v>42595.486373233893</v>
      </c>
      <c r="AS918" s="48">
        <v>-61.062711191503695</v>
      </c>
      <c r="AT918" s="48">
        <v>-1.2969524606472049E-2</v>
      </c>
      <c r="AU918" s="48">
        <v>4708.1688068221247</v>
      </c>
      <c r="AV918" s="48">
        <v>-637.95631090150687</v>
      </c>
      <c r="AW918" s="48">
        <v>-7.5141595143044526E-3</v>
      </c>
      <c r="AX918" s="48">
        <v>84900.55470436193</v>
      </c>
      <c r="AY918" s="48">
        <v>739.43553431909004</v>
      </c>
      <c r="AZ918" s="48">
        <v>2.8895456691939714E-2</v>
      </c>
      <c r="BA918" s="48">
        <v>25590.027601998518</v>
      </c>
      <c r="BB918" s="48">
        <v>61.062711191503695</v>
      </c>
      <c r="BC918" s="48">
        <v>1.2969524606472049E-2</v>
      </c>
      <c r="BD918" s="48">
        <v>4708.1688068221247</v>
      </c>
      <c r="BF918" s="8">
        <f t="shared" si="113"/>
        <v>320415.99260891823</v>
      </c>
      <c r="BG918" s="8">
        <f t="shared" si="114"/>
        <v>320130.88924988493</v>
      </c>
      <c r="BH918" s="8">
        <f t="shared" si="115"/>
        <v>320331.48411044851</v>
      </c>
      <c r="BI918" s="8">
        <f t="shared" si="116"/>
        <v>320003.46108344581</v>
      </c>
      <c r="BJ918" s="19">
        <f t="shared" si="117"/>
        <v>1</v>
      </c>
      <c r="BK918" s="19">
        <f t="shared" si="118"/>
        <v>0</v>
      </c>
      <c r="BL918" s="19">
        <f t="shared" si="119"/>
        <v>0</v>
      </c>
      <c r="BM918" s="19">
        <f t="shared" si="120"/>
        <v>0</v>
      </c>
    </row>
    <row r="919" spans="2:65" x14ac:dyDescent="0.25">
      <c r="B919" s="6">
        <v>894</v>
      </c>
      <c r="C919" s="48">
        <v>1981.8693102632863</v>
      </c>
      <c r="D919" s="48">
        <v>1573.7565472797264</v>
      </c>
      <c r="E919" s="48">
        <v>15.037056145693713</v>
      </c>
      <c r="F919" s="48">
        <v>10.645566146133842</v>
      </c>
      <c r="G919" s="48">
        <v>3209.2107536732333</v>
      </c>
      <c r="H919" s="48">
        <v>2933.9497594304221</v>
      </c>
      <c r="I919" s="48">
        <v>15.100821793515827</v>
      </c>
      <c r="J919" s="48">
        <v>10.683244142329389</v>
      </c>
      <c r="K919" s="48">
        <v>2615.1077222777299</v>
      </c>
      <c r="L919" s="48">
        <v>2275.3917050827013</v>
      </c>
      <c r="M919" s="48">
        <v>15.070009745479659</v>
      </c>
      <c r="N919" s="48">
        <v>10.665050438698829</v>
      </c>
      <c r="O919" s="48">
        <v>2508.5793319989866</v>
      </c>
      <c r="P919" s="48">
        <v>2154.1955509139193</v>
      </c>
      <c r="Q919" s="48">
        <v>15.062965406637685</v>
      </c>
      <c r="R919" s="48">
        <v>10.660887647441422</v>
      </c>
      <c r="U919" s="48">
        <v>1360.1932121506957</v>
      </c>
      <c r="V919" s="48">
        <v>3.7677996195547792E-2</v>
      </c>
      <c r="W919" s="48">
        <v>36100.465775603596</v>
      </c>
      <c r="X919" s="48">
        <v>701.63515780297485</v>
      </c>
      <c r="Y919" s="48">
        <v>1.9484292564987626E-2</v>
      </c>
      <c r="Z919" s="48">
        <v>36010.296779457152</v>
      </c>
      <c r="AA919" s="48">
        <v>580.43900363419289</v>
      </c>
      <c r="AB919" s="48">
        <v>1.5321501307580476E-2</v>
      </c>
      <c r="AC919" s="48">
        <v>37883.950925032033</v>
      </c>
      <c r="AD919" s="48">
        <v>-1360.1932121506957</v>
      </c>
      <c r="AE919" s="48">
        <v>-3.7677996195547792E-2</v>
      </c>
      <c r="AF919" s="48">
        <v>36100.465775603596</v>
      </c>
      <c r="AG919" s="48">
        <v>-658.55805434772083</v>
      </c>
      <c r="AH919" s="48">
        <v>-1.8193703630560165E-2</v>
      </c>
      <c r="AI919" s="48">
        <v>36197.031001512718</v>
      </c>
      <c r="AJ919" s="48">
        <v>-779.75420851650279</v>
      </c>
      <c r="AK919" s="48">
        <v>-2.2356494887967315E-2</v>
      </c>
      <c r="AL919" s="48">
        <v>34878.195907900619</v>
      </c>
      <c r="AM919" s="48">
        <v>-701.63515780297485</v>
      </c>
      <c r="AN919" s="48">
        <v>-1.9484292564987626E-2</v>
      </c>
      <c r="AO919" s="48">
        <v>36010.296779457152</v>
      </c>
      <c r="AP919" s="48">
        <v>658.55805434772083</v>
      </c>
      <c r="AQ919" s="48">
        <v>1.8193703630560165E-2</v>
      </c>
      <c r="AR919" s="48">
        <v>36197.031001512718</v>
      </c>
      <c r="AS919" s="48">
        <v>-121.19615416878196</v>
      </c>
      <c r="AT919" s="48">
        <v>-4.1627912574071502E-3</v>
      </c>
      <c r="AU919" s="48">
        <v>29114.156025270073</v>
      </c>
      <c r="AV919" s="48">
        <v>-580.43900363419289</v>
      </c>
      <c r="AW919" s="48">
        <v>-1.5321501307580476E-2</v>
      </c>
      <c r="AX919" s="48">
        <v>37883.950925032033</v>
      </c>
      <c r="AY919" s="48">
        <v>779.75420851650279</v>
      </c>
      <c r="AZ919" s="48">
        <v>2.2356494887967315E-2</v>
      </c>
      <c r="BA919" s="48">
        <v>34878.195907900619</v>
      </c>
      <c r="BB919" s="48">
        <v>121.19615416878196</v>
      </c>
      <c r="BC919" s="48">
        <v>4.1627912574071502E-3</v>
      </c>
      <c r="BD919" s="48">
        <v>29114.156025270073</v>
      </c>
      <c r="BF919" s="8">
        <f t="shared" si="113"/>
        <v>317793.22783673555</v>
      </c>
      <c r="BG919" s="8">
        <f t="shared" si="114"/>
        <v>317563.37451045128</v>
      </c>
      <c r="BH919" s="8">
        <f t="shared" si="115"/>
        <v>317676.12145588215</v>
      </c>
      <c r="BI919" s="8">
        <f t="shared" si="116"/>
        <v>317672.43387232872</v>
      </c>
      <c r="BJ919" s="19">
        <f t="shared" si="117"/>
        <v>1</v>
      </c>
      <c r="BK919" s="19">
        <f t="shared" si="118"/>
        <v>0</v>
      </c>
      <c r="BL919" s="19">
        <f t="shared" si="119"/>
        <v>0</v>
      </c>
      <c r="BM919" s="19">
        <f t="shared" si="120"/>
        <v>0</v>
      </c>
    </row>
    <row r="920" spans="2:65" x14ac:dyDescent="0.25">
      <c r="B920" s="6">
        <v>895</v>
      </c>
      <c r="C920" s="48">
        <v>1934.9594659112474</v>
      </c>
      <c r="D920" s="48">
        <v>1547.4727178752034</v>
      </c>
      <c r="E920" s="48">
        <v>15.171947334038682</v>
      </c>
      <c r="F920" s="48">
        <v>10.739444533327401</v>
      </c>
      <c r="G920" s="48">
        <v>3148.6428796571813</v>
      </c>
      <c r="H920" s="48">
        <v>2896.7290516071175</v>
      </c>
      <c r="I920" s="48">
        <v>15.235438935021861</v>
      </c>
      <c r="J920" s="48">
        <v>10.776864871683282</v>
      </c>
      <c r="K920" s="48">
        <v>2507.9788553285211</v>
      </c>
      <c r="L920" s="48">
        <v>2207.597273946883</v>
      </c>
      <c r="M920" s="48">
        <v>15.212872421044677</v>
      </c>
      <c r="N920" s="48">
        <v>10.763577088351751</v>
      </c>
      <c r="O920" s="48">
        <v>2411.6851912936822</v>
      </c>
      <c r="P920" s="48">
        <v>2093.4737213568069</v>
      </c>
      <c r="Q920" s="48">
        <v>15.20453437172327</v>
      </c>
      <c r="R920" s="48">
        <v>10.758663988615229</v>
      </c>
      <c r="U920" s="48">
        <v>1349.2563337319141</v>
      </c>
      <c r="V920" s="48">
        <v>3.74203383558811E-2</v>
      </c>
      <c r="W920" s="48">
        <v>36056.764663643415</v>
      </c>
      <c r="X920" s="48">
        <v>660.12455607167954</v>
      </c>
      <c r="Y920" s="48">
        <v>2.4132555024349855E-2</v>
      </c>
      <c r="Z920" s="48">
        <v>27354.10964175202</v>
      </c>
      <c r="AA920" s="48">
        <v>546.00100348160345</v>
      </c>
      <c r="AB920" s="48">
        <v>1.9219455287828424E-2</v>
      </c>
      <c r="AC920" s="48">
        <v>28408.765769099758</v>
      </c>
      <c r="AD920" s="48">
        <v>-1349.2563337319141</v>
      </c>
      <c r="AE920" s="48">
        <v>-3.74203383558811E-2</v>
      </c>
      <c r="AF920" s="48">
        <v>36056.764663643415</v>
      </c>
      <c r="AG920" s="48">
        <v>-689.13177766023455</v>
      </c>
      <c r="AH920" s="48">
        <v>-1.3287783331531244E-2</v>
      </c>
      <c r="AI920" s="48">
        <v>51862.057084040447</v>
      </c>
      <c r="AJ920" s="48">
        <v>-803.25533025031064</v>
      </c>
      <c r="AK920" s="48">
        <v>-1.8200883068052676E-2</v>
      </c>
      <c r="AL920" s="48">
        <v>44132.766923833187</v>
      </c>
      <c r="AM920" s="48">
        <v>-660.12455607167954</v>
      </c>
      <c r="AN920" s="48">
        <v>-2.4132555024349855E-2</v>
      </c>
      <c r="AO920" s="48">
        <v>27354.10964175202</v>
      </c>
      <c r="AP920" s="48">
        <v>689.13177766023455</v>
      </c>
      <c r="AQ920" s="48">
        <v>1.3287783331531244E-2</v>
      </c>
      <c r="AR920" s="48">
        <v>51862.057084040447</v>
      </c>
      <c r="AS920" s="48">
        <v>-114.12355259007609</v>
      </c>
      <c r="AT920" s="48">
        <v>-4.9130997365214313E-3</v>
      </c>
      <c r="AU920" s="48">
        <v>23228.421711397568</v>
      </c>
      <c r="AV920" s="48">
        <v>-546.00100348160345</v>
      </c>
      <c r="AW920" s="48">
        <v>-1.9219455287828424E-2</v>
      </c>
      <c r="AX920" s="48">
        <v>28408.765769099758</v>
      </c>
      <c r="AY920" s="48">
        <v>803.25533025031064</v>
      </c>
      <c r="AZ920" s="48">
        <v>1.8200883068052676E-2</v>
      </c>
      <c r="BA920" s="48">
        <v>44132.766923833187</v>
      </c>
      <c r="BB920" s="48">
        <v>114.12355259007609</v>
      </c>
      <c r="BC920" s="48">
        <v>4.9130997365214313E-3</v>
      </c>
      <c r="BD920" s="48">
        <v>23228.421711397568</v>
      </c>
      <c r="BF920" s="8">
        <f t="shared" si="113"/>
        <v>320635.8632819468</v>
      </c>
      <c r="BG920" s="8">
        <f t="shared" si="114"/>
        <v>320409.21709889133</v>
      </c>
      <c r="BH920" s="8">
        <f t="shared" si="115"/>
        <v>320699.71537660569</v>
      </c>
      <c r="BI920" s="8">
        <f t="shared" si="116"/>
        <v>320666.44593710004</v>
      </c>
      <c r="BJ920" s="19">
        <f t="shared" si="117"/>
        <v>0</v>
      </c>
      <c r="BK920" s="19">
        <f t="shared" si="118"/>
        <v>0</v>
      </c>
      <c r="BL920" s="19">
        <f t="shared" si="119"/>
        <v>1</v>
      </c>
      <c r="BM920" s="19">
        <f t="shared" si="120"/>
        <v>0</v>
      </c>
    </row>
    <row r="921" spans="2:65" x14ac:dyDescent="0.25">
      <c r="B921" s="6">
        <v>896</v>
      </c>
      <c r="C921" s="48">
        <v>1987.1894474001606</v>
      </c>
      <c r="D921" s="48">
        <v>1578.2152002334285</v>
      </c>
      <c r="E921" s="48">
        <v>15.105393644449034</v>
      </c>
      <c r="F921" s="48">
        <v>10.692283543926152</v>
      </c>
      <c r="G921" s="48">
        <v>3183.4828455528509</v>
      </c>
      <c r="H921" s="48">
        <v>2917.3082790047015</v>
      </c>
      <c r="I921" s="48">
        <v>15.168055325572311</v>
      </c>
      <c r="J921" s="48">
        <v>10.729186842772023</v>
      </c>
      <c r="K921" s="48">
        <v>2599.8188043875844</v>
      </c>
      <c r="L921" s="48">
        <v>2265.8590053073212</v>
      </c>
      <c r="M921" s="48">
        <v>15.138445899055284</v>
      </c>
      <c r="N921" s="48">
        <v>10.711762081235998</v>
      </c>
      <c r="O921" s="48">
        <v>2562.9579140498181</v>
      </c>
      <c r="P921" s="48">
        <v>2191.4561934174831</v>
      </c>
      <c r="Q921" s="48">
        <v>15.121942571938229</v>
      </c>
      <c r="R921" s="48">
        <v>10.702039931181991</v>
      </c>
      <c r="U921" s="48">
        <v>1339.093078771273</v>
      </c>
      <c r="V921" s="48">
        <v>3.6903298845871291E-2</v>
      </c>
      <c r="W921" s="48">
        <v>36286.541329653774</v>
      </c>
      <c r="X921" s="48">
        <v>687.64380507389274</v>
      </c>
      <c r="Y921" s="48">
        <v>1.9478537309845834E-2</v>
      </c>
      <c r="Z921" s="48">
        <v>35302.640754565735</v>
      </c>
      <c r="AA921" s="48">
        <v>613.24099318405456</v>
      </c>
      <c r="AB921" s="48">
        <v>9.7563872558392717E-3</v>
      </c>
      <c r="AC921" s="48">
        <v>62855.335392414359</v>
      </c>
      <c r="AD921" s="48">
        <v>-1339.093078771273</v>
      </c>
      <c r="AE921" s="48">
        <v>-3.6903298845871291E-2</v>
      </c>
      <c r="AF921" s="48">
        <v>36286.541329653774</v>
      </c>
      <c r="AG921" s="48">
        <v>-651.44927369738025</v>
      </c>
      <c r="AH921" s="48">
        <v>-1.7424761536025457E-2</v>
      </c>
      <c r="AI921" s="48">
        <v>37386.409699238509</v>
      </c>
      <c r="AJ921" s="48">
        <v>-725.85208558721843</v>
      </c>
      <c r="AK921" s="48">
        <v>-2.7146911590032019E-2</v>
      </c>
      <c r="AL921" s="48">
        <v>26737.924981998378</v>
      </c>
      <c r="AM921" s="48">
        <v>-687.64380507389274</v>
      </c>
      <c r="AN921" s="48">
        <v>-1.9478537309845834E-2</v>
      </c>
      <c r="AO921" s="48">
        <v>35302.640754565735</v>
      </c>
      <c r="AP921" s="48">
        <v>651.44927369738025</v>
      </c>
      <c r="AQ921" s="48">
        <v>1.7424761536025457E-2</v>
      </c>
      <c r="AR921" s="48">
        <v>37386.409699238509</v>
      </c>
      <c r="AS921" s="48">
        <v>-74.402811889838176</v>
      </c>
      <c r="AT921" s="48">
        <v>-9.722150054006562E-3</v>
      </c>
      <c r="AU921" s="48">
        <v>7652.9174592585405</v>
      </c>
      <c r="AV921" s="48">
        <v>-613.24099318405456</v>
      </c>
      <c r="AW921" s="48">
        <v>-9.7563872558392717E-3</v>
      </c>
      <c r="AX921" s="48">
        <v>62855.335392414359</v>
      </c>
      <c r="AY921" s="48">
        <v>725.85208558721843</v>
      </c>
      <c r="AZ921" s="48">
        <v>2.7146911590032019E-2</v>
      </c>
      <c r="BA921" s="48">
        <v>26737.924981998378</v>
      </c>
      <c r="BB921" s="48">
        <v>74.402811889838176</v>
      </c>
      <c r="BC921" s="48">
        <v>9.722150054006562E-3</v>
      </c>
      <c r="BD921" s="48">
        <v>7652.9174592585405</v>
      </c>
      <c r="BF921" s="8">
        <f t="shared" si="113"/>
        <v>319190.2911175511</v>
      </c>
      <c r="BG921" s="8">
        <f t="shared" si="114"/>
        <v>318958.29700415599</v>
      </c>
      <c r="BH921" s="8">
        <f t="shared" si="115"/>
        <v>319087.00343177264</v>
      </c>
      <c r="BI921" s="8">
        <f t="shared" si="116"/>
        <v>318869.74174204224</v>
      </c>
      <c r="BJ921" s="19">
        <f t="shared" si="117"/>
        <v>1</v>
      </c>
      <c r="BK921" s="19">
        <f t="shared" si="118"/>
        <v>0</v>
      </c>
      <c r="BL921" s="19">
        <f t="shared" si="119"/>
        <v>0</v>
      </c>
      <c r="BM921" s="19">
        <f t="shared" si="120"/>
        <v>0</v>
      </c>
    </row>
    <row r="922" spans="2:65" x14ac:dyDescent="0.25">
      <c r="B922" s="6">
        <v>897</v>
      </c>
      <c r="C922" s="48">
        <v>2018.6789002016817</v>
      </c>
      <c r="D922" s="48">
        <v>1600.0086745514518</v>
      </c>
      <c r="E922" s="48">
        <v>15.006440856830816</v>
      </c>
      <c r="F922" s="48">
        <v>10.622555539356799</v>
      </c>
      <c r="G922" s="48">
        <v>3213.4230407061154</v>
      </c>
      <c r="H922" s="48">
        <v>2937.7338713245799</v>
      </c>
      <c r="I922" s="48">
        <v>15.068628482073279</v>
      </c>
      <c r="J922" s="48">
        <v>10.659224485023319</v>
      </c>
      <c r="K922" s="48">
        <v>2538.3667885919808</v>
      </c>
      <c r="L922" s="48">
        <v>2225.1070235364068</v>
      </c>
      <c r="M922" s="48">
        <v>15.052393207867617</v>
      </c>
      <c r="N922" s="48">
        <v>10.649661599900842</v>
      </c>
      <c r="O922" s="48">
        <v>2505.614530370935</v>
      </c>
      <c r="P922" s="48">
        <v>2153.4694543520422</v>
      </c>
      <c r="Q922" s="48">
        <v>15.035511471411132</v>
      </c>
      <c r="R922" s="48">
        <v>10.63971029345142</v>
      </c>
      <c r="U922" s="48">
        <v>1337.7251967731281</v>
      </c>
      <c r="V922" s="48">
        <v>3.6668945666519903E-2</v>
      </c>
      <c r="W922" s="48">
        <v>36481.146988486238</v>
      </c>
      <c r="X922" s="48">
        <v>625.09834898495501</v>
      </c>
      <c r="Y922" s="48">
        <v>2.7106060544042521E-2</v>
      </c>
      <c r="Z922" s="48">
        <v>23061.202418893794</v>
      </c>
      <c r="AA922" s="48">
        <v>553.46077980059044</v>
      </c>
      <c r="AB922" s="48">
        <v>1.7154754094621083E-2</v>
      </c>
      <c r="AC922" s="48">
        <v>32262.822116122872</v>
      </c>
      <c r="AD922" s="48">
        <v>-1337.7251967731281</v>
      </c>
      <c r="AE922" s="48">
        <v>-3.6668945666519903E-2</v>
      </c>
      <c r="AF922" s="48">
        <v>36481.146988486238</v>
      </c>
      <c r="AG922" s="48">
        <v>-712.62684778817311</v>
      </c>
      <c r="AH922" s="48">
        <v>-9.5628851224773825E-3</v>
      </c>
      <c r="AI922" s="48">
        <v>74520.067810200606</v>
      </c>
      <c r="AJ922" s="48">
        <v>-784.26441697253767</v>
      </c>
      <c r="AK922" s="48">
        <v>-1.951419157189882E-2</v>
      </c>
      <c r="AL922" s="48">
        <v>40189.439264391993</v>
      </c>
      <c r="AM922" s="48">
        <v>-625.09834898495501</v>
      </c>
      <c r="AN922" s="48">
        <v>-2.7106060544042521E-2</v>
      </c>
      <c r="AO922" s="48">
        <v>23061.202418893794</v>
      </c>
      <c r="AP922" s="48">
        <v>712.62684778817311</v>
      </c>
      <c r="AQ922" s="48">
        <v>9.5628851224773825E-3</v>
      </c>
      <c r="AR922" s="48">
        <v>74520.067810200606</v>
      </c>
      <c r="AS922" s="48">
        <v>-71.637569184364565</v>
      </c>
      <c r="AT922" s="48">
        <v>-9.9513064494214376E-3</v>
      </c>
      <c r="AU922" s="48">
        <v>7198.8104826707977</v>
      </c>
      <c r="AV922" s="48">
        <v>-553.46077980059044</v>
      </c>
      <c r="AW922" s="48">
        <v>-1.7154754094621083E-2</v>
      </c>
      <c r="AX922" s="48">
        <v>32262.822116122872</v>
      </c>
      <c r="AY922" s="48">
        <v>784.26441697253767</v>
      </c>
      <c r="AZ922" s="48">
        <v>1.951419157189882E-2</v>
      </c>
      <c r="BA922" s="48">
        <v>40189.439264391993</v>
      </c>
      <c r="BB922" s="48">
        <v>71.637569184364565</v>
      </c>
      <c r="BC922" s="48">
        <v>9.9513064494214376E-3</v>
      </c>
      <c r="BD922" s="48">
        <v>7198.8104826707977</v>
      </c>
      <c r="BF922" s="8">
        <f t="shared" ref="BF922:BF985" si="121">IF($B922&lt;&gt;"",$F922*rngWTPthreshold-$D922,"")</f>
        <v>317076.65750615252</v>
      </c>
      <c r="BG922" s="8">
        <f t="shared" ref="BG922:BG985" si="122">IF($B922&lt;&gt;"",$J922*rngWTPthreshold-$H922,"")</f>
        <v>316839.00067937502</v>
      </c>
      <c r="BH922" s="8">
        <f t="shared" ref="BH922:BH985" si="123">IF($B922&lt;&gt;"",$N922*rngWTPthreshold-$L922,"")</f>
        <v>317264.74097348884</v>
      </c>
      <c r="BI922" s="8">
        <f t="shared" ref="BI922:BI985" si="124">IF($B922&lt;&gt;"",$R922*rngWTPthreshold-$P922,"")</f>
        <v>317037.83934919059</v>
      </c>
      <c r="BJ922" s="19">
        <f t="shared" si="117"/>
        <v>0</v>
      </c>
      <c r="BK922" s="19">
        <f t="shared" si="118"/>
        <v>0</v>
      </c>
      <c r="BL922" s="19">
        <f t="shared" si="119"/>
        <v>1</v>
      </c>
      <c r="BM922" s="19">
        <f t="shared" si="120"/>
        <v>0</v>
      </c>
    </row>
    <row r="923" spans="2:65" x14ac:dyDescent="0.25">
      <c r="B923" s="6">
        <v>898</v>
      </c>
      <c r="C923" s="48">
        <v>1995.3120672175824</v>
      </c>
      <c r="D923" s="48">
        <v>1582.1104054586863</v>
      </c>
      <c r="E923" s="48">
        <v>14.982623058687025</v>
      </c>
      <c r="F923" s="48">
        <v>10.606378209629595</v>
      </c>
      <c r="G923" s="48">
        <v>3205.8852395289646</v>
      </c>
      <c r="H923" s="48">
        <v>2931.2839681045234</v>
      </c>
      <c r="I923" s="48">
        <v>15.046156591737724</v>
      </c>
      <c r="J923" s="48">
        <v>10.643915281649576</v>
      </c>
      <c r="K923" s="48">
        <v>2577.6208320815895</v>
      </c>
      <c r="L923" s="48">
        <v>2249.7493410544871</v>
      </c>
      <c r="M923" s="48">
        <v>15.021859844582217</v>
      </c>
      <c r="N923" s="48">
        <v>10.629572587996982</v>
      </c>
      <c r="O923" s="48">
        <v>2456.0781074976244</v>
      </c>
      <c r="P923" s="48">
        <v>2118.4647359416658</v>
      </c>
      <c r="Q923" s="48">
        <v>15.017400264973508</v>
      </c>
      <c r="R923" s="48">
        <v>10.626938381839375</v>
      </c>
      <c r="U923" s="48">
        <v>1349.1735626458371</v>
      </c>
      <c r="V923" s="48">
        <v>3.7537072019981466E-2</v>
      </c>
      <c r="W923" s="48">
        <v>35942.429444887304</v>
      </c>
      <c r="X923" s="48">
        <v>667.63893559580083</v>
      </c>
      <c r="Y923" s="48">
        <v>2.3194378367387358E-2</v>
      </c>
      <c r="Z923" s="48">
        <v>28784.515153660679</v>
      </c>
      <c r="AA923" s="48">
        <v>536.35433048297955</v>
      </c>
      <c r="AB923" s="48">
        <v>2.0560172209780347E-2</v>
      </c>
      <c r="AC923" s="48">
        <v>26087.054379235164</v>
      </c>
      <c r="AD923" s="48">
        <v>-1349.1735626458371</v>
      </c>
      <c r="AE923" s="48">
        <v>-3.7537072019981466E-2</v>
      </c>
      <c r="AF923" s="48">
        <v>35942.429444887304</v>
      </c>
      <c r="AG923" s="48">
        <v>-681.53462705003631</v>
      </c>
      <c r="AH923" s="48">
        <v>-1.4342693652594107E-2</v>
      </c>
      <c r="AI923" s="48">
        <v>47517.896118960176</v>
      </c>
      <c r="AJ923" s="48">
        <v>-812.81923216285759</v>
      </c>
      <c r="AK923" s="48">
        <v>-1.6976899810201118E-2</v>
      </c>
      <c r="AL923" s="48">
        <v>47877.954234874436</v>
      </c>
      <c r="AM923" s="48">
        <v>-667.63893559580083</v>
      </c>
      <c r="AN923" s="48">
        <v>-2.3194378367387358E-2</v>
      </c>
      <c r="AO923" s="48">
        <v>28784.515153660679</v>
      </c>
      <c r="AP923" s="48">
        <v>681.53462705003631</v>
      </c>
      <c r="AQ923" s="48">
        <v>1.4342693652594107E-2</v>
      </c>
      <c r="AR923" s="48">
        <v>47517.896118960176</v>
      </c>
      <c r="AS923" s="48">
        <v>-131.28460511282128</v>
      </c>
      <c r="AT923" s="48">
        <v>-2.6342061576070108E-3</v>
      </c>
      <c r="AU923" s="48">
        <v>49838.394285769959</v>
      </c>
      <c r="AV923" s="48">
        <v>-536.35433048297955</v>
      </c>
      <c r="AW923" s="48">
        <v>-2.0560172209780347E-2</v>
      </c>
      <c r="AX923" s="48">
        <v>26087.054379235164</v>
      </c>
      <c r="AY923" s="48">
        <v>812.81923216285759</v>
      </c>
      <c r="AZ923" s="48">
        <v>1.6976899810201118E-2</v>
      </c>
      <c r="BA923" s="48">
        <v>47877.954234874436</v>
      </c>
      <c r="BB923" s="48">
        <v>131.28460511282128</v>
      </c>
      <c r="BC923" s="48">
        <v>2.6342061576070108E-3</v>
      </c>
      <c r="BD923" s="48">
        <v>49838.394285769959</v>
      </c>
      <c r="BF923" s="8">
        <f t="shared" si="121"/>
        <v>316609.23588342918</v>
      </c>
      <c r="BG923" s="8">
        <f t="shared" si="122"/>
        <v>316386.17448138277</v>
      </c>
      <c r="BH923" s="8">
        <f t="shared" si="123"/>
        <v>316637.42829885503</v>
      </c>
      <c r="BI923" s="8">
        <f t="shared" si="124"/>
        <v>316689.68671923957</v>
      </c>
      <c r="BJ923" s="19">
        <f t="shared" ref="BJ923:BJ986" si="125">IF($B923&lt;&gt;"",IF(BF923=MAX($BF923:$BI923),1,0),"")</f>
        <v>0</v>
      </c>
      <c r="BK923" s="19">
        <f t="shared" ref="BK923:BK986" si="126">IF($B923&lt;&gt;"",IF(BG923=MAX($BF923:$BI923),1,0),"")</f>
        <v>0</v>
      </c>
      <c r="BL923" s="19">
        <f t="shared" ref="BL923:BL986" si="127">IF($B923&lt;&gt;"",IF(BH923=MAX($BF923:$BI923),1,0),"")</f>
        <v>0</v>
      </c>
      <c r="BM923" s="19">
        <f t="shared" ref="BM923:BM986" si="128">IF($B923&lt;&gt;"",IF(BI923=MAX($BF923:$BI923),1,0),"")</f>
        <v>1</v>
      </c>
    </row>
    <row r="924" spans="2:65" x14ac:dyDescent="0.25">
      <c r="B924" s="6">
        <v>899</v>
      </c>
      <c r="C924" s="48">
        <v>1965.8715469371925</v>
      </c>
      <c r="D924" s="48">
        <v>1564.8439562541614</v>
      </c>
      <c r="E924" s="48">
        <v>15.035304809721012</v>
      </c>
      <c r="F924" s="48">
        <v>10.644426841672182</v>
      </c>
      <c r="G924" s="48">
        <v>3190.3108710432675</v>
      </c>
      <c r="H924" s="48">
        <v>2922.4888643459344</v>
      </c>
      <c r="I924" s="48">
        <v>15.100781507508486</v>
      </c>
      <c r="J924" s="48">
        <v>10.683129429858953</v>
      </c>
      <c r="K924" s="48">
        <v>2580.1389844400842</v>
      </c>
      <c r="L924" s="48">
        <v>2253.4243234427854</v>
      </c>
      <c r="M924" s="48">
        <v>15.071965532088718</v>
      </c>
      <c r="N924" s="48">
        <v>10.666109799958363</v>
      </c>
      <c r="O924" s="48">
        <v>2466.2779428663739</v>
      </c>
      <c r="P924" s="48">
        <v>2127.3633225866029</v>
      </c>
      <c r="Q924" s="48">
        <v>15.065970154395554</v>
      </c>
      <c r="R924" s="48">
        <v>10.66256614542174</v>
      </c>
      <c r="U924" s="48">
        <v>1357.644908091773</v>
      </c>
      <c r="V924" s="48">
        <v>3.8702588186771081E-2</v>
      </c>
      <c r="W924" s="48">
        <v>35078.917759712749</v>
      </c>
      <c r="X924" s="48">
        <v>688.580367188624</v>
      </c>
      <c r="Y924" s="48">
        <v>2.1682958286181275E-2</v>
      </c>
      <c r="Z924" s="48">
        <v>31756.753764889261</v>
      </c>
      <c r="AA924" s="48">
        <v>562.51936633244145</v>
      </c>
      <c r="AB924" s="48">
        <v>1.8139303749558522E-2</v>
      </c>
      <c r="AC924" s="48">
        <v>31011.078159277869</v>
      </c>
      <c r="AD924" s="48">
        <v>-1357.644908091773</v>
      </c>
      <c r="AE924" s="48">
        <v>-3.8702588186771081E-2</v>
      </c>
      <c r="AF924" s="48">
        <v>35078.917759712749</v>
      </c>
      <c r="AG924" s="48">
        <v>-669.06454090314901</v>
      </c>
      <c r="AH924" s="48">
        <v>-1.7019629900589806E-2</v>
      </c>
      <c r="AI924" s="48">
        <v>39311.344888878164</v>
      </c>
      <c r="AJ924" s="48">
        <v>-795.12554175933155</v>
      </c>
      <c r="AK924" s="48">
        <v>-2.0563284437212559E-2</v>
      </c>
      <c r="AL924" s="48">
        <v>38667.244242384957</v>
      </c>
      <c r="AM924" s="48">
        <v>-688.580367188624</v>
      </c>
      <c r="AN924" s="48">
        <v>-2.1682958286181275E-2</v>
      </c>
      <c r="AO924" s="48">
        <v>31756.753764889261</v>
      </c>
      <c r="AP924" s="48">
        <v>669.06454090314901</v>
      </c>
      <c r="AQ924" s="48">
        <v>1.7019629900589806E-2</v>
      </c>
      <c r="AR924" s="48">
        <v>39311.344888878164</v>
      </c>
      <c r="AS924" s="48">
        <v>-126.06100085618255</v>
      </c>
      <c r="AT924" s="48">
        <v>-3.5436545366227534E-3</v>
      </c>
      <c r="AU924" s="48">
        <v>35573.72750457887</v>
      </c>
      <c r="AV924" s="48">
        <v>-562.51936633244145</v>
      </c>
      <c r="AW924" s="48">
        <v>-1.8139303749558522E-2</v>
      </c>
      <c r="AX924" s="48">
        <v>31011.078159277869</v>
      </c>
      <c r="AY924" s="48">
        <v>795.12554175933155</v>
      </c>
      <c r="AZ924" s="48">
        <v>2.0563284437212559E-2</v>
      </c>
      <c r="BA924" s="48">
        <v>38667.244242384957</v>
      </c>
      <c r="BB924" s="48">
        <v>126.06100085618255</v>
      </c>
      <c r="BC924" s="48">
        <v>3.5436545366227534E-3</v>
      </c>
      <c r="BD924" s="48">
        <v>35573.72750457887</v>
      </c>
      <c r="BF924" s="8">
        <f t="shared" si="121"/>
        <v>317767.96129391127</v>
      </c>
      <c r="BG924" s="8">
        <f t="shared" si="122"/>
        <v>317571.39403142262</v>
      </c>
      <c r="BH924" s="8">
        <f t="shared" si="123"/>
        <v>317729.86967530812</v>
      </c>
      <c r="BI924" s="8">
        <f t="shared" si="124"/>
        <v>317749.62104006566</v>
      </c>
      <c r="BJ924" s="19">
        <f t="shared" si="125"/>
        <v>1</v>
      </c>
      <c r="BK924" s="19">
        <f t="shared" si="126"/>
        <v>0</v>
      </c>
      <c r="BL924" s="19">
        <f t="shared" si="127"/>
        <v>0</v>
      </c>
      <c r="BM924" s="19">
        <f t="shared" si="128"/>
        <v>0</v>
      </c>
    </row>
    <row r="925" spans="2:65" x14ac:dyDescent="0.25">
      <c r="B925" s="6">
        <v>900</v>
      </c>
      <c r="C925" s="48">
        <v>2025.9012780010958</v>
      </c>
      <c r="D925" s="48">
        <v>1603.0455507050601</v>
      </c>
      <c r="E925" s="48">
        <v>15.101508439561499</v>
      </c>
      <c r="F925" s="48">
        <v>10.691181581063578</v>
      </c>
      <c r="G925" s="48">
        <v>3175.3021595598816</v>
      </c>
      <c r="H925" s="48">
        <v>2911.1099847783348</v>
      </c>
      <c r="I925" s="48">
        <v>15.174723357048023</v>
      </c>
      <c r="J925" s="48">
        <v>10.734377415142042</v>
      </c>
      <c r="K925" s="48">
        <v>2555.4163884064828</v>
      </c>
      <c r="L925" s="48">
        <v>2235.197596973605</v>
      </c>
      <c r="M925" s="48">
        <v>15.149025935027455</v>
      </c>
      <c r="N925" s="48">
        <v>10.719231799347227</v>
      </c>
      <c r="O925" s="48">
        <v>2507.9982896798479</v>
      </c>
      <c r="P925" s="48">
        <v>2153.5676454295199</v>
      </c>
      <c r="Q925" s="48">
        <v>15.133251390184542</v>
      </c>
      <c r="R925" s="48">
        <v>10.709926278600131</v>
      </c>
      <c r="U925" s="48">
        <v>1308.0644340732747</v>
      </c>
      <c r="V925" s="48">
        <v>4.3195834078463946E-2</v>
      </c>
      <c r="W925" s="48">
        <v>30282.18952080459</v>
      </c>
      <c r="X925" s="48">
        <v>632.15204626854484</v>
      </c>
      <c r="Y925" s="48">
        <v>2.8050218283649286E-2</v>
      </c>
      <c r="Z925" s="48">
        <v>22536.439462826987</v>
      </c>
      <c r="AA925" s="48">
        <v>550.52209472445975</v>
      </c>
      <c r="AB925" s="48">
        <v>1.8744697536552835E-2</v>
      </c>
      <c r="AC925" s="48">
        <v>29369.484018129493</v>
      </c>
      <c r="AD925" s="48">
        <v>-1308.0644340732747</v>
      </c>
      <c r="AE925" s="48">
        <v>-4.3195834078463946E-2</v>
      </c>
      <c r="AF925" s="48">
        <v>30282.18952080459</v>
      </c>
      <c r="AG925" s="48">
        <v>-675.91238780472986</v>
      </c>
      <c r="AH925" s="48">
        <v>-1.514561579481466E-2</v>
      </c>
      <c r="AI925" s="48">
        <v>44627.593685305234</v>
      </c>
      <c r="AJ925" s="48">
        <v>-757.54233934881495</v>
      </c>
      <c r="AK925" s="48">
        <v>-2.4451136541911112E-2</v>
      </c>
      <c r="AL925" s="48">
        <v>30981.886590438429</v>
      </c>
      <c r="AM925" s="48">
        <v>-632.15204626854484</v>
      </c>
      <c r="AN925" s="48">
        <v>-2.8050218283649286E-2</v>
      </c>
      <c r="AO925" s="48">
        <v>22536.439462826987</v>
      </c>
      <c r="AP925" s="48">
        <v>675.91238780472986</v>
      </c>
      <c r="AQ925" s="48">
        <v>1.514561579481466E-2</v>
      </c>
      <c r="AR925" s="48">
        <v>44627.593685305234</v>
      </c>
      <c r="AS925" s="48">
        <v>-81.629951544085088</v>
      </c>
      <c r="AT925" s="48">
        <v>-9.3055207470964518E-3</v>
      </c>
      <c r="AU925" s="48">
        <v>8772.206710683613</v>
      </c>
      <c r="AV925" s="48">
        <v>-550.52209472445975</v>
      </c>
      <c r="AW925" s="48">
        <v>-1.8744697536552835E-2</v>
      </c>
      <c r="AX925" s="48">
        <v>29369.484018129493</v>
      </c>
      <c r="AY925" s="48">
        <v>757.54233934881495</v>
      </c>
      <c r="AZ925" s="48">
        <v>2.4451136541911112E-2</v>
      </c>
      <c r="BA925" s="48">
        <v>30981.886590438429</v>
      </c>
      <c r="BB925" s="48">
        <v>81.629951544085088</v>
      </c>
      <c r="BC925" s="48">
        <v>9.3055207470964518E-3</v>
      </c>
      <c r="BD925" s="48">
        <v>8772.206710683613</v>
      </c>
      <c r="BF925" s="8">
        <f t="shared" si="121"/>
        <v>319132.4018812023</v>
      </c>
      <c r="BG925" s="8">
        <f t="shared" si="122"/>
        <v>319120.21246948291</v>
      </c>
      <c r="BH925" s="8">
        <f t="shared" si="123"/>
        <v>319341.75638344319</v>
      </c>
      <c r="BI925" s="8">
        <f t="shared" si="124"/>
        <v>319144.22071257443</v>
      </c>
      <c r="BJ925" s="19">
        <f t="shared" si="125"/>
        <v>0</v>
      </c>
      <c r="BK925" s="19">
        <f t="shared" si="126"/>
        <v>0</v>
      </c>
      <c r="BL925" s="19">
        <f t="shared" si="127"/>
        <v>1</v>
      </c>
      <c r="BM925" s="19">
        <f t="shared" si="128"/>
        <v>0</v>
      </c>
    </row>
    <row r="926" spans="2:65" x14ac:dyDescent="0.25">
      <c r="B926" s="6">
        <v>901</v>
      </c>
      <c r="C926" s="48">
        <v>1942.309778156452</v>
      </c>
      <c r="D926" s="48">
        <v>1547.1236241277968</v>
      </c>
      <c r="E926" s="48">
        <v>15.129232636974548</v>
      </c>
      <c r="F926" s="48">
        <v>10.710742362914846</v>
      </c>
      <c r="G926" s="48">
        <v>3203.4484844040735</v>
      </c>
      <c r="H926" s="48">
        <v>2930.0448767140456</v>
      </c>
      <c r="I926" s="48">
        <v>15.190113096342595</v>
      </c>
      <c r="J926" s="48">
        <v>10.746759483837121</v>
      </c>
      <c r="K926" s="48">
        <v>2535.784286191406</v>
      </c>
      <c r="L926" s="48">
        <v>2222.2084974994204</v>
      </c>
      <c r="M926" s="48">
        <v>15.170126531769428</v>
      </c>
      <c r="N926" s="48">
        <v>10.73494518043214</v>
      </c>
      <c r="O926" s="48">
        <v>2514.3634782821532</v>
      </c>
      <c r="P926" s="48">
        <v>2158.0072445229675</v>
      </c>
      <c r="Q926" s="48">
        <v>15.148739086855826</v>
      </c>
      <c r="R926" s="48">
        <v>10.722292189328011</v>
      </c>
      <c r="U926" s="48">
        <v>1382.9212525862488</v>
      </c>
      <c r="V926" s="48">
        <v>3.601712092227416E-2</v>
      </c>
      <c r="W926" s="48">
        <v>38396.218719720193</v>
      </c>
      <c r="X926" s="48">
        <v>675.08487337162364</v>
      </c>
      <c r="Y926" s="48">
        <v>2.4202817517293695E-2</v>
      </c>
      <c r="Z926" s="48">
        <v>27892.821688601078</v>
      </c>
      <c r="AA926" s="48">
        <v>610.88362039517074</v>
      </c>
      <c r="AB926" s="48">
        <v>1.1549826413164155E-2</v>
      </c>
      <c r="AC926" s="48">
        <v>52891.151653924724</v>
      </c>
      <c r="AD926" s="48">
        <v>-1382.9212525862488</v>
      </c>
      <c r="AE926" s="48">
        <v>-3.601712092227416E-2</v>
      </c>
      <c r="AF926" s="48">
        <v>38396.218719720193</v>
      </c>
      <c r="AG926" s="48">
        <v>-707.83637921462514</v>
      </c>
      <c r="AH926" s="48">
        <v>-1.1814303404980464E-2</v>
      </c>
      <c r="AI926" s="48">
        <v>59913.509493604848</v>
      </c>
      <c r="AJ926" s="48">
        <v>-772.03763219107805</v>
      </c>
      <c r="AK926" s="48">
        <v>-2.4467294509110005E-2</v>
      </c>
      <c r="AL926" s="48">
        <v>31553.861907519942</v>
      </c>
      <c r="AM926" s="48">
        <v>-675.08487337162364</v>
      </c>
      <c r="AN926" s="48">
        <v>-2.4202817517293695E-2</v>
      </c>
      <c r="AO926" s="48">
        <v>27892.821688601078</v>
      </c>
      <c r="AP926" s="48">
        <v>707.83637921462514</v>
      </c>
      <c r="AQ926" s="48">
        <v>1.1814303404980464E-2</v>
      </c>
      <c r="AR926" s="48">
        <v>59913.509493604848</v>
      </c>
      <c r="AS926" s="48">
        <v>-64.201252976452906</v>
      </c>
      <c r="AT926" s="48">
        <v>-1.2652991104129541E-2</v>
      </c>
      <c r="AU926" s="48">
        <v>5073.9981122328954</v>
      </c>
      <c r="AV926" s="48">
        <v>-610.88362039517074</v>
      </c>
      <c r="AW926" s="48">
        <v>-1.1549826413164155E-2</v>
      </c>
      <c r="AX926" s="48">
        <v>52891.151653924724</v>
      </c>
      <c r="AY926" s="48">
        <v>772.03763219107805</v>
      </c>
      <c r="AZ926" s="48">
        <v>2.4467294509110005E-2</v>
      </c>
      <c r="BA926" s="48">
        <v>31553.861907519942</v>
      </c>
      <c r="BB926" s="48">
        <v>64.201252976452906</v>
      </c>
      <c r="BC926" s="48">
        <v>1.2652991104129541E-2</v>
      </c>
      <c r="BD926" s="48">
        <v>5073.9981122328954</v>
      </c>
      <c r="BF926" s="8">
        <f t="shared" si="121"/>
        <v>319775.14726331754</v>
      </c>
      <c r="BG926" s="8">
        <f t="shared" si="122"/>
        <v>319472.73963839957</v>
      </c>
      <c r="BH926" s="8">
        <f t="shared" si="123"/>
        <v>319826.14691546478</v>
      </c>
      <c r="BI926" s="8">
        <f t="shared" si="124"/>
        <v>319510.75843531732</v>
      </c>
      <c r="BJ926" s="19">
        <f t="shared" si="125"/>
        <v>0</v>
      </c>
      <c r="BK926" s="19">
        <f t="shared" si="126"/>
        <v>0</v>
      </c>
      <c r="BL926" s="19">
        <f t="shared" si="127"/>
        <v>1</v>
      </c>
      <c r="BM926" s="19">
        <f t="shared" si="128"/>
        <v>0</v>
      </c>
    </row>
    <row r="927" spans="2:65" x14ac:dyDescent="0.25">
      <c r="B927" s="6">
        <v>902</v>
      </c>
      <c r="C927" s="48">
        <v>2001.9529480588062</v>
      </c>
      <c r="D927" s="48">
        <v>1589.3077664473083</v>
      </c>
      <c r="E927" s="48">
        <v>15.078729695584286</v>
      </c>
      <c r="F927" s="48">
        <v>10.676328373060466</v>
      </c>
      <c r="G927" s="48">
        <v>3194.7507101584051</v>
      </c>
      <c r="H927" s="48">
        <v>2925.5749118110903</v>
      </c>
      <c r="I927" s="48">
        <v>15.149968249250851</v>
      </c>
      <c r="J927" s="48">
        <v>10.7183164446694</v>
      </c>
      <c r="K927" s="48">
        <v>2601.5717679914683</v>
      </c>
      <c r="L927" s="48">
        <v>2267.9533597432446</v>
      </c>
      <c r="M927" s="48">
        <v>15.118127536631384</v>
      </c>
      <c r="N927" s="48">
        <v>10.699564704164766</v>
      </c>
      <c r="O927" s="48">
        <v>2508.5150892978663</v>
      </c>
      <c r="P927" s="48">
        <v>2155.8848185361553</v>
      </c>
      <c r="Q927" s="48">
        <v>15.10868524664953</v>
      </c>
      <c r="R927" s="48">
        <v>10.693999214102098</v>
      </c>
      <c r="U927" s="48">
        <v>1336.267145363782</v>
      </c>
      <c r="V927" s="48">
        <v>4.1988071608933808E-2</v>
      </c>
      <c r="W927" s="48">
        <v>31824.922987876973</v>
      </c>
      <c r="X927" s="48">
        <v>678.64559329593635</v>
      </c>
      <c r="Y927" s="48">
        <v>2.3236331104300234E-2</v>
      </c>
      <c r="Z927" s="48">
        <v>29206.228395081816</v>
      </c>
      <c r="AA927" s="48">
        <v>566.57705208884704</v>
      </c>
      <c r="AB927" s="48">
        <v>1.7670841041631746E-2</v>
      </c>
      <c r="AC927" s="48">
        <v>32062.823198625108</v>
      </c>
      <c r="AD927" s="48">
        <v>-1336.267145363782</v>
      </c>
      <c r="AE927" s="48">
        <v>-4.1988071608933808E-2</v>
      </c>
      <c r="AF927" s="48">
        <v>31824.922987876973</v>
      </c>
      <c r="AG927" s="48">
        <v>-657.62155206784564</v>
      </c>
      <c r="AH927" s="48">
        <v>-1.8751740504633574E-2</v>
      </c>
      <c r="AI927" s="48">
        <v>35069.894013590187</v>
      </c>
      <c r="AJ927" s="48">
        <v>-769.69009327493495</v>
      </c>
      <c r="AK927" s="48">
        <v>-2.4317230567302062E-2</v>
      </c>
      <c r="AL927" s="48">
        <v>31652.045702518921</v>
      </c>
      <c r="AM927" s="48">
        <v>-678.64559329593635</v>
      </c>
      <c r="AN927" s="48">
        <v>-2.3236331104300234E-2</v>
      </c>
      <c r="AO927" s="48">
        <v>29206.228395081816</v>
      </c>
      <c r="AP927" s="48">
        <v>657.62155206784564</v>
      </c>
      <c r="AQ927" s="48">
        <v>1.8751740504633574E-2</v>
      </c>
      <c r="AR927" s="48">
        <v>35069.894013590187</v>
      </c>
      <c r="AS927" s="48">
        <v>-112.06854120708931</v>
      </c>
      <c r="AT927" s="48">
        <v>-5.5654900626684878E-3</v>
      </c>
      <c r="AU927" s="48">
        <v>20136.329405888071</v>
      </c>
      <c r="AV927" s="48">
        <v>-566.57705208884704</v>
      </c>
      <c r="AW927" s="48">
        <v>-1.7670841041631746E-2</v>
      </c>
      <c r="AX927" s="48">
        <v>32062.823198625108</v>
      </c>
      <c r="AY927" s="48">
        <v>769.69009327493495</v>
      </c>
      <c r="AZ927" s="48">
        <v>2.4317230567302062E-2</v>
      </c>
      <c r="BA927" s="48">
        <v>31652.045702518921</v>
      </c>
      <c r="BB927" s="48">
        <v>112.06854120708931</v>
      </c>
      <c r="BC927" s="48">
        <v>5.5654900626684878E-3</v>
      </c>
      <c r="BD927" s="48">
        <v>20136.329405888071</v>
      </c>
      <c r="BF927" s="8">
        <f t="shared" si="121"/>
        <v>318700.54342536669</v>
      </c>
      <c r="BG927" s="8">
        <f t="shared" si="122"/>
        <v>318623.9184282709</v>
      </c>
      <c r="BH927" s="8">
        <f t="shared" si="123"/>
        <v>318718.98776519974</v>
      </c>
      <c r="BI927" s="8">
        <f t="shared" si="124"/>
        <v>318664.09160452674</v>
      </c>
      <c r="BJ927" s="19">
        <f t="shared" si="125"/>
        <v>0</v>
      </c>
      <c r="BK927" s="19">
        <f t="shared" si="126"/>
        <v>0</v>
      </c>
      <c r="BL927" s="19">
        <f t="shared" si="127"/>
        <v>1</v>
      </c>
      <c r="BM927" s="19">
        <f t="shared" si="128"/>
        <v>0</v>
      </c>
    </row>
    <row r="928" spans="2:65" x14ac:dyDescent="0.25">
      <c r="B928" s="6">
        <v>903</v>
      </c>
      <c r="C928" s="48">
        <v>1936.3874803107963</v>
      </c>
      <c r="D928" s="48">
        <v>1547.7052215649474</v>
      </c>
      <c r="E928" s="48">
        <v>15.082658487207096</v>
      </c>
      <c r="F928" s="48">
        <v>10.67547671262772</v>
      </c>
      <c r="G928" s="48">
        <v>3181.9316714258757</v>
      </c>
      <c r="H928" s="48">
        <v>2918.6500524919547</v>
      </c>
      <c r="I928" s="48">
        <v>15.138490692985725</v>
      </c>
      <c r="J928" s="48">
        <v>10.708351476609106</v>
      </c>
      <c r="K928" s="48">
        <v>2510.8621240201956</v>
      </c>
      <c r="L928" s="48">
        <v>2208.9878054101328</v>
      </c>
      <c r="M928" s="48">
        <v>15.121406033195255</v>
      </c>
      <c r="N928" s="48">
        <v>10.698300930558208</v>
      </c>
      <c r="O928" s="48">
        <v>2454.8056163889141</v>
      </c>
      <c r="P928" s="48">
        <v>2121.9419334758181</v>
      </c>
      <c r="Q928" s="48">
        <v>15.107624860189899</v>
      </c>
      <c r="R928" s="48">
        <v>10.690187910976467</v>
      </c>
      <c r="U928" s="48">
        <v>1370.9448309270074</v>
      </c>
      <c r="V928" s="48">
        <v>3.2874763981386224E-2</v>
      </c>
      <c r="W928" s="48">
        <v>41702.043296896059</v>
      </c>
      <c r="X928" s="48">
        <v>661.2825838451854</v>
      </c>
      <c r="Y928" s="48">
        <v>2.2824217930487833E-2</v>
      </c>
      <c r="Z928" s="48">
        <v>28972.84743158126</v>
      </c>
      <c r="AA928" s="48">
        <v>574.23671191087078</v>
      </c>
      <c r="AB928" s="48">
        <v>1.4711198348747345E-2</v>
      </c>
      <c r="AC928" s="48">
        <v>39033.986103502364</v>
      </c>
      <c r="AD928" s="48">
        <v>-1370.9448309270074</v>
      </c>
      <c r="AE928" s="48">
        <v>-3.2874763981386224E-2</v>
      </c>
      <c r="AF928" s="48">
        <v>41702.043296896059</v>
      </c>
      <c r="AG928" s="48">
        <v>-709.66224708182199</v>
      </c>
      <c r="AH928" s="48">
        <v>-1.005054605089839E-2</v>
      </c>
      <c r="AI928" s="48">
        <v>70609.322467448146</v>
      </c>
      <c r="AJ928" s="48">
        <v>-796.70811901613661</v>
      </c>
      <c r="AK928" s="48">
        <v>-1.8163565632638878E-2</v>
      </c>
      <c r="AL928" s="48">
        <v>43862.980162028216</v>
      </c>
      <c r="AM928" s="48">
        <v>-661.2825838451854</v>
      </c>
      <c r="AN928" s="48">
        <v>-2.2824217930487833E-2</v>
      </c>
      <c r="AO928" s="48">
        <v>28972.84743158126</v>
      </c>
      <c r="AP928" s="48">
        <v>709.66224708182199</v>
      </c>
      <c r="AQ928" s="48">
        <v>1.005054605089839E-2</v>
      </c>
      <c r="AR928" s="48">
        <v>70609.322467448146</v>
      </c>
      <c r="AS928" s="48">
        <v>-87.045871934314619</v>
      </c>
      <c r="AT928" s="48">
        <v>-8.1130195817404882E-3</v>
      </c>
      <c r="AU928" s="48">
        <v>10729.15836789348</v>
      </c>
      <c r="AV928" s="48">
        <v>-574.23671191087078</v>
      </c>
      <c r="AW928" s="48">
        <v>-1.4711198348747345E-2</v>
      </c>
      <c r="AX928" s="48">
        <v>39033.986103502364</v>
      </c>
      <c r="AY928" s="48">
        <v>796.70811901613661</v>
      </c>
      <c r="AZ928" s="48">
        <v>1.8163565632638878E-2</v>
      </c>
      <c r="BA928" s="48">
        <v>43862.980162028216</v>
      </c>
      <c r="BB928" s="48">
        <v>87.045871934314619</v>
      </c>
      <c r="BC928" s="48">
        <v>8.1130195817404882E-3</v>
      </c>
      <c r="BD928" s="48">
        <v>10729.15836789348</v>
      </c>
      <c r="BF928" s="8">
        <f t="shared" si="121"/>
        <v>318716.59615726664</v>
      </c>
      <c r="BG928" s="8">
        <f t="shared" si="122"/>
        <v>318331.89424578118</v>
      </c>
      <c r="BH928" s="8">
        <f t="shared" si="123"/>
        <v>318740.0401113361</v>
      </c>
      <c r="BI928" s="8">
        <f t="shared" si="124"/>
        <v>318583.69539581815</v>
      </c>
      <c r="BJ928" s="19">
        <f t="shared" si="125"/>
        <v>0</v>
      </c>
      <c r="BK928" s="19">
        <f t="shared" si="126"/>
        <v>0</v>
      </c>
      <c r="BL928" s="19">
        <f t="shared" si="127"/>
        <v>1</v>
      </c>
      <c r="BM928" s="19">
        <f t="shared" si="128"/>
        <v>0</v>
      </c>
    </row>
    <row r="929" spans="2:65" x14ac:dyDescent="0.25">
      <c r="B929" s="6">
        <v>904</v>
      </c>
      <c r="C929" s="48">
        <v>2000.5725426822969</v>
      </c>
      <c r="D929" s="48">
        <v>1589.6150521441757</v>
      </c>
      <c r="E929" s="48">
        <v>15.105956047578628</v>
      </c>
      <c r="F929" s="48">
        <v>10.695001020829904</v>
      </c>
      <c r="G929" s="48">
        <v>3146.8663973681755</v>
      </c>
      <c r="H929" s="48">
        <v>2894.2263439064468</v>
      </c>
      <c r="I929" s="48">
        <v>15.183173647405958</v>
      </c>
      <c r="J929" s="48">
        <v>10.740529750330843</v>
      </c>
      <c r="K929" s="48">
        <v>2559.8814681356785</v>
      </c>
      <c r="L929" s="48">
        <v>2240.8979244160778</v>
      </c>
      <c r="M929" s="48">
        <v>15.151004335661348</v>
      </c>
      <c r="N929" s="48">
        <v>10.721580300508986</v>
      </c>
      <c r="O929" s="48">
        <v>2570.562918068124</v>
      </c>
      <c r="P929" s="48">
        <v>2198.7120966409502</v>
      </c>
      <c r="Q929" s="48">
        <v>15.125175629975148</v>
      </c>
      <c r="R929" s="48">
        <v>10.706347161664613</v>
      </c>
      <c r="U929" s="48">
        <v>1304.6112917622711</v>
      </c>
      <c r="V929" s="48">
        <v>4.552872950093878E-2</v>
      </c>
      <c r="W929" s="48">
        <v>28654.682572140973</v>
      </c>
      <c r="X929" s="48">
        <v>651.28287227190208</v>
      </c>
      <c r="Y929" s="48">
        <v>2.657927967908158E-2</v>
      </c>
      <c r="Z929" s="48">
        <v>24503.405665446782</v>
      </c>
      <c r="AA929" s="48">
        <v>609.09704449677452</v>
      </c>
      <c r="AB929" s="48">
        <v>1.1346140834708862E-2</v>
      </c>
      <c r="AC929" s="48">
        <v>53683.190907827622</v>
      </c>
      <c r="AD929" s="48">
        <v>-1304.6112917622711</v>
      </c>
      <c r="AE929" s="48">
        <v>-4.552872950093878E-2</v>
      </c>
      <c r="AF929" s="48">
        <v>28654.682572140973</v>
      </c>
      <c r="AG929" s="48">
        <v>-653.32841949036901</v>
      </c>
      <c r="AH929" s="48">
        <v>-1.8949449821857201E-2</v>
      </c>
      <c r="AI929" s="48">
        <v>34477.434734637456</v>
      </c>
      <c r="AJ929" s="48">
        <v>-695.51424726549658</v>
      </c>
      <c r="AK929" s="48">
        <v>-3.4182588666229918E-2</v>
      </c>
      <c r="AL929" s="48">
        <v>20347.032638654939</v>
      </c>
      <c r="AM929" s="48">
        <v>-651.28287227190208</v>
      </c>
      <c r="AN929" s="48">
        <v>-2.657927967908158E-2</v>
      </c>
      <c r="AO929" s="48">
        <v>24503.405665446782</v>
      </c>
      <c r="AP929" s="48">
        <v>653.32841949036901</v>
      </c>
      <c r="AQ929" s="48">
        <v>1.8949449821857201E-2</v>
      </c>
      <c r="AR929" s="48">
        <v>34477.434734637456</v>
      </c>
      <c r="AS929" s="48">
        <v>-42.185827775127564</v>
      </c>
      <c r="AT929" s="48">
        <v>-1.5233138844372718E-2</v>
      </c>
      <c r="AU929" s="48">
        <v>2769.3457143739915</v>
      </c>
      <c r="AV929" s="48">
        <v>-609.09704449677452</v>
      </c>
      <c r="AW929" s="48">
        <v>-1.1346140834708862E-2</v>
      </c>
      <c r="AX929" s="48">
        <v>53683.190907827622</v>
      </c>
      <c r="AY929" s="48">
        <v>695.51424726549658</v>
      </c>
      <c r="AZ929" s="48">
        <v>3.4182588666229918E-2</v>
      </c>
      <c r="BA929" s="48">
        <v>20347.032638654939</v>
      </c>
      <c r="BB929" s="48">
        <v>42.185827775127564</v>
      </c>
      <c r="BC929" s="48">
        <v>1.5233138844372718E-2</v>
      </c>
      <c r="BD929" s="48">
        <v>2769.3457143739915</v>
      </c>
      <c r="BF929" s="8">
        <f t="shared" si="121"/>
        <v>319260.415572753</v>
      </c>
      <c r="BG929" s="8">
        <f t="shared" si="122"/>
        <v>319321.66616601887</v>
      </c>
      <c r="BH929" s="8">
        <f t="shared" si="123"/>
        <v>319406.51109085354</v>
      </c>
      <c r="BI929" s="8">
        <f t="shared" si="124"/>
        <v>318991.70275329746</v>
      </c>
      <c r="BJ929" s="19">
        <f t="shared" si="125"/>
        <v>0</v>
      </c>
      <c r="BK929" s="19">
        <f t="shared" si="126"/>
        <v>0</v>
      </c>
      <c r="BL929" s="19">
        <f t="shared" si="127"/>
        <v>1</v>
      </c>
      <c r="BM929" s="19">
        <f t="shared" si="128"/>
        <v>0</v>
      </c>
    </row>
    <row r="930" spans="2:65" x14ac:dyDescent="0.25">
      <c r="B930" s="6">
        <v>905</v>
      </c>
      <c r="C930" s="48">
        <v>1964.8523860798803</v>
      </c>
      <c r="D930" s="48">
        <v>1561.786695299691</v>
      </c>
      <c r="E930" s="48">
        <v>15.010772713279717</v>
      </c>
      <c r="F930" s="48">
        <v>10.626304320255525</v>
      </c>
      <c r="G930" s="48">
        <v>3189.4866053246114</v>
      </c>
      <c r="H930" s="48">
        <v>2920.4057382903898</v>
      </c>
      <c r="I930" s="48">
        <v>15.073135457923536</v>
      </c>
      <c r="J930" s="48">
        <v>10.663064056362469</v>
      </c>
      <c r="K930" s="48">
        <v>2575.667759918857</v>
      </c>
      <c r="L930" s="48">
        <v>2248.534472849838</v>
      </c>
      <c r="M930" s="48">
        <v>15.04623616852423</v>
      </c>
      <c r="N930" s="48">
        <v>10.647220272230966</v>
      </c>
      <c r="O930" s="48">
        <v>2519.5377395924897</v>
      </c>
      <c r="P930" s="48">
        <v>2161.0609100480801</v>
      </c>
      <c r="Q930" s="48">
        <v>15.031636407092194</v>
      </c>
      <c r="R930" s="48">
        <v>10.638613353631914</v>
      </c>
      <c r="U930" s="48">
        <v>1358.6190429906987</v>
      </c>
      <c r="V930" s="48">
        <v>3.6759736106944274E-2</v>
      </c>
      <c r="W930" s="48">
        <v>36959.434067701106</v>
      </c>
      <c r="X930" s="48">
        <v>686.74777755014702</v>
      </c>
      <c r="Y930" s="48">
        <v>2.091595197544116E-2</v>
      </c>
      <c r="Z930" s="48">
        <v>32833.684948048467</v>
      </c>
      <c r="AA930" s="48">
        <v>599.27421474838911</v>
      </c>
      <c r="AB930" s="48">
        <v>1.2309033376389777E-2</v>
      </c>
      <c r="AC930" s="48">
        <v>48685.72506252765</v>
      </c>
      <c r="AD930" s="48">
        <v>-1358.6190429906987</v>
      </c>
      <c r="AE930" s="48">
        <v>-3.6759736106944274E-2</v>
      </c>
      <c r="AF930" s="48">
        <v>36959.434067701106</v>
      </c>
      <c r="AG930" s="48">
        <v>-671.87126544055172</v>
      </c>
      <c r="AH930" s="48">
        <v>-1.5843784131503114E-2</v>
      </c>
      <c r="AI930" s="48">
        <v>42405.984571869492</v>
      </c>
      <c r="AJ930" s="48">
        <v>-759.34482824230963</v>
      </c>
      <c r="AK930" s="48">
        <v>-2.4450702730554497E-2</v>
      </c>
      <c r="AL930" s="48">
        <v>31056.155588256548</v>
      </c>
      <c r="AM930" s="48">
        <v>-686.74777755014702</v>
      </c>
      <c r="AN930" s="48">
        <v>-2.091595197544116E-2</v>
      </c>
      <c r="AO930" s="48">
        <v>32833.684948048467</v>
      </c>
      <c r="AP930" s="48">
        <v>671.87126544055172</v>
      </c>
      <c r="AQ930" s="48">
        <v>1.5843784131503114E-2</v>
      </c>
      <c r="AR930" s="48">
        <v>42405.984571869492</v>
      </c>
      <c r="AS930" s="48">
        <v>-87.473562801757907</v>
      </c>
      <c r="AT930" s="48">
        <v>-8.606918599051383E-3</v>
      </c>
      <c r="AU930" s="48">
        <v>10163.168362182356</v>
      </c>
      <c r="AV930" s="48">
        <v>-599.27421474838911</v>
      </c>
      <c r="AW930" s="48">
        <v>-1.2309033376389777E-2</v>
      </c>
      <c r="AX930" s="48">
        <v>48685.72506252765</v>
      </c>
      <c r="AY930" s="48">
        <v>759.34482824230963</v>
      </c>
      <c r="AZ930" s="48">
        <v>2.4450702730554497E-2</v>
      </c>
      <c r="BA930" s="48">
        <v>31056.155588256548</v>
      </c>
      <c r="BB930" s="48">
        <v>87.473562801757907</v>
      </c>
      <c r="BC930" s="48">
        <v>8.606918599051383E-3</v>
      </c>
      <c r="BD930" s="48">
        <v>10163.168362182356</v>
      </c>
      <c r="BF930" s="8">
        <f t="shared" si="121"/>
        <v>317227.34291236609</v>
      </c>
      <c r="BG930" s="8">
        <f t="shared" si="122"/>
        <v>316971.51595258369</v>
      </c>
      <c r="BH930" s="8">
        <f t="shared" si="123"/>
        <v>317168.07369407912</v>
      </c>
      <c r="BI930" s="8">
        <f t="shared" si="124"/>
        <v>316997.33969890937</v>
      </c>
      <c r="BJ930" s="19">
        <f t="shared" si="125"/>
        <v>1</v>
      </c>
      <c r="BK930" s="19">
        <f t="shared" si="126"/>
        <v>0</v>
      </c>
      <c r="BL930" s="19">
        <f t="shared" si="127"/>
        <v>0</v>
      </c>
      <c r="BM930" s="19">
        <f t="shared" si="128"/>
        <v>0</v>
      </c>
    </row>
    <row r="931" spans="2:65" x14ac:dyDescent="0.25">
      <c r="B931" s="6">
        <v>906</v>
      </c>
      <c r="C931" s="48">
        <v>1999.9348235960715</v>
      </c>
      <c r="D931" s="48">
        <v>1583.5491043115753</v>
      </c>
      <c r="E931" s="48">
        <v>15.027110209048276</v>
      </c>
      <c r="F931" s="48">
        <v>10.638389165034834</v>
      </c>
      <c r="G931" s="48">
        <v>3195.9952156243867</v>
      </c>
      <c r="H931" s="48">
        <v>2923.6368779941777</v>
      </c>
      <c r="I931" s="48">
        <v>15.094636142848351</v>
      </c>
      <c r="J931" s="48">
        <v>10.678319124632219</v>
      </c>
      <c r="K931" s="48">
        <v>2602.180630597406</v>
      </c>
      <c r="L931" s="48">
        <v>2264.8712994145349</v>
      </c>
      <c r="M931" s="48">
        <v>15.064318997193675</v>
      </c>
      <c r="N931" s="48">
        <v>10.66040575605205</v>
      </c>
      <c r="O931" s="48">
        <v>2570.0684419831159</v>
      </c>
      <c r="P931" s="48">
        <v>2193.3311859269561</v>
      </c>
      <c r="Q931" s="48">
        <v>15.045808109914535</v>
      </c>
      <c r="R931" s="48">
        <v>10.649457115649424</v>
      </c>
      <c r="U931" s="48">
        <v>1340.0877736826023</v>
      </c>
      <c r="V931" s="48">
        <v>3.9929959597385434E-2</v>
      </c>
      <c r="W931" s="48">
        <v>33560.959920689471</v>
      </c>
      <c r="X931" s="48">
        <v>681.32219510295954</v>
      </c>
      <c r="Y931" s="48">
        <v>2.2016591017216314E-2</v>
      </c>
      <c r="Z931" s="48">
        <v>30945.853269027255</v>
      </c>
      <c r="AA931" s="48">
        <v>609.78208161538078</v>
      </c>
      <c r="AB931" s="48">
        <v>1.1067950614590316E-2</v>
      </c>
      <c r="AC931" s="48">
        <v>55094.398488870749</v>
      </c>
      <c r="AD931" s="48">
        <v>-1340.0877736826023</v>
      </c>
      <c r="AE931" s="48">
        <v>-3.9929959597385434E-2</v>
      </c>
      <c r="AF931" s="48">
        <v>33560.959920689471</v>
      </c>
      <c r="AG931" s="48">
        <v>-658.76557857964281</v>
      </c>
      <c r="AH931" s="48">
        <v>-1.791336858016912E-2</v>
      </c>
      <c r="AI931" s="48">
        <v>36775.080891760641</v>
      </c>
      <c r="AJ931" s="48">
        <v>-730.30569206722157</v>
      </c>
      <c r="AK931" s="48">
        <v>-2.8862008982795118E-2</v>
      </c>
      <c r="AL931" s="48">
        <v>25303.356135138161</v>
      </c>
      <c r="AM931" s="48">
        <v>-681.32219510295954</v>
      </c>
      <c r="AN931" s="48">
        <v>-2.2016591017216314E-2</v>
      </c>
      <c r="AO931" s="48">
        <v>30945.853269027255</v>
      </c>
      <c r="AP931" s="48">
        <v>658.76557857964281</v>
      </c>
      <c r="AQ931" s="48">
        <v>1.791336858016912E-2</v>
      </c>
      <c r="AR931" s="48">
        <v>36775.080891760641</v>
      </c>
      <c r="AS931" s="48">
        <v>-71.540113487578765</v>
      </c>
      <c r="AT931" s="48">
        <v>-1.0948640402625998E-2</v>
      </c>
      <c r="AU931" s="48">
        <v>6534.1550052570992</v>
      </c>
      <c r="AV931" s="48">
        <v>-609.78208161538078</v>
      </c>
      <c r="AW931" s="48">
        <v>-1.1067950614590316E-2</v>
      </c>
      <c r="AX931" s="48">
        <v>55094.398488870749</v>
      </c>
      <c r="AY931" s="48">
        <v>730.30569206722157</v>
      </c>
      <c r="AZ931" s="48">
        <v>2.8862008982795118E-2</v>
      </c>
      <c r="BA931" s="48">
        <v>25303.356135138161</v>
      </c>
      <c r="BB931" s="48">
        <v>71.540113487578765</v>
      </c>
      <c r="BC931" s="48">
        <v>1.0948640402625998E-2</v>
      </c>
      <c r="BD931" s="48">
        <v>6534.1550052570992</v>
      </c>
      <c r="BF931" s="8">
        <f t="shared" si="121"/>
        <v>317568.12584673346</v>
      </c>
      <c r="BG931" s="8">
        <f t="shared" si="122"/>
        <v>317425.93686097243</v>
      </c>
      <c r="BH931" s="8">
        <f t="shared" si="123"/>
        <v>317547.30138214695</v>
      </c>
      <c r="BI931" s="8">
        <f t="shared" si="124"/>
        <v>317290.38228355575</v>
      </c>
      <c r="BJ931" s="19">
        <f t="shared" si="125"/>
        <v>1</v>
      </c>
      <c r="BK931" s="19">
        <f t="shared" si="126"/>
        <v>0</v>
      </c>
      <c r="BL931" s="19">
        <f t="shared" si="127"/>
        <v>0</v>
      </c>
      <c r="BM931" s="19">
        <f t="shared" si="128"/>
        <v>0</v>
      </c>
    </row>
    <row r="932" spans="2:65" x14ac:dyDescent="0.25">
      <c r="B932" s="6">
        <v>907</v>
      </c>
      <c r="C932" s="48">
        <v>2031.7498171847017</v>
      </c>
      <c r="D932" s="48">
        <v>1606.9580495643618</v>
      </c>
      <c r="E932" s="48">
        <v>15.095223908983913</v>
      </c>
      <c r="F932" s="48">
        <v>10.68810596518265</v>
      </c>
      <c r="G932" s="48">
        <v>3202.6073330744266</v>
      </c>
      <c r="H932" s="48">
        <v>2929.3364351194591</v>
      </c>
      <c r="I932" s="48">
        <v>15.170512252272662</v>
      </c>
      <c r="J932" s="48">
        <v>10.732706359888784</v>
      </c>
      <c r="K932" s="48">
        <v>2596.5851669802078</v>
      </c>
      <c r="L932" s="48">
        <v>2262.7406275782091</v>
      </c>
      <c r="M932" s="48">
        <v>15.14057450970048</v>
      </c>
      <c r="N932" s="48">
        <v>10.714988037842046</v>
      </c>
      <c r="O932" s="48">
        <v>2507.0351296328099</v>
      </c>
      <c r="P932" s="48">
        <v>2152.9038843546418</v>
      </c>
      <c r="Q932" s="48">
        <v>15.130500871221173</v>
      </c>
      <c r="R932" s="48">
        <v>10.709021154439755</v>
      </c>
      <c r="U932" s="48">
        <v>1322.3783855550973</v>
      </c>
      <c r="V932" s="48">
        <v>4.4600394706133528E-2</v>
      </c>
      <c r="W932" s="48">
        <v>29649.477191134396</v>
      </c>
      <c r="X932" s="48">
        <v>655.78257801384734</v>
      </c>
      <c r="Y932" s="48">
        <v>2.6882072659395462E-2</v>
      </c>
      <c r="Z932" s="48">
        <v>24394.792258871712</v>
      </c>
      <c r="AA932" s="48">
        <v>545.94583479028006</v>
      </c>
      <c r="AB932" s="48">
        <v>2.0915189257104672E-2</v>
      </c>
      <c r="AC932" s="48">
        <v>26102.839810776655</v>
      </c>
      <c r="AD932" s="48">
        <v>-1322.3783855550973</v>
      </c>
      <c r="AE932" s="48">
        <v>-4.4600394706133528E-2</v>
      </c>
      <c r="AF932" s="48">
        <v>29649.477191134396</v>
      </c>
      <c r="AG932" s="48">
        <v>-666.59580754125</v>
      </c>
      <c r="AH932" s="48">
        <v>-1.7718322046738066E-2</v>
      </c>
      <c r="AI932" s="48">
        <v>37621.836073578423</v>
      </c>
      <c r="AJ932" s="48">
        <v>-776.43255076481728</v>
      </c>
      <c r="AK932" s="48">
        <v>-2.3685205449028857E-2</v>
      </c>
      <c r="AL932" s="48">
        <v>32781.33062580855</v>
      </c>
      <c r="AM932" s="48">
        <v>-655.78257801384734</v>
      </c>
      <c r="AN932" s="48">
        <v>-2.6882072659395462E-2</v>
      </c>
      <c r="AO932" s="48">
        <v>24394.792258871712</v>
      </c>
      <c r="AP932" s="48">
        <v>666.59580754125</v>
      </c>
      <c r="AQ932" s="48">
        <v>1.7718322046738066E-2</v>
      </c>
      <c r="AR932" s="48">
        <v>37621.836073578423</v>
      </c>
      <c r="AS932" s="48">
        <v>-109.83674322356728</v>
      </c>
      <c r="AT932" s="48">
        <v>-5.9668834022907902E-3</v>
      </c>
      <c r="AU932" s="48">
        <v>18407.72406938588</v>
      </c>
      <c r="AV932" s="48">
        <v>-545.94583479028006</v>
      </c>
      <c r="AW932" s="48">
        <v>-2.0915189257104672E-2</v>
      </c>
      <c r="AX932" s="48">
        <v>26102.839810776655</v>
      </c>
      <c r="AY932" s="48">
        <v>776.43255076481728</v>
      </c>
      <c r="AZ932" s="48">
        <v>2.3685205449028857E-2</v>
      </c>
      <c r="BA932" s="48">
        <v>32781.33062580855</v>
      </c>
      <c r="BB932" s="48">
        <v>109.83674322356728</v>
      </c>
      <c r="BC932" s="48">
        <v>5.9668834022907902E-3</v>
      </c>
      <c r="BD932" s="48">
        <v>18407.72406938588</v>
      </c>
      <c r="BF932" s="8">
        <f t="shared" si="121"/>
        <v>319036.22090591514</v>
      </c>
      <c r="BG932" s="8">
        <f t="shared" si="122"/>
        <v>319051.85436154407</v>
      </c>
      <c r="BH932" s="8">
        <f t="shared" si="123"/>
        <v>319186.90050768317</v>
      </c>
      <c r="BI932" s="8">
        <f t="shared" si="124"/>
        <v>319117.73074883805</v>
      </c>
      <c r="BJ932" s="19">
        <f t="shared" si="125"/>
        <v>0</v>
      </c>
      <c r="BK932" s="19">
        <f t="shared" si="126"/>
        <v>0</v>
      </c>
      <c r="BL932" s="19">
        <f t="shared" si="127"/>
        <v>1</v>
      </c>
      <c r="BM932" s="19">
        <f t="shared" si="128"/>
        <v>0</v>
      </c>
    </row>
    <row r="933" spans="2:65" x14ac:dyDescent="0.25">
      <c r="B933" s="6">
        <v>908</v>
      </c>
      <c r="C933" s="48">
        <v>1951.7292022720503</v>
      </c>
      <c r="D933" s="48">
        <v>1558.1330845301361</v>
      </c>
      <c r="E933" s="48">
        <v>15.002763306141365</v>
      </c>
      <c r="F933" s="48">
        <v>10.621090046789563</v>
      </c>
      <c r="G933" s="48">
        <v>3150.3492277772652</v>
      </c>
      <c r="H933" s="48">
        <v>2897.4545435685145</v>
      </c>
      <c r="I933" s="48">
        <v>15.071256303910172</v>
      </c>
      <c r="J933" s="48">
        <v>10.661465070831545</v>
      </c>
      <c r="K933" s="48">
        <v>2578.8310502222571</v>
      </c>
      <c r="L933" s="48">
        <v>2254.8123189305334</v>
      </c>
      <c r="M933" s="48">
        <v>15.036792826113953</v>
      </c>
      <c r="N933" s="48">
        <v>10.641164710074415</v>
      </c>
      <c r="O933" s="48">
        <v>2460.9842971239732</v>
      </c>
      <c r="P933" s="48">
        <v>2126.1568415583679</v>
      </c>
      <c r="Q933" s="48">
        <v>15.031527171790739</v>
      </c>
      <c r="R933" s="48">
        <v>10.638060356246424</v>
      </c>
      <c r="U933" s="48">
        <v>1339.3214590383784</v>
      </c>
      <c r="V933" s="48">
        <v>4.0375024041981789E-2</v>
      </c>
      <c r="W933" s="48">
        <v>33172.028768224569</v>
      </c>
      <c r="X933" s="48">
        <v>696.67923440039726</v>
      </c>
      <c r="Y933" s="48">
        <v>2.0074663284852079E-2</v>
      </c>
      <c r="Z933" s="48">
        <v>34704.40447816113</v>
      </c>
      <c r="AA933" s="48">
        <v>568.02375702823178</v>
      </c>
      <c r="AB933" s="48">
        <v>1.6970309456860733E-2</v>
      </c>
      <c r="AC933" s="48">
        <v>33471.620448181748</v>
      </c>
      <c r="AD933" s="48">
        <v>-1339.3214590383784</v>
      </c>
      <c r="AE933" s="48">
        <v>-4.0375024041981789E-2</v>
      </c>
      <c r="AF933" s="48">
        <v>33172.028768224569</v>
      </c>
      <c r="AG933" s="48">
        <v>-642.64222463798114</v>
      </c>
      <c r="AH933" s="48">
        <v>-2.030036075712971E-2</v>
      </c>
      <c r="AI933" s="48">
        <v>31656.689865094053</v>
      </c>
      <c r="AJ933" s="48">
        <v>-771.29770201014662</v>
      </c>
      <c r="AK933" s="48">
        <v>-2.3404714585121056E-2</v>
      </c>
      <c r="AL933" s="48">
        <v>32954.800589641854</v>
      </c>
      <c r="AM933" s="48">
        <v>-696.67923440039726</v>
      </c>
      <c r="AN933" s="48">
        <v>-2.0074663284852079E-2</v>
      </c>
      <c r="AO933" s="48">
        <v>34704.40447816113</v>
      </c>
      <c r="AP933" s="48">
        <v>642.64222463798114</v>
      </c>
      <c r="AQ933" s="48">
        <v>2.030036075712971E-2</v>
      </c>
      <c r="AR933" s="48">
        <v>31656.689865094053</v>
      </c>
      <c r="AS933" s="48">
        <v>-128.65547737216548</v>
      </c>
      <c r="AT933" s="48">
        <v>-3.1043538279913463E-3</v>
      </c>
      <c r="AU933" s="48">
        <v>41443.561043881149</v>
      </c>
      <c r="AV933" s="48">
        <v>-568.02375702823178</v>
      </c>
      <c r="AW933" s="48">
        <v>-1.6970309456860733E-2</v>
      </c>
      <c r="AX933" s="48">
        <v>33471.620448181748</v>
      </c>
      <c r="AY933" s="48">
        <v>771.29770201014662</v>
      </c>
      <c r="AZ933" s="48">
        <v>2.3404714585121056E-2</v>
      </c>
      <c r="BA933" s="48">
        <v>32954.800589641854</v>
      </c>
      <c r="BB933" s="48">
        <v>128.65547737216548</v>
      </c>
      <c r="BC933" s="48">
        <v>3.1043538279913463E-3</v>
      </c>
      <c r="BD933" s="48">
        <v>41443.561043881149</v>
      </c>
      <c r="BF933" s="8">
        <f t="shared" si="121"/>
        <v>317074.56831915677</v>
      </c>
      <c r="BG933" s="8">
        <f t="shared" si="122"/>
        <v>316946.4975813778</v>
      </c>
      <c r="BH933" s="8">
        <f t="shared" si="123"/>
        <v>316980.12898330193</v>
      </c>
      <c r="BI933" s="8">
        <f t="shared" si="124"/>
        <v>317015.65384583437</v>
      </c>
      <c r="BJ933" s="19">
        <f t="shared" si="125"/>
        <v>1</v>
      </c>
      <c r="BK933" s="19">
        <f t="shared" si="126"/>
        <v>0</v>
      </c>
      <c r="BL933" s="19">
        <f t="shared" si="127"/>
        <v>0</v>
      </c>
      <c r="BM933" s="19">
        <f t="shared" si="128"/>
        <v>0</v>
      </c>
    </row>
    <row r="934" spans="2:65" x14ac:dyDescent="0.25">
      <c r="B934" s="6">
        <v>909</v>
      </c>
      <c r="C934" s="48">
        <v>1975.763193501288</v>
      </c>
      <c r="D934" s="48">
        <v>1569.0712528596634</v>
      </c>
      <c r="E934" s="48">
        <v>15.046347201940362</v>
      </c>
      <c r="F934" s="48">
        <v>10.650692557968105</v>
      </c>
      <c r="G934" s="48">
        <v>3211.9346299059644</v>
      </c>
      <c r="H934" s="48">
        <v>2935.3875403222733</v>
      </c>
      <c r="I934" s="48">
        <v>15.104768441364692</v>
      </c>
      <c r="J934" s="48">
        <v>10.685180166691159</v>
      </c>
      <c r="K934" s="48">
        <v>2568.1851261815759</v>
      </c>
      <c r="L934" s="48">
        <v>2243.5051608474232</v>
      </c>
      <c r="M934" s="48">
        <v>15.083264952333705</v>
      </c>
      <c r="N934" s="48">
        <v>10.672496445092023</v>
      </c>
      <c r="O934" s="48">
        <v>2536.7762931023062</v>
      </c>
      <c r="P934" s="48">
        <v>2172.5828469894823</v>
      </c>
      <c r="Q934" s="48">
        <v>15.065522397169717</v>
      </c>
      <c r="R934" s="48">
        <v>10.662022031687405</v>
      </c>
      <c r="U934" s="48">
        <v>1366.3162874626098</v>
      </c>
      <c r="V934" s="48">
        <v>3.4487608723054564E-2</v>
      </c>
      <c r="W934" s="48">
        <v>39617.600003367101</v>
      </c>
      <c r="X934" s="48">
        <v>674.43390798775977</v>
      </c>
      <c r="Y934" s="48">
        <v>2.1803887123917676E-2</v>
      </c>
      <c r="Z934" s="48">
        <v>30931.819824362534</v>
      </c>
      <c r="AA934" s="48">
        <v>603.51159412981883</v>
      </c>
      <c r="AB934" s="48">
        <v>1.1329473719300154E-2</v>
      </c>
      <c r="AC934" s="48">
        <v>53269.164047904167</v>
      </c>
      <c r="AD934" s="48">
        <v>-1366.3162874626098</v>
      </c>
      <c r="AE934" s="48">
        <v>-3.4487608723054564E-2</v>
      </c>
      <c r="AF934" s="48">
        <v>39617.600003367101</v>
      </c>
      <c r="AG934" s="48">
        <v>-691.88237947485004</v>
      </c>
      <c r="AH934" s="48">
        <v>-1.2683721599136888E-2</v>
      </c>
      <c r="AI934" s="48">
        <v>54548.846256758887</v>
      </c>
      <c r="AJ934" s="48">
        <v>-762.80469333279098</v>
      </c>
      <c r="AK934" s="48">
        <v>-2.315813500375441E-2</v>
      </c>
      <c r="AL934" s="48">
        <v>32938.951828768797</v>
      </c>
      <c r="AM934" s="48">
        <v>-674.43390798775977</v>
      </c>
      <c r="AN934" s="48">
        <v>-2.1803887123917676E-2</v>
      </c>
      <c r="AO934" s="48">
        <v>30931.819824362534</v>
      </c>
      <c r="AP934" s="48">
        <v>691.88237947485004</v>
      </c>
      <c r="AQ934" s="48">
        <v>1.2683721599136888E-2</v>
      </c>
      <c r="AR934" s="48">
        <v>54548.846256758887</v>
      </c>
      <c r="AS934" s="48">
        <v>-70.922313857940935</v>
      </c>
      <c r="AT934" s="48">
        <v>-1.0474413404617522E-2</v>
      </c>
      <c r="AU934" s="48">
        <v>6771.0057946228917</v>
      </c>
      <c r="AV934" s="48">
        <v>-603.51159412981883</v>
      </c>
      <c r="AW934" s="48">
        <v>-1.1329473719300154E-2</v>
      </c>
      <c r="AX934" s="48">
        <v>53269.164047904167</v>
      </c>
      <c r="AY934" s="48">
        <v>762.80469333279098</v>
      </c>
      <c r="AZ934" s="48">
        <v>2.315813500375441E-2</v>
      </c>
      <c r="BA934" s="48">
        <v>32938.951828768797</v>
      </c>
      <c r="BB934" s="48">
        <v>70.922313857940935</v>
      </c>
      <c r="BC934" s="48">
        <v>1.0474413404617522E-2</v>
      </c>
      <c r="BD934" s="48">
        <v>6771.0057946228917</v>
      </c>
      <c r="BF934" s="8">
        <f t="shared" si="121"/>
        <v>317951.70548618346</v>
      </c>
      <c r="BG934" s="8">
        <f t="shared" si="122"/>
        <v>317620.01746041252</v>
      </c>
      <c r="BH934" s="8">
        <f t="shared" si="123"/>
        <v>317931.38819191325</v>
      </c>
      <c r="BI934" s="8">
        <f t="shared" si="124"/>
        <v>317688.07810363267</v>
      </c>
      <c r="BJ934" s="19">
        <f t="shared" si="125"/>
        <v>1</v>
      </c>
      <c r="BK934" s="19">
        <f t="shared" si="126"/>
        <v>0</v>
      </c>
      <c r="BL934" s="19">
        <f t="shared" si="127"/>
        <v>0</v>
      </c>
      <c r="BM934" s="19">
        <f t="shared" si="128"/>
        <v>0</v>
      </c>
    </row>
    <row r="935" spans="2:65" x14ac:dyDescent="0.25">
      <c r="B935" s="6">
        <v>910</v>
      </c>
      <c r="C935" s="48">
        <v>1900.6968704072847</v>
      </c>
      <c r="D935" s="48">
        <v>1522.7842711824728</v>
      </c>
      <c r="E935" s="48">
        <v>15.119487028039746</v>
      </c>
      <c r="F935" s="48">
        <v>10.702458312864328</v>
      </c>
      <c r="G935" s="48">
        <v>3170.949497879943</v>
      </c>
      <c r="H935" s="48">
        <v>2910.7071980349597</v>
      </c>
      <c r="I935" s="48">
        <v>15.176398060829488</v>
      </c>
      <c r="J935" s="48">
        <v>10.736027167813102</v>
      </c>
      <c r="K935" s="48">
        <v>2534.8290902656163</v>
      </c>
      <c r="L935" s="48">
        <v>2224.4543436475783</v>
      </c>
      <c r="M935" s="48">
        <v>15.152257789083128</v>
      </c>
      <c r="N935" s="48">
        <v>10.72179828163709</v>
      </c>
      <c r="O935" s="48">
        <v>2434.2662547192267</v>
      </c>
      <c r="P935" s="48">
        <v>2107.3930020136117</v>
      </c>
      <c r="Q935" s="48">
        <v>15.144279095869921</v>
      </c>
      <c r="R935" s="48">
        <v>10.717092145592925</v>
      </c>
      <c r="U935" s="48">
        <v>1387.9229268524869</v>
      </c>
      <c r="V935" s="48">
        <v>3.3568854948773819E-2</v>
      </c>
      <c r="W935" s="48">
        <v>41345.554650894759</v>
      </c>
      <c r="X935" s="48">
        <v>701.67007246510548</v>
      </c>
      <c r="Y935" s="48">
        <v>1.9339968772762006E-2</v>
      </c>
      <c r="Z935" s="48">
        <v>36280.827580927762</v>
      </c>
      <c r="AA935" s="48">
        <v>584.60873083113893</v>
      </c>
      <c r="AB935" s="48">
        <v>1.4633832728597085E-2</v>
      </c>
      <c r="AC935" s="48">
        <v>39949.119391580207</v>
      </c>
      <c r="AD935" s="48">
        <v>-1387.9229268524869</v>
      </c>
      <c r="AE935" s="48">
        <v>-3.3568854948773819E-2</v>
      </c>
      <c r="AF935" s="48">
        <v>41345.554650894759</v>
      </c>
      <c r="AG935" s="48">
        <v>-686.25285438738138</v>
      </c>
      <c r="AH935" s="48">
        <v>-1.4228886176011812E-2</v>
      </c>
      <c r="AI935" s="48">
        <v>48229.55541975738</v>
      </c>
      <c r="AJ935" s="48">
        <v>-803.31419602134793</v>
      </c>
      <c r="AK935" s="48">
        <v>-1.8935022220176734E-2</v>
      </c>
      <c r="AL935" s="48">
        <v>42424.7823255974</v>
      </c>
      <c r="AM935" s="48">
        <v>-701.67007246510548</v>
      </c>
      <c r="AN935" s="48">
        <v>-1.9339968772762006E-2</v>
      </c>
      <c r="AO935" s="48">
        <v>36280.827580927762</v>
      </c>
      <c r="AP935" s="48">
        <v>686.25285438738138</v>
      </c>
      <c r="AQ935" s="48">
        <v>1.4228886176011812E-2</v>
      </c>
      <c r="AR935" s="48">
        <v>48229.55541975738</v>
      </c>
      <c r="AS935" s="48">
        <v>-117.06134163396655</v>
      </c>
      <c r="AT935" s="48">
        <v>-4.7061360441649214E-3</v>
      </c>
      <c r="AU935" s="48">
        <v>24874.194144708043</v>
      </c>
      <c r="AV935" s="48">
        <v>-584.60873083113893</v>
      </c>
      <c r="AW935" s="48">
        <v>-1.4633832728597085E-2</v>
      </c>
      <c r="AX935" s="48">
        <v>39949.119391580207</v>
      </c>
      <c r="AY935" s="48">
        <v>803.31419602134793</v>
      </c>
      <c r="AZ935" s="48">
        <v>1.8935022220176734E-2</v>
      </c>
      <c r="BA935" s="48">
        <v>42424.7823255974</v>
      </c>
      <c r="BB935" s="48">
        <v>117.06134163396655</v>
      </c>
      <c r="BC935" s="48">
        <v>4.7061360441649214E-3</v>
      </c>
      <c r="BD935" s="48">
        <v>24874.194144708043</v>
      </c>
      <c r="BF935" s="8">
        <f t="shared" si="121"/>
        <v>319550.96511474735</v>
      </c>
      <c r="BG935" s="8">
        <f t="shared" si="122"/>
        <v>319170.10783635807</v>
      </c>
      <c r="BH935" s="8">
        <f t="shared" si="123"/>
        <v>319429.49410546513</v>
      </c>
      <c r="BI935" s="8">
        <f t="shared" si="124"/>
        <v>319405.37136577413</v>
      </c>
      <c r="BJ935" s="19">
        <f t="shared" si="125"/>
        <v>1</v>
      </c>
      <c r="BK935" s="19">
        <f t="shared" si="126"/>
        <v>0</v>
      </c>
      <c r="BL935" s="19">
        <f t="shared" si="127"/>
        <v>0</v>
      </c>
      <c r="BM935" s="19">
        <f t="shared" si="128"/>
        <v>0</v>
      </c>
    </row>
    <row r="936" spans="2:65" x14ac:dyDescent="0.25">
      <c r="B936" s="6">
        <v>911</v>
      </c>
      <c r="C936" s="48">
        <v>1913.849778325158</v>
      </c>
      <c r="D936" s="48">
        <v>1531.902782026455</v>
      </c>
      <c r="E936" s="48">
        <v>15.069090938443686</v>
      </c>
      <c r="F936" s="48">
        <v>10.666679791688164</v>
      </c>
      <c r="G936" s="48">
        <v>3190.4795151176991</v>
      </c>
      <c r="H936" s="48">
        <v>2923.9991833155391</v>
      </c>
      <c r="I936" s="48">
        <v>15.123580277464011</v>
      </c>
      <c r="J936" s="48">
        <v>10.698781809306581</v>
      </c>
      <c r="K936" s="48">
        <v>2524.1411975715023</v>
      </c>
      <c r="L936" s="48">
        <v>2217.4670207215609</v>
      </c>
      <c r="M936" s="48">
        <v>15.104705311895657</v>
      </c>
      <c r="N936" s="48">
        <v>10.687670509661309</v>
      </c>
      <c r="O936" s="48">
        <v>2517.0593233493128</v>
      </c>
      <c r="P936" s="48">
        <v>2163.3788845506861</v>
      </c>
      <c r="Q936" s="48">
        <v>15.082506251131305</v>
      </c>
      <c r="R936" s="48">
        <v>10.674590532537795</v>
      </c>
      <c r="U936" s="48">
        <v>1392.096401289084</v>
      </c>
      <c r="V936" s="48">
        <v>3.2102017618417023E-2</v>
      </c>
      <c r="W936" s="48">
        <v>43364.763481110116</v>
      </c>
      <c r="X936" s="48">
        <v>685.56423869510581</v>
      </c>
      <c r="Y936" s="48">
        <v>2.0990717973145223E-2</v>
      </c>
      <c r="Z936" s="48">
        <v>32660.352045708598</v>
      </c>
      <c r="AA936" s="48">
        <v>631.47610252423101</v>
      </c>
      <c r="AB936" s="48">
        <v>7.9107408496312814E-3</v>
      </c>
      <c r="AC936" s="48">
        <v>79825.153487825868</v>
      </c>
      <c r="AD936" s="48">
        <v>-1392.096401289084</v>
      </c>
      <c r="AE936" s="48">
        <v>-3.2102017618417023E-2</v>
      </c>
      <c r="AF936" s="48">
        <v>43364.763481110116</v>
      </c>
      <c r="AG936" s="48">
        <v>-706.53216259397823</v>
      </c>
      <c r="AH936" s="48">
        <v>-1.1111299645271799E-2</v>
      </c>
      <c r="AI936" s="48">
        <v>63586.815687634655</v>
      </c>
      <c r="AJ936" s="48">
        <v>-760.62029876485303</v>
      </c>
      <c r="AK936" s="48">
        <v>-2.4191276768785741E-2</v>
      </c>
      <c r="AL936" s="48">
        <v>31441.924543077006</v>
      </c>
      <c r="AM936" s="48">
        <v>-685.56423869510581</v>
      </c>
      <c r="AN936" s="48">
        <v>-2.0990717973145223E-2</v>
      </c>
      <c r="AO936" s="48">
        <v>32660.352045708598</v>
      </c>
      <c r="AP936" s="48">
        <v>706.53216259397823</v>
      </c>
      <c r="AQ936" s="48">
        <v>1.1111299645271799E-2</v>
      </c>
      <c r="AR936" s="48">
        <v>63586.815687634655</v>
      </c>
      <c r="AS936" s="48">
        <v>-54.088136170874805</v>
      </c>
      <c r="AT936" s="48">
        <v>-1.3079977123513942E-2</v>
      </c>
      <c r="AU936" s="48">
        <v>4135.1858386388376</v>
      </c>
      <c r="AV936" s="48">
        <v>-631.47610252423101</v>
      </c>
      <c r="AW936" s="48">
        <v>-7.9107408496312814E-3</v>
      </c>
      <c r="AX936" s="48">
        <v>79825.153487825868</v>
      </c>
      <c r="AY936" s="48">
        <v>760.62029876485303</v>
      </c>
      <c r="AZ936" s="48">
        <v>2.4191276768785741E-2</v>
      </c>
      <c r="BA936" s="48">
        <v>31441.924543077006</v>
      </c>
      <c r="BB936" s="48">
        <v>54.088136170874805</v>
      </c>
      <c r="BC936" s="48">
        <v>1.3079977123513942E-2</v>
      </c>
      <c r="BD936" s="48">
        <v>4135.1858386388376</v>
      </c>
      <c r="BF936" s="8">
        <f t="shared" si="121"/>
        <v>318468.49096861848</v>
      </c>
      <c r="BG936" s="8">
        <f t="shared" si="122"/>
        <v>318039.45509588189</v>
      </c>
      <c r="BH936" s="8">
        <f t="shared" si="123"/>
        <v>318412.64826911769</v>
      </c>
      <c r="BI936" s="8">
        <f t="shared" si="124"/>
        <v>318074.33709158318</v>
      </c>
      <c r="BJ936" s="19">
        <f t="shared" si="125"/>
        <v>1</v>
      </c>
      <c r="BK936" s="19">
        <f t="shared" si="126"/>
        <v>0</v>
      </c>
      <c r="BL936" s="19">
        <f t="shared" si="127"/>
        <v>0</v>
      </c>
      <c r="BM936" s="19">
        <f t="shared" si="128"/>
        <v>0</v>
      </c>
    </row>
    <row r="937" spans="2:65" x14ac:dyDescent="0.25">
      <c r="B937" s="6">
        <v>912</v>
      </c>
      <c r="C937" s="48">
        <v>2011.5180935837463</v>
      </c>
      <c r="D937" s="48">
        <v>1590.7962223741681</v>
      </c>
      <c r="E937" s="48">
        <v>15.124212519635687</v>
      </c>
      <c r="F937" s="48">
        <v>10.70771017494614</v>
      </c>
      <c r="G937" s="48">
        <v>3221.7533281001965</v>
      </c>
      <c r="H937" s="48">
        <v>2940.4758972335712</v>
      </c>
      <c r="I937" s="48">
        <v>15.190719996491412</v>
      </c>
      <c r="J937" s="48">
        <v>10.747004403686777</v>
      </c>
      <c r="K937" s="48">
        <v>2594.1474985019963</v>
      </c>
      <c r="L937" s="48">
        <v>2259.106228119645</v>
      </c>
      <c r="M937" s="48">
        <v>15.165199700808962</v>
      </c>
      <c r="N937" s="48">
        <v>10.731939046333951</v>
      </c>
      <c r="O937" s="48">
        <v>2542.8241941531051</v>
      </c>
      <c r="P937" s="48">
        <v>2174.671162368566</v>
      </c>
      <c r="Q937" s="48">
        <v>15.149406751463411</v>
      </c>
      <c r="R937" s="48">
        <v>10.722608155424263</v>
      </c>
      <c r="U937" s="48">
        <v>1349.6796748594031</v>
      </c>
      <c r="V937" s="48">
        <v>3.9294228740637038E-2</v>
      </c>
      <c r="W937" s="48">
        <v>34348.038328173127</v>
      </c>
      <c r="X937" s="48">
        <v>668.31000574547693</v>
      </c>
      <c r="Y937" s="48">
        <v>2.4228871387810713E-2</v>
      </c>
      <c r="Z937" s="48">
        <v>27583.20827447607</v>
      </c>
      <c r="AA937" s="48">
        <v>583.87493999439789</v>
      </c>
      <c r="AB937" s="48">
        <v>1.4897980478123074E-2</v>
      </c>
      <c r="AC937" s="48">
        <v>39191.549542690605</v>
      </c>
      <c r="AD937" s="48">
        <v>-1349.6796748594031</v>
      </c>
      <c r="AE937" s="48">
        <v>-3.9294228740637038E-2</v>
      </c>
      <c r="AF937" s="48">
        <v>34348.038328173127</v>
      </c>
      <c r="AG937" s="48">
        <v>-681.36966911392619</v>
      </c>
      <c r="AH937" s="48">
        <v>-1.5065357352826325E-2</v>
      </c>
      <c r="AI937" s="48">
        <v>45227.580943249137</v>
      </c>
      <c r="AJ937" s="48">
        <v>-765.80473486500523</v>
      </c>
      <c r="AK937" s="48">
        <v>-2.4396248262513964E-2</v>
      </c>
      <c r="AL937" s="48">
        <v>31390.266512482653</v>
      </c>
      <c r="AM937" s="48">
        <v>-668.31000574547693</v>
      </c>
      <c r="AN937" s="48">
        <v>-2.4228871387810713E-2</v>
      </c>
      <c r="AO937" s="48">
        <v>27583.20827447607</v>
      </c>
      <c r="AP937" s="48">
        <v>681.36966911392619</v>
      </c>
      <c r="AQ937" s="48">
        <v>1.5065357352826325E-2</v>
      </c>
      <c r="AR937" s="48">
        <v>45227.580943249137</v>
      </c>
      <c r="AS937" s="48">
        <v>-84.435065751079037</v>
      </c>
      <c r="AT937" s="48">
        <v>-9.3308909096876391E-3</v>
      </c>
      <c r="AU937" s="48">
        <v>9048.9821999114538</v>
      </c>
      <c r="AV937" s="48">
        <v>-583.87493999439789</v>
      </c>
      <c r="AW937" s="48">
        <v>-1.4897980478123074E-2</v>
      </c>
      <c r="AX937" s="48">
        <v>39191.549542690605</v>
      </c>
      <c r="AY937" s="48">
        <v>765.80473486500523</v>
      </c>
      <c r="AZ937" s="48">
        <v>2.4396248262513964E-2</v>
      </c>
      <c r="BA937" s="48">
        <v>31390.266512482653</v>
      </c>
      <c r="BB937" s="48">
        <v>84.435065751079037</v>
      </c>
      <c r="BC937" s="48">
        <v>9.3308909096876391E-3</v>
      </c>
      <c r="BD937" s="48">
        <v>9048.9821999114538</v>
      </c>
      <c r="BF937" s="8">
        <f t="shared" si="121"/>
        <v>319640.50902601</v>
      </c>
      <c r="BG937" s="8">
        <f t="shared" si="122"/>
        <v>319469.65621336974</v>
      </c>
      <c r="BH937" s="8">
        <f t="shared" si="123"/>
        <v>319699.06516189891</v>
      </c>
      <c r="BI937" s="8">
        <f t="shared" si="124"/>
        <v>319503.57350035931</v>
      </c>
      <c r="BJ937" s="19">
        <f t="shared" si="125"/>
        <v>0</v>
      </c>
      <c r="BK937" s="19">
        <f t="shared" si="126"/>
        <v>0</v>
      </c>
      <c r="BL937" s="19">
        <f t="shared" si="127"/>
        <v>1</v>
      </c>
      <c r="BM937" s="19">
        <f t="shared" si="128"/>
        <v>0</v>
      </c>
    </row>
    <row r="938" spans="2:65" x14ac:dyDescent="0.25">
      <c r="B938" s="6">
        <v>913</v>
      </c>
      <c r="C938" s="48">
        <v>1972.9060555526755</v>
      </c>
      <c r="D938" s="48">
        <v>1570.8595984179556</v>
      </c>
      <c r="E938" s="48">
        <v>15.057352067524402</v>
      </c>
      <c r="F938" s="48">
        <v>10.660677685768537</v>
      </c>
      <c r="G938" s="48">
        <v>3165.343441381488</v>
      </c>
      <c r="H938" s="48">
        <v>2906.5644849101172</v>
      </c>
      <c r="I938" s="48">
        <v>15.129347174812805</v>
      </c>
      <c r="J938" s="48">
        <v>10.703191127532138</v>
      </c>
      <c r="K938" s="48">
        <v>2553.6872515740502</v>
      </c>
      <c r="L938" s="48">
        <v>2236.6610664291561</v>
      </c>
      <c r="M938" s="48">
        <v>15.100233393846683</v>
      </c>
      <c r="N938" s="48">
        <v>10.686014553938794</v>
      </c>
      <c r="O938" s="48">
        <v>2450.3984248294987</v>
      </c>
      <c r="P938" s="48">
        <v>2117.7436835596386</v>
      </c>
      <c r="Q938" s="48">
        <v>15.092385646919137</v>
      </c>
      <c r="R938" s="48">
        <v>10.681381008679514</v>
      </c>
      <c r="U938" s="48">
        <v>1335.7048864921617</v>
      </c>
      <c r="V938" s="48">
        <v>4.2513441763601278E-2</v>
      </c>
      <c r="W938" s="48">
        <v>31418.41335546142</v>
      </c>
      <c r="X938" s="48">
        <v>665.80146801120054</v>
      </c>
      <c r="Y938" s="48">
        <v>2.5336868170256821E-2</v>
      </c>
      <c r="Z938" s="48">
        <v>26277.970250198126</v>
      </c>
      <c r="AA938" s="48">
        <v>546.88408514168304</v>
      </c>
      <c r="AB938" s="48">
        <v>2.0703322910977207E-2</v>
      </c>
      <c r="AC938" s="48">
        <v>26415.280652929247</v>
      </c>
      <c r="AD938" s="48">
        <v>-1335.7048864921617</v>
      </c>
      <c r="AE938" s="48">
        <v>-4.2513441763601278E-2</v>
      </c>
      <c r="AF938" s="48">
        <v>31418.41335546142</v>
      </c>
      <c r="AG938" s="48">
        <v>-669.90341848096114</v>
      </c>
      <c r="AH938" s="48">
        <v>-1.7176573593344457E-2</v>
      </c>
      <c r="AI938" s="48">
        <v>39000.992534421064</v>
      </c>
      <c r="AJ938" s="48">
        <v>-788.82080135047863</v>
      </c>
      <c r="AK938" s="48">
        <v>-2.1810118852624072E-2</v>
      </c>
      <c r="AL938" s="48">
        <v>36167.652578178044</v>
      </c>
      <c r="AM938" s="48">
        <v>-665.80146801120054</v>
      </c>
      <c r="AN938" s="48">
        <v>-2.5336868170256821E-2</v>
      </c>
      <c r="AO938" s="48">
        <v>26277.970250198126</v>
      </c>
      <c r="AP938" s="48">
        <v>669.90341848096114</v>
      </c>
      <c r="AQ938" s="48">
        <v>1.7176573593344457E-2</v>
      </c>
      <c r="AR938" s="48">
        <v>39000.992534421064</v>
      </c>
      <c r="AS938" s="48">
        <v>-118.9173828695175</v>
      </c>
      <c r="AT938" s="48">
        <v>-4.6335452592796145E-3</v>
      </c>
      <c r="AU938" s="48">
        <v>25664.448325256199</v>
      </c>
      <c r="AV938" s="48">
        <v>-546.88408514168304</v>
      </c>
      <c r="AW938" s="48">
        <v>-2.0703322910977207E-2</v>
      </c>
      <c r="AX938" s="48">
        <v>26415.280652929247</v>
      </c>
      <c r="AY938" s="48">
        <v>788.82080135047863</v>
      </c>
      <c r="AZ938" s="48">
        <v>2.1810118852624072E-2</v>
      </c>
      <c r="BA938" s="48">
        <v>36167.652578178044</v>
      </c>
      <c r="BB938" s="48">
        <v>118.9173828695175</v>
      </c>
      <c r="BC938" s="48">
        <v>4.6335452592796145E-3</v>
      </c>
      <c r="BD938" s="48">
        <v>25664.448325256199</v>
      </c>
      <c r="BF938" s="8">
        <f t="shared" si="121"/>
        <v>318249.47097463818</v>
      </c>
      <c r="BG938" s="8">
        <f t="shared" si="122"/>
        <v>318189.16934105405</v>
      </c>
      <c r="BH938" s="8">
        <f t="shared" si="123"/>
        <v>318343.77555173467</v>
      </c>
      <c r="BI938" s="8">
        <f t="shared" si="124"/>
        <v>318323.6865768258</v>
      </c>
      <c r="BJ938" s="19">
        <f t="shared" si="125"/>
        <v>0</v>
      </c>
      <c r="BK938" s="19">
        <f t="shared" si="126"/>
        <v>0</v>
      </c>
      <c r="BL938" s="19">
        <f t="shared" si="127"/>
        <v>1</v>
      </c>
      <c r="BM938" s="19">
        <f t="shared" si="128"/>
        <v>0</v>
      </c>
    </row>
    <row r="939" spans="2:65" x14ac:dyDescent="0.25">
      <c r="B939" s="6">
        <v>914</v>
      </c>
      <c r="C939" s="48">
        <v>2020.7082087832671</v>
      </c>
      <c r="D939" s="48">
        <v>1599.2254077172097</v>
      </c>
      <c r="E939" s="48">
        <v>15.103801388836519</v>
      </c>
      <c r="F939" s="48">
        <v>10.693853233517475</v>
      </c>
      <c r="G939" s="48">
        <v>3181.7900749394644</v>
      </c>
      <c r="H939" s="48">
        <v>2915.2482588055459</v>
      </c>
      <c r="I939" s="48">
        <v>15.178400071203436</v>
      </c>
      <c r="J939" s="48">
        <v>10.737810261141616</v>
      </c>
      <c r="K939" s="48">
        <v>2611.9890524964535</v>
      </c>
      <c r="L939" s="48">
        <v>2272.8171994664986</v>
      </c>
      <c r="M939" s="48">
        <v>15.143599589518541</v>
      </c>
      <c r="N939" s="48">
        <v>10.717320795292977</v>
      </c>
      <c r="O939" s="48">
        <v>2547.0846984188129</v>
      </c>
      <c r="P939" s="48">
        <v>2179.482061730942</v>
      </c>
      <c r="Q939" s="48">
        <v>15.129896851090745</v>
      </c>
      <c r="R939" s="48">
        <v>10.709245101652781</v>
      </c>
      <c r="U939" s="48">
        <v>1316.0228510883362</v>
      </c>
      <c r="V939" s="48">
        <v>4.3957027624141887E-2</v>
      </c>
      <c r="W939" s="48">
        <v>29938.849877227727</v>
      </c>
      <c r="X939" s="48">
        <v>673.59179174928886</v>
      </c>
      <c r="Y939" s="48">
        <v>2.3467561775502688E-2</v>
      </c>
      <c r="Z939" s="48">
        <v>28703.10082457896</v>
      </c>
      <c r="AA939" s="48">
        <v>580.25665401373226</v>
      </c>
      <c r="AB939" s="48">
        <v>1.5391868135306908E-2</v>
      </c>
      <c r="AC939" s="48">
        <v>37698.910159105399</v>
      </c>
      <c r="AD939" s="48">
        <v>-1316.0228510883362</v>
      </c>
      <c r="AE939" s="48">
        <v>-4.3957027624141887E-2</v>
      </c>
      <c r="AF939" s="48">
        <v>29938.849877227727</v>
      </c>
      <c r="AG939" s="48">
        <v>-642.43105933904735</v>
      </c>
      <c r="AH939" s="48">
        <v>-2.0489465848639199E-2</v>
      </c>
      <c r="AI939" s="48">
        <v>31354.212163696506</v>
      </c>
      <c r="AJ939" s="48">
        <v>-735.76619707460395</v>
      </c>
      <c r="AK939" s="48">
        <v>-2.8565159488834979E-2</v>
      </c>
      <c r="AL939" s="48">
        <v>25757.468547031451</v>
      </c>
      <c r="AM939" s="48">
        <v>-673.59179174928886</v>
      </c>
      <c r="AN939" s="48">
        <v>-2.3467561775502688E-2</v>
      </c>
      <c r="AO939" s="48">
        <v>28703.10082457896</v>
      </c>
      <c r="AP939" s="48">
        <v>642.43105933904735</v>
      </c>
      <c r="AQ939" s="48">
        <v>2.0489465848639199E-2</v>
      </c>
      <c r="AR939" s="48">
        <v>31354.212163696506</v>
      </c>
      <c r="AS939" s="48">
        <v>-93.3351377355566</v>
      </c>
      <c r="AT939" s="48">
        <v>-8.0756936401957802E-3</v>
      </c>
      <c r="AU939" s="48">
        <v>11557.538199690034</v>
      </c>
      <c r="AV939" s="48">
        <v>-580.25665401373226</v>
      </c>
      <c r="AW939" s="48">
        <v>-1.5391868135306908E-2</v>
      </c>
      <c r="AX939" s="48">
        <v>37698.910159105399</v>
      </c>
      <c r="AY939" s="48">
        <v>735.76619707460395</v>
      </c>
      <c r="AZ939" s="48">
        <v>2.8565159488834979E-2</v>
      </c>
      <c r="BA939" s="48">
        <v>25757.468547031451</v>
      </c>
      <c r="BB939" s="48">
        <v>93.3351377355566</v>
      </c>
      <c r="BC939" s="48">
        <v>8.0756936401957802E-3</v>
      </c>
      <c r="BD939" s="48">
        <v>11557.538199690034</v>
      </c>
      <c r="BF939" s="8">
        <f t="shared" si="121"/>
        <v>319216.37159780698</v>
      </c>
      <c r="BG939" s="8">
        <f t="shared" si="122"/>
        <v>319219.05957544292</v>
      </c>
      <c r="BH939" s="8">
        <f t="shared" si="123"/>
        <v>319246.80665932281</v>
      </c>
      <c r="BI939" s="8">
        <f t="shared" si="124"/>
        <v>319097.87098785251</v>
      </c>
      <c r="BJ939" s="19">
        <f t="shared" si="125"/>
        <v>0</v>
      </c>
      <c r="BK939" s="19">
        <f t="shared" si="126"/>
        <v>0</v>
      </c>
      <c r="BL939" s="19">
        <f t="shared" si="127"/>
        <v>1</v>
      </c>
      <c r="BM939" s="19">
        <f t="shared" si="128"/>
        <v>0</v>
      </c>
    </row>
    <row r="940" spans="2:65" x14ac:dyDescent="0.25">
      <c r="B940" s="6">
        <v>915</v>
      </c>
      <c r="C940" s="48">
        <v>1914.8934506597645</v>
      </c>
      <c r="D940" s="48">
        <v>1531.3998613631222</v>
      </c>
      <c r="E940" s="48">
        <v>14.989255785304843</v>
      </c>
      <c r="F940" s="48">
        <v>10.612151868636035</v>
      </c>
      <c r="G940" s="48">
        <v>3145.1999121533427</v>
      </c>
      <c r="H940" s="48">
        <v>2892.8199660643736</v>
      </c>
      <c r="I940" s="48">
        <v>15.05716443681424</v>
      </c>
      <c r="J940" s="48">
        <v>10.652262434215796</v>
      </c>
      <c r="K940" s="48">
        <v>2550.7126122296791</v>
      </c>
      <c r="L940" s="48">
        <v>2234.3694941386807</v>
      </c>
      <c r="M940" s="48">
        <v>15.024174764576163</v>
      </c>
      <c r="N940" s="48">
        <v>10.632790620413479</v>
      </c>
      <c r="O940" s="48">
        <v>2506.9955007515441</v>
      </c>
      <c r="P940" s="48">
        <v>2155.4999198018636</v>
      </c>
      <c r="Q940" s="48">
        <v>15.005932188443262</v>
      </c>
      <c r="R940" s="48">
        <v>10.622012045729251</v>
      </c>
      <c r="U940" s="48">
        <v>1361.4201047012514</v>
      </c>
      <c r="V940" s="48">
        <v>4.0110565579761115E-2</v>
      </c>
      <c r="W940" s="48">
        <v>33941.683070861342</v>
      </c>
      <c r="X940" s="48">
        <v>702.96963277555847</v>
      </c>
      <c r="Y940" s="48">
        <v>2.0638751777443787E-2</v>
      </c>
      <c r="Z940" s="48">
        <v>34060.666088529542</v>
      </c>
      <c r="AA940" s="48">
        <v>624.10005843874137</v>
      </c>
      <c r="AB940" s="48">
        <v>9.8601770932162935E-3</v>
      </c>
      <c r="AC940" s="48">
        <v>63295.01514411097</v>
      </c>
      <c r="AD940" s="48">
        <v>-1361.4201047012514</v>
      </c>
      <c r="AE940" s="48">
        <v>-4.0110565579761115E-2</v>
      </c>
      <c r="AF940" s="48">
        <v>33941.683070861342</v>
      </c>
      <c r="AG940" s="48">
        <v>-658.45047192569291</v>
      </c>
      <c r="AH940" s="48">
        <v>-1.9471813802317328E-2</v>
      </c>
      <c r="AI940" s="48">
        <v>33815.569448765535</v>
      </c>
      <c r="AJ940" s="48">
        <v>-737.32004626251</v>
      </c>
      <c r="AK940" s="48">
        <v>-3.0250388486544821E-2</v>
      </c>
      <c r="AL940" s="48">
        <v>24373.903382776894</v>
      </c>
      <c r="AM940" s="48">
        <v>-702.96963277555847</v>
      </c>
      <c r="AN940" s="48">
        <v>-2.0638751777443787E-2</v>
      </c>
      <c r="AO940" s="48">
        <v>34060.666088529542</v>
      </c>
      <c r="AP940" s="48">
        <v>658.45047192569291</v>
      </c>
      <c r="AQ940" s="48">
        <v>1.9471813802317328E-2</v>
      </c>
      <c r="AR940" s="48">
        <v>33815.569448765535</v>
      </c>
      <c r="AS940" s="48">
        <v>-78.869574336817095</v>
      </c>
      <c r="AT940" s="48">
        <v>-1.0778574684227493E-2</v>
      </c>
      <c r="AU940" s="48">
        <v>7317.2545208809979</v>
      </c>
      <c r="AV940" s="48">
        <v>-624.10005843874137</v>
      </c>
      <c r="AW940" s="48">
        <v>-9.8601770932162935E-3</v>
      </c>
      <c r="AX940" s="48">
        <v>63295.01514411097</v>
      </c>
      <c r="AY940" s="48">
        <v>737.32004626251</v>
      </c>
      <c r="AZ940" s="48">
        <v>3.0250388486544821E-2</v>
      </c>
      <c r="BA940" s="48">
        <v>24373.903382776894</v>
      </c>
      <c r="BB940" s="48">
        <v>78.869574336817095</v>
      </c>
      <c r="BC940" s="48">
        <v>1.0778574684227493E-2</v>
      </c>
      <c r="BD940" s="48">
        <v>7317.2545208809979</v>
      </c>
      <c r="BF940" s="8">
        <f t="shared" si="121"/>
        <v>316833.15619771794</v>
      </c>
      <c r="BG940" s="8">
        <f t="shared" si="122"/>
        <v>316675.0530604095</v>
      </c>
      <c r="BH940" s="8">
        <f t="shared" si="123"/>
        <v>316749.34911826567</v>
      </c>
      <c r="BI940" s="8">
        <f t="shared" si="124"/>
        <v>316504.86145207565</v>
      </c>
      <c r="BJ940" s="19">
        <f t="shared" si="125"/>
        <v>1</v>
      </c>
      <c r="BK940" s="19">
        <f t="shared" si="126"/>
        <v>0</v>
      </c>
      <c r="BL940" s="19">
        <f t="shared" si="127"/>
        <v>0</v>
      </c>
      <c r="BM940" s="19">
        <f t="shared" si="128"/>
        <v>0</v>
      </c>
    </row>
    <row r="941" spans="2:65" x14ac:dyDescent="0.25">
      <c r="B941" s="6">
        <v>916</v>
      </c>
      <c r="C941" s="48">
        <v>1938.4764722771001</v>
      </c>
      <c r="D941" s="48">
        <v>1546.2983173654313</v>
      </c>
      <c r="E941" s="48">
        <v>15.07038482665301</v>
      </c>
      <c r="F941" s="48">
        <v>10.667365651673206</v>
      </c>
      <c r="G941" s="48">
        <v>3191.2908223200798</v>
      </c>
      <c r="H941" s="48">
        <v>2923.0798644667598</v>
      </c>
      <c r="I941" s="48">
        <v>15.126626781782816</v>
      </c>
      <c r="J941" s="48">
        <v>10.700488990607143</v>
      </c>
      <c r="K941" s="48">
        <v>2622.2128079397339</v>
      </c>
      <c r="L941" s="48">
        <v>2281.5885476222984</v>
      </c>
      <c r="M941" s="48">
        <v>15.093878791905556</v>
      </c>
      <c r="N941" s="48">
        <v>10.681212352201531</v>
      </c>
      <c r="O941" s="48">
        <v>2505.706113158868</v>
      </c>
      <c r="P941" s="48">
        <v>2153.7579030283882</v>
      </c>
      <c r="Q941" s="48">
        <v>15.08873124733846</v>
      </c>
      <c r="R941" s="48">
        <v>10.678179774888278</v>
      </c>
      <c r="U941" s="48">
        <v>1376.7815471013284</v>
      </c>
      <c r="V941" s="48">
        <v>3.3123338933936708E-2</v>
      </c>
      <c r="W941" s="48">
        <v>41565.300824511352</v>
      </c>
      <c r="X941" s="48">
        <v>735.29023025686706</v>
      </c>
      <c r="Y941" s="48">
        <v>1.3846700528324263E-2</v>
      </c>
      <c r="Z941" s="48">
        <v>53102.197794542204</v>
      </c>
      <c r="AA941" s="48">
        <v>607.4595856629569</v>
      </c>
      <c r="AB941" s="48">
        <v>1.0814123215071803E-2</v>
      </c>
      <c r="AC941" s="48">
        <v>56172.800474136595</v>
      </c>
      <c r="AD941" s="48">
        <v>-1376.7815471013284</v>
      </c>
      <c r="AE941" s="48">
        <v>-3.3123338933936708E-2</v>
      </c>
      <c r="AF941" s="48">
        <v>41565.300824511352</v>
      </c>
      <c r="AG941" s="48">
        <v>-641.49131684446138</v>
      </c>
      <c r="AH941" s="48">
        <v>-1.9276638405612445E-2</v>
      </c>
      <c r="AI941" s="48">
        <v>33278.17347332144</v>
      </c>
      <c r="AJ941" s="48">
        <v>-769.32196143837155</v>
      </c>
      <c r="AK941" s="48">
        <v>-2.2309215718864905E-2</v>
      </c>
      <c r="AL941" s="48">
        <v>34484.491572145445</v>
      </c>
      <c r="AM941" s="48">
        <v>-735.29023025686706</v>
      </c>
      <c r="AN941" s="48">
        <v>-1.3846700528324263E-2</v>
      </c>
      <c r="AO941" s="48">
        <v>53102.197794542204</v>
      </c>
      <c r="AP941" s="48">
        <v>641.49131684446138</v>
      </c>
      <c r="AQ941" s="48">
        <v>1.9276638405612445E-2</v>
      </c>
      <c r="AR941" s="48">
        <v>33278.17347332144</v>
      </c>
      <c r="AS941" s="48">
        <v>-127.83064459391016</v>
      </c>
      <c r="AT941" s="48">
        <v>-3.0325773132524603E-3</v>
      </c>
      <c r="AU941" s="48">
        <v>42152.476718494909</v>
      </c>
      <c r="AV941" s="48">
        <v>-607.4595856629569</v>
      </c>
      <c r="AW941" s="48">
        <v>-1.0814123215071803E-2</v>
      </c>
      <c r="AX941" s="48">
        <v>56172.800474136595</v>
      </c>
      <c r="AY941" s="48">
        <v>769.32196143837155</v>
      </c>
      <c r="AZ941" s="48">
        <v>2.2309215718864905E-2</v>
      </c>
      <c r="BA941" s="48">
        <v>34484.491572145445</v>
      </c>
      <c r="BB941" s="48">
        <v>127.83064459391016</v>
      </c>
      <c r="BC941" s="48">
        <v>3.0325773132524603E-3</v>
      </c>
      <c r="BD941" s="48">
        <v>42152.476718494909</v>
      </c>
      <c r="BF941" s="8">
        <f t="shared" si="121"/>
        <v>318474.67123283079</v>
      </c>
      <c r="BG941" s="8">
        <f t="shared" si="122"/>
        <v>318091.58985374757</v>
      </c>
      <c r="BH941" s="8">
        <f t="shared" si="123"/>
        <v>318154.7820184236</v>
      </c>
      <c r="BI941" s="8">
        <f t="shared" si="124"/>
        <v>318191.63534361997</v>
      </c>
      <c r="BJ941" s="19">
        <f t="shared" si="125"/>
        <v>1</v>
      </c>
      <c r="BK941" s="19">
        <f t="shared" si="126"/>
        <v>0</v>
      </c>
      <c r="BL941" s="19">
        <f t="shared" si="127"/>
        <v>0</v>
      </c>
      <c r="BM941" s="19">
        <f t="shared" si="128"/>
        <v>0</v>
      </c>
    </row>
    <row r="942" spans="2:65" x14ac:dyDescent="0.25">
      <c r="B942" s="6">
        <v>917</v>
      </c>
      <c r="C942" s="48">
        <v>1984.9406358633896</v>
      </c>
      <c r="D942" s="48">
        <v>1576.350113626758</v>
      </c>
      <c r="E942" s="48">
        <v>15.104440277192959</v>
      </c>
      <c r="F942" s="48">
        <v>10.693473239193255</v>
      </c>
      <c r="G942" s="48">
        <v>3173.7776211663513</v>
      </c>
      <c r="H942" s="48">
        <v>2910.5863551392522</v>
      </c>
      <c r="I942" s="48">
        <v>15.173610577726913</v>
      </c>
      <c r="J942" s="48">
        <v>10.734167706502019</v>
      </c>
      <c r="K942" s="48">
        <v>2591.5297899804086</v>
      </c>
      <c r="L942" s="48">
        <v>2260.0131239897337</v>
      </c>
      <c r="M942" s="48">
        <v>15.141258682575177</v>
      </c>
      <c r="N942" s="48">
        <v>10.715149015509656</v>
      </c>
      <c r="O942" s="48">
        <v>2505.524185570624</v>
      </c>
      <c r="P942" s="48">
        <v>2152.595380484443</v>
      </c>
      <c r="Q942" s="48">
        <v>15.131065028659886</v>
      </c>
      <c r="R942" s="48">
        <v>10.70915115822212</v>
      </c>
      <c r="U942" s="48">
        <v>1334.2362415124942</v>
      </c>
      <c r="V942" s="48">
        <v>4.0694467308764359E-2</v>
      </c>
      <c r="W942" s="48">
        <v>32786.674202887036</v>
      </c>
      <c r="X942" s="48">
        <v>683.66301036297568</v>
      </c>
      <c r="Y942" s="48">
        <v>2.1675776316401496E-2</v>
      </c>
      <c r="Z942" s="48">
        <v>31540.416379258615</v>
      </c>
      <c r="AA942" s="48">
        <v>576.24526685768501</v>
      </c>
      <c r="AB942" s="48">
        <v>1.5677919028865617E-2</v>
      </c>
      <c r="AC942" s="48">
        <v>36755.21386459026</v>
      </c>
      <c r="AD942" s="48">
        <v>-1334.2362415124942</v>
      </c>
      <c r="AE942" s="48">
        <v>-4.0694467308764359E-2</v>
      </c>
      <c r="AF942" s="48">
        <v>32786.674202887036</v>
      </c>
      <c r="AG942" s="48">
        <v>-650.57323114951851</v>
      </c>
      <c r="AH942" s="48">
        <v>-1.9018690992362863E-2</v>
      </c>
      <c r="AI942" s="48">
        <v>34207.045658965821</v>
      </c>
      <c r="AJ942" s="48">
        <v>-757.99097465480918</v>
      </c>
      <c r="AK942" s="48">
        <v>-2.5016548279898743E-2</v>
      </c>
      <c r="AL942" s="48">
        <v>30299.582747147771</v>
      </c>
      <c r="AM942" s="48">
        <v>-683.66301036297568</v>
      </c>
      <c r="AN942" s="48">
        <v>-2.1675776316401496E-2</v>
      </c>
      <c r="AO942" s="48">
        <v>31540.416379258615</v>
      </c>
      <c r="AP942" s="48">
        <v>650.57323114951851</v>
      </c>
      <c r="AQ942" s="48">
        <v>1.9018690992362863E-2</v>
      </c>
      <c r="AR942" s="48">
        <v>34207.045658965821</v>
      </c>
      <c r="AS942" s="48">
        <v>-107.41774350529067</v>
      </c>
      <c r="AT942" s="48">
        <v>-5.9978572875358793E-3</v>
      </c>
      <c r="AU942" s="48">
        <v>17909.353016537258</v>
      </c>
      <c r="AV942" s="48">
        <v>-576.24526685768501</v>
      </c>
      <c r="AW942" s="48">
        <v>-1.5677919028865617E-2</v>
      </c>
      <c r="AX942" s="48">
        <v>36755.21386459026</v>
      </c>
      <c r="AY942" s="48">
        <v>757.99097465480918</v>
      </c>
      <c r="AZ942" s="48">
        <v>2.5016548279898743E-2</v>
      </c>
      <c r="BA942" s="48">
        <v>30299.582747147771</v>
      </c>
      <c r="BB942" s="48">
        <v>107.41774350529067</v>
      </c>
      <c r="BC942" s="48">
        <v>5.9978572875358793E-3</v>
      </c>
      <c r="BD942" s="48">
        <v>17909.353016537258</v>
      </c>
      <c r="BF942" s="8">
        <f t="shared" si="121"/>
        <v>319227.84706217091</v>
      </c>
      <c r="BG942" s="8">
        <f t="shared" si="122"/>
        <v>319114.44483992131</v>
      </c>
      <c r="BH942" s="8">
        <f t="shared" si="123"/>
        <v>319194.45734129992</v>
      </c>
      <c r="BI942" s="8">
        <f t="shared" si="124"/>
        <v>319121.93936617917</v>
      </c>
      <c r="BJ942" s="19">
        <f t="shared" si="125"/>
        <v>1</v>
      </c>
      <c r="BK942" s="19">
        <f t="shared" si="126"/>
        <v>0</v>
      </c>
      <c r="BL942" s="19">
        <f t="shared" si="127"/>
        <v>0</v>
      </c>
      <c r="BM942" s="19">
        <f t="shared" si="128"/>
        <v>0</v>
      </c>
    </row>
    <row r="943" spans="2:65" x14ac:dyDescent="0.25">
      <c r="B943" s="6">
        <v>918</v>
      </c>
      <c r="C943" s="48">
        <v>2041.893439530508</v>
      </c>
      <c r="D943" s="48">
        <v>1614.6544783724246</v>
      </c>
      <c r="E943" s="48">
        <v>15.105054922833657</v>
      </c>
      <c r="F943" s="48">
        <v>10.695065153367084</v>
      </c>
      <c r="G943" s="48">
        <v>3205.129041922492</v>
      </c>
      <c r="H943" s="48">
        <v>2931.5747290402633</v>
      </c>
      <c r="I943" s="48">
        <v>15.180251682812758</v>
      </c>
      <c r="J943" s="48">
        <v>10.739517794524767</v>
      </c>
      <c r="K943" s="48">
        <v>2614.3878684446099</v>
      </c>
      <c r="L943" s="48">
        <v>2275.3547253471979</v>
      </c>
      <c r="M943" s="48">
        <v>15.148382147457134</v>
      </c>
      <c r="N943" s="48">
        <v>10.720695051416417</v>
      </c>
      <c r="O943" s="48">
        <v>2489.3167966058545</v>
      </c>
      <c r="P943" s="48">
        <v>2141.7419029553153</v>
      </c>
      <c r="Q943" s="48">
        <v>15.144206515565225</v>
      </c>
      <c r="R943" s="48">
        <v>10.718227006469407</v>
      </c>
      <c r="U943" s="48">
        <v>1316.9202506678387</v>
      </c>
      <c r="V943" s="48">
        <v>4.4452641157683104E-2</v>
      </c>
      <c r="W943" s="48">
        <v>29625.241973731969</v>
      </c>
      <c r="X943" s="48">
        <v>660.70024697477334</v>
      </c>
      <c r="Y943" s="48">
        <v>2.5629898049333022E-2</v>
      </c>
      <c r="Z943" s="48">
        <v>25778.496882938911</v>
      </c>
      <c r="AA943" s="48">
        <v>527.08742458289066</v>
      </c>
      <c r="AB943" s="48">
        <v>2.3161853102322993E-2</v>
      </c>
      <c r="AC943" s="48">
        <v>22756.703544157568</v>
      </c>
      <c r="AD943" s="48">
        <v>-1316.9202506678387</v>
      </c>
      <c r="AE943" s="48">
        <v>-4.4452641157683104E-2</v>
      </c>
      <c r="AF943" s="48">
        <v>29625.241973731969</v>
      </c>
      <c r="AG943" s="48">
        <v>-656.22000369306534</v>
      </c>
      <c r="AH943" s="48">
        <v>-1.8822743108350082E-2</v>
      </c>
      <c r="AI943" s="48">
        <v>34863.144012306861</v>
      </c>
      <c r="AJ943" s="48">
        <v>-789.83282608494801</v>
      </c>
      <c r="AK943" s="48">
        <v>-2.129078805536011E-2</v>
      </c>
      <c r="AL943" s="48">
        <v>37097.397429875869</v>
      </c>
      <c r="AM943" s="48">
        <v>-660.70024697477334</v>
      </c>
      <c r="AN943" s="48">
        <v>-2.5629898049333022E-2</v>
      </c>
      <c r="AO943" s="48">
        <v>25778.496882938911</v>
      </c>
      <c r="AP943" s="48">
        <v>656.22000369306534</v>
      </c>
      <c r="AQ943" s="48">
        <v>1.8822743108350082E-2</v>
      </c>
      <c r="AR943" s="48">
        <v>34863.144012306861</v>
      </c>
      <c r="AS943" s="48">
        <v>-133.61282239188267</v>
      </c>
      <c r="AT943" s="48">
        <v>-2.4680449470100285E-3</v>
      </c>
      <c r="AU943" s="48">
        <v>54137.110652604235</v>
      </c>
      <c r="AV943" s="48">
        <v>-527.08742458289066</v>
      </c>
      <c r="AW943" s="48">
        <v>-2.3161853102322993E-2</v>
      </c>
      <c r="AX943" s="48">
        <v>22756.703544157568</v>
      </c>
      <c r="AY943" s="48">
        <v>789.83282608494801</v>
      </c>
      <c r="AZ943" s="48">
        <v>2.129078805536011E-2</v>
      </c>
      <c r="BA943" s="48">
        <v>37097.397429875869</v>
      </c>
      <c r="BB943" s="48">
        <v>133.61282239188267</v>
      </c>
      <c r="BC943" s="48">
        <v>2.4680449470100285E-3</v>
      </c>
      <c r="BD943" s="48">
        <v>54137.110652604235</v>
      </c>
      <c r="BF943" s="8">
        <f t="shared" si="121"/>
        <v>319237.3001226401</v>
      </c>
      <c r="BG943" s="8">
        <f t="shared" si="122"/>
        <v>319253.95910670276</v>
      </c>
      <c r="BH943" s="8">
        <f t="shared" si="123"/>
        <v>319345.49681714532</v>
      </c>
      <c r="BI943" s="8">
        <f t="shared" si="124"/>
        <v>319405.06829112687</v>
      </c>
      <c r="BJ943" s="19">
        <f t="shared" si="125"/>
        <v>0</v>
      </c>
      <c r="BK943" s="19">
        <f t="shared" si="126"/>
        <v>0</v>
      </c>
      <c r="BL943" s="19">
        <f t="shared" si="127"/>
        <v>0</v>
      </c>
      <c r="BM943" s="19">
        <f t="shared" si="128"/>
        <v>1</v>
      </c>
    </row>
    <row r="944" spans="2:65" x14ac:dyDescent="0.25">
      <c r="B944" s="6">
        <v>919</v>
      </c>
      <c r="C944" s="48">
        <v>1943.0574080187675</v>
      </c>
      <c r="D944" s="48">
        <v>1549.7757650133908</v>
      </c>
      <c r="E944" s="48">
        <v>15.100363822174678</v>
      </c>
      <c r="F944" s="48">
        <v>10.689203104634922</v>
      </c>
      <c r="G944" s="48">
        <v>3170.392007880746</v>
      </c>
      <c r="H944" s="48">
        <v>2909.3264411751902</v>
      </c>
      <c r="I944" s="48">
        <v>15.162560641358057</v>
      </c>
      <c r="J944" s="48">
        <v>10.725893572162567</v>
      </c>
      <c r="K944" s="48">
        <v>2562.8324744319475</v>
      </c>
      <c r="L944" s="48">
        <v>2242.0344260388674</v>
      </c>
      <c r="M944" s="48">
        <v>15.134588382580082</v>
      </c>
      <c r="N944" s="48">
        <v>10.709404863981788</v>
      </c>
      <c r="O944" s="48">
        <v>2514.8140468400088</v>
      </c>
      <c r="P944" s="48">
        <v>2160.226629220113</v>
      </c>
      <c r="Q944" s="48">
        <v>15.118673022936418</v>
      </c>
      <c r="R944" s="48">
        <v>10.700014285584459</v>
      </c>
      <c r="U944" s="48">
        <v>1359.5506761617994</v>
      </c>
      <c r="V944" s="48">
        <v>3.6690467527645154E-2</v>
      </c>
      <c r="W944" s="48">
        <v>37054.602128943145</v>
      </c>
      <c r="X944" s="48">
        <v>692.25866102547661</v>
      </c>
      <c r="Y944" s="48">
        <v>2.020175934686641E-2</v>
      </c>
      <c r="Z944" s="48">
        <v>34267.246190755963</v>
      </c>
      <c r="AA944" s="48">
        <v>610.45086420672214</v>
      </c>
      <c r="AB944" s="48">
        <v>1.0811180949536592E-2</v>
      </c>
      <c r="AC944" s="48">
        <v>56464.771707746542</v>
      </c>
      <c r="AD944" s="48">
        <v>-1359.5506761617994</v>
      </c>
      <c r="AE944" s="48">
        <v>-3.6690467527645154E-2</v>
      </c>
      <c r="AF944" s="48">
        <v>37054.602128943145</v>
      </c>
      <c r="AG944" s="48">
        <v>-667.29201513632279</v>
      </c>
      <c r="AH944" s="48">
        <v>-1.6488708180778744E-2</v>
      </c>
      <c r="AI944" s="48">
        <v>40469.635815024005</v>
      </c>
      <c r="AJ944" s="48">
        <v>-749.09981195507726</v>
      </c>
      <c r="AK944" s="48">
        <v>-2.5879286578108562E-2</v>
      </c>
      <c r="AL944" s="48">
        <v>28945.922048281853</v>
      </c>
      <c r="AM944" s="48">
        <v>-692.25866102547661</v>
      </c>
      <c r="AN944" s="48">
        <v>-2.020175934686641E-2</v>
      </c>
      <c r="AO944" s="48">
        <v>34267.246190755963</v>
      </c>
      <c r="AP944" s="48">
        <v>667.29201513632279</v>
      </c>
      <c r="AQ944" s="48">
        <v>1.6488708180778744E-2</v>
      </c>
      <c r="AR944" s="48">
        <v>40469.635815024005</v>
      </c>
      <c r="AS944" s="48">
        <v>-81.807796818754468</v>
      </c>
      <c r="AT944" s="48">
        <v>-9.3905783973298185E-3</v>
      </c>
      <c r="AU944" s="48">
        <v>8711.6888180195856</v>
      </c>
      <c r="AV944" s="48">
        <v>-610.45086420672214</v>
      </c>
      <c r="AW944" s="48">
        <v>-1.0811180949536592E-2</v>
      </c>
      <c r="AX944" s="48">
        <v>56464.771707746542</v>
      </c>
      <c r="AY944" s="48">
        <v>749.09981195507726</v>
      </c>
      <c r="AZ944" s="48">
        <v>2.5879286578108562E-2</v>
      </c>
      <c r="BA944" s="48">
        <v>28945.922048281853</v>
      </c>
      <c r="BB944" s="48">
        <v>81.807796818754468</v>
      </c>
      <c r="BC944" s="48">
        <v>9.3905783973298185E-3</v>
      </c>
      <c r="BD944" s="48">
        <v>8711.6888180195856</v>
      </c>
      <c r="BF944" s="8">
        <f t="shared" si="121"/>
        <v>319126.31737403426</v>
      </c>
      <c r="BG944" s="8">
        <f t="shared" si="122"/>
        <v>318867.48072370182</v>
      </c>
      <c r="BH944" s="8">
        <f t="shared" si="123"/>
        <v>319040.11149341479</v>
      </c>
      <c r="BI944" s="8">
        <f t="shared" si="124"/>
        <v>318840.20193831366</v>
      </c>
      <c r="BJ944" s="19">
        <f t="shared" si="125"/>
        <v>1</v>
      </c>
      <c r="BK944" s="19">
        <f t="shared" si="126"/>
        <v>0</v>
      </c>
      <c r="BL944" s="19">
        <f t="shared" si="127"/>
        <v>0</v>
      </c>
      <c r="BM944" s="19">
        <f t="shared" si="128"/>
        <v>0</v>
      </c>
    </row>
    <row r="945" spans="2:65" x14ac:dyDescent="0.25">
      <c r="B945" s="6">
        <v>920</v>
      </c>
      <c r="C945" s="48">
        <v>2019.1580763841059</v>
      </c>
      <c r="D945" s="48">
        <v>1601.0584867186683</v>
      </c>
      <c r="E945" s="48">
        <v>14.996152465684153</v>
      </c>
      <c r="F945" s="48">
        <v>10.617861735384158</v>
      </c>
      <c r="G945" s="48">
        <v>3190.1291676788665</v>
      </c>
      <c r="H945" s="48">
        <v>2922.5766622188298</v>
      </c>
      <c r="I945" s="48">
        <v>15.070038272921185</v>
      </c>
      <c r="J945" s="48">
        <v>10.661471901667875</v>
      </c>
      <c r="K945" s="48">
        <v>2560.6732186881782</v>
      </c>
      <c r="L945" s="48">
        <v>2240.6096858820142</v>
      </c>
      <c r="M945" s="48">
        <v>15.04442397880997</v>
      </c>
      <c r="N945" s="48">
        <v>10.646368715778589</v>
      </c>
      <c r="O945" s="48">
        <v>2506.2285647744266</v>
      </c>
      <c r="P945" s="48">
        <v>2154.4809847470106</v>
      </c>
      <c r="Q945" s="48">
        <v>15.028888329445095</v>
      </c>
      <c r="R945" s="48">
        <v>10.637200404382527</v>
      </c>
      <c r="U945" s="48">
        <v>1321.5181755001615</v>
      </c>
      <c r="V945" s="48">
        <v>4.3610166283716723E-2</v>
      </c>
      <c r="W945" s="48">
        <v>30302.984100145324</v>
      </c>
      <c r="X945" s="48">
        <v>639.55119916334593</v>
      </c>
      <c r="Y945" s="48">
        <v>2.850698039443067E-2</v>
      </c>
      <c r="Z945" s="48">
        <v>22434.89806055689</v>
      </c>
      <c r="AA945" s="48">
        <v>553.42249802834226</v>
      </c>
      <c r="AB945" s="48">
        <v>1.9338668998369002E-2</v>
      </c>
      <c r="AC945" s="48">
        <v>28617.403714548152</v>
      </c>
      <c r="AD945" s="48">
        <v>-1321.5181755001615</v>
      </c>
      <c r="AE945" s="48">
        <v>-4.3610166283716723E-2</v>
      </c>
      <c r="AF945" s="48">
        <v>30302.984100145324</v>
      </c>
      <c r="AG945" s="48">
        <v>-681.96697633681561</v>
      </c>
      <c r="AH945" s="48">
        <v>-1.5103185889286053E-2</v>
      </c>
      <c r="AI945" s="48">
        <v>45153.849084290989</v>
      </c>
      <c r="AJ945" s="48">
        <v>-768.09567747181927</v>
      </c>
      <c r="AK945" s="48">
        <v>-2.4271497285347721E-2</v>
      </c>
      <c r="AL945" s="48">
        <v>31645.994824369787</v>
      </c>
      <c r="AM945" s="48">
        <v>-639.55119916334593</v>
      </c>
      <c r="AN945" s="48">
        <v>-2.850698039443067E-2</v>
      </c>
      <c r="AO945" s="48">
        <v>22434.89806055689</v>
      </c>
      <c r="AP945" s="48">
        <v>681.96697633681561</v>
      </c>
      <c r="AQ945" s="48">
        <v>1.5103185889286053E-2</v>
      </c>
      <c r="AR945" s="48">
        <v>45153.849084290989</v>
      </c>
      <c r="AS945" s="48">
        <v>-86.128701135003666</v>
      </c>
      <c r="AT945" s="48">
        <v>-9.168311396061668E-3</v>
      </c>
      <c r="AU945" s="48">
        <v>9394.172755956024</v>
      </c>
      <c r="AV945" s="48">
        <v>-553.42249802834226</v>
      </c>
      <c r="AW945" s="48">
        <v>-1.9338668998369002E-2</v>
      </c>
      <c r="AX945" s="48">
        <v>28617.403714548152</v>
      </c>
      <c r="AY945" s="48">
        <v>768.09567747181927</v>
      </c>
      <c r="AZ945" s="48">
        <v>2.4271497285347721E-2</v>
      </c>
      <c r="BA945" s="48">
        <v>31645.994824369787</v>
      </c>
      <c r="BB945" s="48">
        <v>86.128701135003666</v>
      </c>
      <c r="BC945" s="48">
        <v>9.168311396061668E-3</v>
      </c>
      <c r="BD945" s="48">
        <v>9394.172755956024</v>
      </c>
      <c r="BF945" s="8">
        <f t="shared" si="121"/>
        <v>316934.79357480607</v>
      </c>
      <c r="BG945" s="8">
        <f t="shared" si="122"/>
        <v>316921.5803878174</v>
      </c>
      <c r="BH945" s="8">
        <f t="shared" si="123"/>
        <v>317150.45178747567</v>
      </c>
      <c r="BI945" s="8">
        <f t="shared" si="124"/>
        <v>316961.53114672884</v>
      </c>
      <c r="BJ945" s="19">
        <f t="shared" si="125"/>
        <v>0</v>
      </c>
      <c r="BK945" s="19">
        <f t="shared" si="126"/>
        <v>0</v>
      </c>
      <c r="BL945" s="19">
        <f t="shared" si="127"/>
        <v>1</v>
      </c>
      <c r="BM945" s="19">
        <f t="shared" si="128"/>
        <v>0</v>
      </c>
    </row>
    <row r="946" spans="2:65" x14ac:dyDescent="0.25">
      <c r="B946" s="6">
        <v>921</v>
      </c>
      <c r="C946" s="48">
        <v>2011.8524631727958</v>
      </c>
      <c r="D946" s="48">
        <v>1594.9166772284091</v>
      </c>
      <c r="E946" s="48">
        <v>15.067766204318152</v>
      </c>
      <c r="F946" s="48">
        <v>10.667578330648107</v>
      </c>
      <c r="G946" s="48">
        <v>3169.506195952938</v>
      </c>
      <c r="H946" s="48">
        <v>2908.0211740228729</v>
      </c>
      <c r="I946" s="48">
        <v>15.140985892301755</v>
      </c>
      <c r="J946" s="48">
        <v>10.710741050592562</v>
      </c>
      <c r="K946" s="48">
        <v>2570.2617463812862</v>
      </c>
      <c r="L946" s="48">
        <v>2246.1234106374422</v>
      </c>
      <c r="M946" s="48">
        <v>15.111641738630654</v>
      </c>
      <c r="N946" s="48">
        <v>10.693459039546061</v>
      </c>
      <c r="O946" s="48">
        <v>2499.4055205553541</v>
      </c>
      <c r="P946" s="48">
        <v>2148.8871759768886</v>
      </c>
      <c r="Q946" s="48">
        <v>15.099219940794823</v>
      </c>
      <c r="R946" s="48">
        <v>10.686136800050747</v>
      </c>
      <c r="U946" s="48">
        <v>1313.1044967944638</v>
      </c>
      <c r="V946" s="48">
        <v>4.3162719944454864E-2</v>
      </c>
      <c r="W946" s="48">
        <v>30422.190688730192</v>
      </c>
      <c r="X946" s="48">
        <v>651.20673340903318</v>
      </c>
      <c r="Y946" s="48">
        <v>2.5880708897954463E-2</v>
      </c>
      <c r="Z946" s="48">
        <v>25161.858431957506</v>
      </c>
      <c r="AA946" s="48">
        <v>553.97049874847949</v>
      </c>
      <c r="AB946" s="48">
        <v>1.8558469402639943E-2</v>
      </c>
      <c r="AC946" s="48">
        <v>29850.010080555305</v>
      </c>
      <c r="AD946" s="48">
        <v>-1313.1044967944638</v>
      </c>
      <c r="AE946" s="48">
        <v>-4.3162719944454864E-2</v>
      </c>
      <c r="AF946" s="48">
        <v>30422.190688730192</v>
      </c>
      <c r="AG946" s="48">
        <v>-661.89776338543061</v>
      </c>
      <c r="AH946" s="48">
        <v>-1.7282011046500401E-2</v>
      </c>
      <c r="AI946" s="48">
        <v>38299.811382163454</v>
      </c>
      <c r="AJ946" s="48">
        <v>-759.1339980459843</v>
      </c>
      <c r="AK946" s="48">
        <v>-2.460425054181492E-2</v>
      </c>
      <c r="AL946" s="48">
        <v>30853.774503549139</v>
      </c>
      <c r="AM946" s="48">
        <v>-651.20673340903318</v>
      </c>
      <c r="AN946" s="48">
        <v>-2.5880708897954463E-2</v>
      </c>
      <c r="AO946" s="48">
        <v>25161.858431957506</v>
      </c>
      <c r="AP946" s="48">
        <v>661.89776338543061</v>
      </c>
      <c r="AQ946" s="48">
        <v>1.7282011046500401E-2</v>
      </c>
      <c r="AR946" s="48">
        <v>38299.811382163454</v>
      </c>
      <c r="AS946" s="48">
        <v>-97.236234660553691</v>
      </c>
      <c r="AT946" s="48">
        <v>-7.3222394953145198E-3</v>
      </c>
      <c r="AU946" s="48">
        <v>13279.575835067248</v>
      </c>
      <c r="AV946" s="48">
        <v>-553.97049874847949</v>
      </c>
      <c r="AW946" s="48">
        <v>-1.8558469402639943E-2</v>
      </c>
      <c r="AX946" s="48">
        <v>29850.010080555305</v>
      </c>
      <c r="AY946" s="48">
        <v>759.1339980459843</v>
      </c>
      <c r="AZ946" s="48">
        <v>2.460425054181492E-2</v>
      </c>
      <c r="BA946" s="48">
        <v>30853.774503549139</v>
      </c>
      <c r="BB946" s="48">
        <v>97.236234660553691</v>
      </c>
      <c r="BC946" s="48">
        <v>7.3222394953145198E-3</v>
      </c>
      <c r="BD946" s="48">
        <v>13279.575835067248</v>
      </c>
      <c r="BF946" s="8">
        <f t="shared" si="121"/>
        <v>318432.43324221479</v>
      </c>
      <c r="BG946" s="8">
        <f t="shared" si="122"/>
        <v>318414.21034375398</v>
      </c>
      <c r="BH946" s="8">
        <f t="shared" si="123"/>
        <v>318557.64777574444</v>
      </c>
      <c r="BI946" s="8">
        <f t="shared" si="124"/>
        <v>318435.21682554553</v>
      </c>
      <c r="BJ946" s="19">
        <f t="shared" si="125"/>
        <v>0</v>
      </c>
      <c r="BK946" s="19">
        <f t="shared" si="126"/>
        <v>0</v>
      </c>
      <c r="BL946" s="19">
        <f t="shared" si="127"/>
        <v>1</v>
      </c>
      <c r="BM946" s="19">
        <f t="shared" si="128"/>
        <v>0</v>
      </c>
    </row>
    <row r="947" spans="2:65" x14ac:dyDescent="0.25">
      <c r="B947" s="6">
        <v>922</v>
      </c>
      <c r="C947" s="48">
        <v>1980.139882708278</v>
      </c>
      <c r="D947" s="48">
        <v>1574.9508157784026</v>
      </c>
      <c r="E947" s="48">
        <v>14.987857608147328</v>
      </c>
      <c r="F947" s="48">
        <v>10.609064693289289</v>
      </c>
      <c r="G947" s="48">
        <v>3161.1353114818271</v>
      </c>
      <c r="H947" s="48">
        <v>2903.2514494156089</v>
      </c>
      <c r="I947" s="48">
        <v>15.052249375632414</v>
      </c>
      <c r="J947" s="48">
        <v>10.646951679088975</v>
      </c>
      <c r="K947" s="48">
        <v>2542.1246040892211</v>
      </c>
      <c r="L947" s="48">
        <v>2228.2874450967784</v>
      </c>
      <c r="M947" s="48">
        <v>15.027931269195241</v>
      </c>
      <c r="N947" s="48">
        <v>10.63265666647005</v>
      </c>
      <c r="O947" s="48">
        <v>2476.6542952721279</v>
      </c>
      <c r="P947" s="48">
        <v>2134.7489748937137</v>
      </c>
      <c r="Q947" s="48">
        <v>15.01566816259551</v>
      </c>
      <c r="R947" s="48">
        <v>10.62544188378882</v>
      </c>
      <c r="U947" s="48">
        <v>1328.3006336372064</v>
      </c>
      <c r="V947" s="48">
        <v>3.7886985799685746E-2</v>
      </c>
      <c r="W947" s="48">
        <v>35059.548961222034</v>
      </c>
      <c r="X947" s="48">
        <v>653.3366293183758</v>
      </c>
      <c r="Y947" s="48">
        <v>2.3591973180760561E-2</v>
      </c>
      <c r="Z947" s="48">
        <v>27693.174467118202</v>
      </c>
      <c r="AA947" s="48">
        <v>559.79815911531114</v>
      </c>
      <c r="AB947" s="48">
        <v>1.6377190499531125E-2</v>
      </c>
      <c r="AC947" s="48">
        <v>34181.574619366984</v>
      </c>
      <c r="AD947" s="48">
        <v>-1328.3006336372064</v>
      </c>
      <c r="AE947" s="48">
        <v>-3.7886985799685746E-2</v>
      </c>
      <c r="AF947" s="48">
        <v>35059.548961222034</v>
      </c>
      <c r="AG947" s="48">
        <v>-674.96400431883058</v>
      </c>
      <c r="AH947" s="48">
        <v>-1.4295012618925185E-2</v>
      </c>
      <c r="AI947" s="48">
        <v>47216.747708585084</v>
      </c>
      <c r="AJ947" s="48">
        <v>-768.50247452189524</v>
      </c>
      <c r="AK947" s="48">
        <v>-2.1509795300154622E-2</v>
      </c>
      <c r="AL947" s="48">
        <v>35728.023618912397</v>
      </c>
      <c r="AM947" s="48">
        <v>-653.3366293183758</v>
      </c>
      <c r="AN947" s="48">
        <v>-2.3591973180760561E-2</v>
      </c>
      <c r="AO947" s="48">
        <v>27693.174467118202</v>
      </c>
      <c r="AP947" s="48">
        <v>674.96400431883058</v>
      </c>
      <c r="AQ947" s="48">
        <v>1.4295012618925185E-2</v>
      </c>
      <c r="AR947" s="48">
        <v>47216.747708585084</v>
      </c>
      <c r="AS947" s="48">
        <v>-93.538470203064662</v>
      </c>
      <c r="AT947" s="48">
        <v>-7.2147826812294369E-3</v>
      </c>
      <c r="AU947" s="48">
        <v>12964.835440771061</v>
      </c>
      <c r="AV947" s="48">
        <v>-559.79815911531114</v>
      </c>
      <c r="AW947" s="48">
        <v>-1.6377190499531125E-2</v>
      </c>
      <c r="AX947" s="48">
        <v>34181.574619366984</v>
      </c>
      <c r="AY947" s="48">
        <v>768.50247452189524</v>
      </c>
      <c r="AZ947" s="48">
        <v>2.1509795300154622E-2</v>
      </c>
      <c r="BA947" s="48">
        <v>35728.023618912397</v>
      </c>
      <c r="BB947" s="48">
        <v>93.538470203064662</v>
      </c>
      <c r="BC947" s="48">
        <v>7.2147826812294369E-3</v>
      </c>
      <c r="BD947" s="48">
        <v>12964.835440771061</v>
      </c>
      <c r="BF947" s="8">
        <f t="shared" si="121"/>
        <v>316696.98998290027</v>
      </c>
      <c r="BG947" s="8">
        <f t="shared" si="122"/>
        <v>316505.29892325361</v>
      </c>
      <c r="BH947" s="8">
        <f t="shared" si="123"/>
        <v>316751.41254900472</v>
      </c>
      <c r="BI947" s="8">
        <f t="shared" si="124"/>
        <v>316628.50753877091</v>
      </c>
      <c r="BJ947" s="19">
        <f t="shared" si="125"/>
        <v>0</v>
      </c>
      <c r="BK947" s="19">
        <f t="shared" si="126"/>
        <v>0</v>
      </c>
      <c r="BL947" s="19">
        <f t="shared" si="127"/>
        <v>1</v>
      </c>
      <c r="BM947" s="19">
        <f t="shared" si="128"/>
        <v>0</v>
      </c>
    </row>
    <row r="948" spans="2:65" x14ac:dyDescent="0.25">
      <c r="B948" s="6">
        <v>923</v>
      </c>
      <c r="C948" s="48">
        <v>2024.3463998568304</v>
      </c>
      <c r="D948" s="48">
        <v>1601.7537898724074</v>
      </c>
      <c r="E948" s="48">
        <v>15.027866710805128</v>
      </c>
      <c r="F948" s="48">
        <v>10.638855714431454</v>
      </c>
      <c r="G948" s="48">
        <v>3213.6649414815597</v>
      </c>
      <c r="H948" s="48">
        <v>2936.580778779406</v>
      </c>
      <c r="I948" s="48">
        <v>15.093894577518567</v>
      </c>
      <c r="J948" s="48">
        <v>10.677778302487967</v>
      </c>
      <c r="K948" s="48">
        <v>2572.7173688943167</v>
      </c>
      <c r="L948" s="48">
        <v>2246.5861990060175</v>
      </c>
      <c r="M948" s="48">
        <v>15.071765349746347</v>
      </c>
      <c r="N948" s="48">
        <v>10.664745964245995</v>
      </c>
      <c r="O948" s="48">
        <v>2516.4204406142026</v>
      </c>
      <c r="P948" s="48">
        <v>2159.0011285188234</v>
      </c>
      <c r="Q948" s="48">
        <v>15.057581883449172</v>
      </c>
      <c r="R948" s="48">
        <v>10.65638641279952</v>
      </c>
      <c r="U948" s="48">
        <v>1334.8269889069986</v>
      </c>
      <c r="V948" s="48">
        <v>3.8922588056513163E-2</v>
      </c>
      <c r="W948" s="48">
        <v>34294.40475460967</v>
      </c>
      <c r="X948" s="48">
        <v>644.8324091336101</v>
      </c>
      <c r="Y948" s="48">
        <v>2.5890249814541022E-2</v>
      </c>
      <c r="Z948" s="48">
        <v>24906.380345988237</v>
      </c>
      <c r="AA948" s="48">
        <v>557.24733864641598</v>
      </c>
      <c r="AB948" s="48">
        <v>1.7530698368066311E-2</v>
      </c>
      <c r="AC948" s="48">
        <v>31786.94464685391</v>
      </c>
      <c r="AD948" s="48">
        <v>-1334.8269889069986</v>
      </c>
      <c r="AE948" s="48">
        <v>-3.8922588056513163E-2</v>
      </c>
      <c r="AF948" s="48">
        <v>34294.40475460967</v>
      </c>
      <c r="AG948" s="48">
        <v>-689.99457977338852</v>
      </c>
      <c r="AH948" s="48">
        <v>-1.3032338241972141E-2</v>
      </c>
      <c r="AI948" s="48">
        <v>52944.802917344627</v>
      </c>
      <c r="AJ948" s="48">
        <v>-777.57965026058264</v>
      </c>
      <c r="AK948" s="48">
        <v>-2.1391889688446852E-2</v>
      </c>
      <c r="AL948" s="48">
        <v>36349.273560462083</v>
      </c>
      <c r="AM948" s="48">
        <v>-644.8324091336101</v>
      </c>
      <c r="AN948" s="48">
        <v>-2.5890249814541022E-2</v>
      </c>
      <c r="AO948" s="48">
        <v>24906.380345988237</v>
      </c>
      <c r="AP948" s="48">
        <v>689.99457977338852</v>
      </c>
      <c r="AQ948" s="48">
        <v>1.3032338241972141E-2</v>
      </c>
      <c r="AR948" s="48">
        <v>52944.802917344627</v>
      </c>
      <c r="AS948" s="48">
        <v>-87.585070487194116</v>
      </c>
      <c r="AT948" s="48">
        <v>-8.3595514464747112E-3</v>
      </c>
      <c r="AU948" s="48">
        <v>10477.245226372694</v>
      </c>
      <c r="AV948" s="48">
        <v>-557.24733864641598</v>
      </c>
      <c r="AW948" s="48">
        <v>-1.7530698368066311E-2</v>
      </c>
      <c r="AX948" s="48">
        <v>31786.94464685391</v>
      </c>
      <c r="AY948" s="48">
        <v>777.57965026058264</v>
      </c>
      <c r="AZ948" s="48">
        <v>2.1391889688446852E-2</v>
      </c>
      <c r="BA948" s="48">
        <v>36349.273560462083</v>
      </c>
      <c r="BB948" s="48">
        <v>87.585070487194116</v>
      </c>
      <c r="BC948" s="48">
        <v>8.3595514464747112E-3</v>
      </c>
      <c r="BD948" s="48">
        <v>10477.245226372694</v>
      </c>
      <c r="BF948" s="8">
        <f t="shared" si="121"/>
        <v>317563.91764307121</v>
      </c>
      <c r="BG948" s="8">
        <f t="shared" si="122"/>
        <v>317396.76829585963</v>
      </c>
      <c r="BH948" s="8">
        <f t="shared" si="123"/>
        <v>317695.79272837384</v>
      </c>
      <c r="BI948" s="8">
        <f t="shared" si="124"/>
        <v>317532.59125546674</v>
      </c>
      <c r="BJ948" s="19">
        <f t="shared" si="125"/>
        <v>0</v>
      </c>
      <c r="BK948" s="19">
        <f t="shared" si="126"/>
        <v>0</v>
      </c>
      <c r="BL948" s="19">
        <f t="shared" si="127"/>
        <v>1</v>
      </c>
      <c r="BM948" s="19">
        <f t="shared" si="128"/>
        <v>0</v>
      </c>
    </row>
    <row r="949" spans="2:65" x14ac:dyDescent="0.25">
      <c r="B949" s="6">
        <v>924</v>
      </c>
      <c r="C949" s="48">
        <v>1953.1730359219587</v>
      </c>
      <c r="D949" s="48">
        <v>1559.0771746234038</v>
      </c>
      <c r="E949" s="48">
        <v>15.106986250404022</v>
      </c>
      <c r="F949" s="48">
        <v>10.694766916129637</v>
      </c>
      <c r="G949" s="48">
        <v>3157.6473777326155</v>
      </c>
      <c r="H949" s="48">
        <v>2902.3431436506826</v>
      </c>
      <c r="I949" s="48">
        <v>15.175106355829648</v>
      </c>
      <c r="J949" s="48">
        <v>10.734982433572563</v>
      </c>
      <c r="K949" s="48">
        <v>2505.2863418060106</v>
      </c>
      <c r="L949" s="48">
        <v>2205.2557711017726</v>
      </c>
      <c r="M949" s="48">
        <v>15.153289386494368</v>
      </c>
      <c r="N949" s="48">
        <v>10.722115455799392</v>
      </c>
      <c r="O949" s="48">
        <v>2506.1476939065069</v>
      </c>
      <c r="P949" s="48">
        <v>2156.5841696773418</v>
      </c>
      <c r="Q949" s="48">
        <v>15.128979082004664</v>
      </c>
      <c r="R949" s="48">
        <v>10.707763680102088</v>
      </c>
      <c r="U949" s="48">
        <v>1343.2659690272787</v>
      </c>
      <c r="V949" s="48">
        <v>4.021551744292573E-2</v>
      </c>
      <c r="W949" s="48">
        <v>33401.683092444488</v>
      </c>
      <c r="X949" s="48">
        <v>646.17859647836872</v>
      </c>
      <c r="Y949" s="48">
        <v>2.7348539669754146E-2</v>
      </c>
      <c r="Z949" s="48">
        <v>23627.535666666827</v>
      </c>
      <c r="AA949" s="48">
        <v>597.506995053938</v>
      </c>
      <c r="AB949" s="48">
        <v>1.2996763972450864E-2</v>
      </c>
      <c r="AC949" s="48">
        <v>45973.520510218448</v>
      </c>
      <c r="AD949" s="48">
        <v>-1343.2659690272787</v>
      </c>
      <c r="AE949" s="48">
        <v>-4.021551744292573E-2</v>
      </c>
      <c r="AF949" s="48">
        <v>33401.683092444488</v>
      </c>
      <c r="AG949" s="48">
        <v>-697.08737254891003</v>
      </c>
      <c r="AH949" s="48">
        <v>-1.2866977773171584E-2</v>
      </c>
      <c r="AI949" s="48">
        <v>54176.46512162155</v>
      </c>
      <c r="AJ949" s="48">
        <v>-745.75897397334074</v>
      </c>
      <c r="AK949" s="48">
        <v>-2.7218753470474866E-2</v>
      </c>
      <c r="AL949" s="48">
        <v>27398.718856919426</v>
      </c>
      <c r="AM949" s="48">
        <v>-646.17859647836872</v>
      </c>
      <c r="AN949" s="48">
        <v>-2.7348539669754146E-2</v>
      </c>
      <c r="AO949" s="48">
        <v>23627.535666666827</v>
      </c>
      <c r="AP949" s="48">
        <v>697.08737254891003</v>
      </c>
      <c r="AQ949" s="48">
        <v>1.2866977773171584E-2</v>
      </c>
      <c r="AR949" s="48">
        <v>54176.46512162155</v>
      </c>
      <c r="AS949" s="48">
        <v>-48.671601424430719</v>
      </c>
      <c r="AT949" s="48">
        <v>-1.4351775697303282E-2</v>
      </c>
      <c r="AU949" s="48">
        <v>3391.3295783723947</v>
      </c>
      <c r="AV949" s="48">
        <v>-597.506995053938</v>
      </c>
      <c r="AW949" s="48">
        <v>-1.2996763972450864E-2</v>
      </c>
      <c r="AX949" s="48">
        <v>45973.520510218448</v>
      </c>
      <c r="AY949" s="48">
        <v>745.75897397334074</v>
      </c>
      <c r="AZ949" s="48">
        <v>2.7218753470474866E-2</v>
      </c>
      <c r="BA949" s="48">
        <v>27398.718856919426</v>
      </c>
      <c r="BB949" s="48">
        <v>48.671601424430719</v>
      </c>
      <c r="BC949" s="48">
        <v>1.4351775697303282E-2</v>
      </c>
      <c r="BD949" s="48">
        <v>3391.3295783723947</v>
      </c>
      <c r="BF949" s="8">
        <f t="shared" si="121"/>
        <v>319283.93030926574</v>
      </c>
      <c r="BG949" s="8">
        <f t="shared" si="122"/>
        <v>319147.12986352621</v>
      </c>
      <c r="BH949" s="8">
        <f t="shared" si="123"/>
        <v>319458.20790287992</v>
      </c>
      <c r="BI949" s="8">
        <f t="shared" si="124"/>
        <v>319076.32623338531</v>
      </c>
      <c r="BJ949" s="19">
        <f t="shared" si="125"/>
        <v>0</v>
      </c>
      <c r="BK949" s="19">
        <f t="shared" si="126"/>
        <v>0</v>
      </c>
      <c r="BL949" s="19">
        <f t="shared" si="127"/>
        <v>1</v>
      </c>
      <c r="BM949" s="19">
        <f t="shared" si="128"/>
        <v>0</v>
      </c>
    </row>
    <row r="950" spans="2:65" x14ac:dyDescent="0.25">
      <c r="B950" s="6">
        <v>925</v>
      </c>
      <c r="C950" s="48">
        <v>2055.9041927239086</v>
      </c>
      <c r="D950" s="48">
        <v>1624.1664993311044</v>
      </c>
      <c r="E950" s="48">
        <v>15.016330222254371</v>
      </c>
      <c r="F950" s="48">
        <v>10.630820079089109</v>
      </c>
      <c r="G950" s="48">
        <v>3228.6009171428113</v>
      </c>
      <c r="H950" s="48">
        <v>2947.3322957254645</v>
      </c>
      <c r="I950" s="48">
        <v>15.083830523724048</v>
      </c>
      <c r="J950" s="48">
        <v>10.67064809246817</v>
      </c>
      <c r="K950" s="48">
        <v>2610.0452052985256</v>
      </c>
      <c r="L950" s="48">
        <v>2272.5088654713713</v>
      </c>
      <c r="M950" s="48">
        <v>15.058732520206416</v>
      </c>
      <c r="N950" s="48">
        <v>10.655853355502733</v>
      </c>
      <c r="O950" s="48">
        <v>2484.1852564821511</v>
      </c>
      <c r="P950" s="48">
        <v>2138.3680798845003</v>
      </c>
      <c r="Q950" s="48">
        <v>15.055024604441462</v>
      </c>
      <c r="R950" s="48">
        <v>10.65366620791184</v>
      </c>
      <c r="U950" s="48">
        <v>1323.1657963943601</v>
      </c>
      <c r="V950" s="48">
        <v>3.9828013379061389E-2</v>
      </c>
      <c r="W950" s="48">
        <v>33221.988347778912</v>
      </c>
      <c r="X950" s="48">
        <v>648.3423661402669</v>
      </c>
      <c r="Y950" s="48">
        <v>2.5033276413624961E-2</v>
      </c>
      <c r="Z950" s="48">
        <v>25899.221317565567</v>
      </c>
      <c r="AA950" s="48">
        <v>514.20158055339584</v>
      </c>
      <c r="AB950" s="48">
        <v>2.2846128822731515E-2</v>
      </c>
      <c r="AC950" s="48">
        <v>22507.164541669481</v>
      </c>
      <c r="AD950" s="48">
        <v>-1323.1657963943601</v>
      </c>
      <c r="AE950" s="48">
        <v>-3.9828013379061389E-2</v>
      </c>
      <c r="AF950" s="48">
        <v>33221.988347778912</v>
      </c>
      <c r="AG950" s="48">
        <v>-674.82343025409318</v>
      </c>
      <c r="AH950" s="48">
        <v>-1.4794736965436428E-2</v>
      </c>
      <c r="AI950" s="48">
        <v>45612.397964939868</v>
      </c>
      <c r="AJ950" s="48">
        <v>-808.96421584096424</v>
      </c>
      <c r="AK950" s="48">
        <v>-1.6981884556329874E-2</v>
      </c>
      <c r="AL950" s="48">
        <v>47636.892899464961</v>
      </c>
      <c r="AM950" s="48">
        <v>-648.3423661402669</v>
      </c>
      <c r="AN950" s="48">
        <v>-2.5033276413624961E-2</v>
      </c>
      <c r="AO950" s="48">
        <v>25899.221317565567</v>
      </c>
      <c r="AP950" s="48">
        <v>674.82343025409318</v>
      </c>
      <c r="AQ950" s="48">
        <v>1.4794736965436428E-2</v>
      </c>
      <c r="AR950" s="48">
        <v>45612.397964939868</v>
      </c>
      <c r="AS950" s="48">
        <v>-134.14078558687106</v>
      </c>
      <c r="AT950" s="48">
        <v>-2.1871475908934457E-3</v>
      </c>
      <c r="AU950" s="48">
        <v>61331.38254838797</v>
      </c>
      <c r="AV950" s="48">
        <v>-514.20158055339584</v>
      </c>
      <c r="AW950" s="48">
        <v>-2.2846128822731515E-2</v>
      </c>
      <c r="AX950" s="48">
        <v>22507.164541669481</v>
      </c>
      <c r="AY950" s="48">
        <v>808.96421584096424</v>
      </c>
      <c r="AZ950" s="48">
        <v>1.6981884556329874E-2</v>
      </c>
      <c r="BA950" s="48">
        <v>47636.892899464961</v>
      </c>
      <c r="BB950" s="48">
        <v>134.14078558687106</v>
      </c>
      <c r="BC950" s="48">
        <v>2.1871475908934457E-3</v>
      </c>
      <c r="BD950" s="48">
        <v>61331.38254838797</v>
      </c>
      <c r="BF950" s="8">
        <f t="shared" si="121"/>
        <v>317300.43587334215</v>
      </c>
      <c r="BG950" s="8">
        <f t="shared" si="122"/>
        <v>317172.11047831964</v>
      </c>
      <c r="BH950" s="8">
        <f t="shared" si="123"/>
        <v>317403.09179961064</v>
      </c>
      <c r="BI950" s="8">
        <f t="shared" si="124"/>
        <v>317471.61815747072</v>
      </c>
      <c r="BJ950" s="19">
        <f t="shared" si="125"/>
        <v>0</v>
      </c>
      <c r="BK950" s="19">
        <f t="shared" si="126"/>
        <v>0</v>
      </c>
      <c r="BL950" s="19">
        <f t="shared" si="127"/>
        <v>0</v>
      </c>
      <c r="BM950" s="19">
        <f t="shared" si="128"/>
        <v>1</v>
      </c>
    </row>
    <row r="951" spans="2:65" x14ac:dyDescent="0.25">
      <c r="B951" s="6">
        <v>926</v>
      </c>
      <c r="C951" s="48">
        <v>1965.3398708576381</v>
      </c>
      <c r="D951" s="48">
        <v>1564.9760369995454</v>
      </c>
      <c r="E951" s="48">
        <v>14.959108629744383</v>
      </c>
      <c r="F951" s="48">
        <v>10.589149861887885</v>
      </c>
      <c r="G951" s="48">
        <v>3176.5821554250069</v>
      </c>
      <c r="H951" s="48">
        <v>2913.5972408037442</v>
      </c>
      <c r="I951" s="48">
        <v>15.021629445955849</v>
      </c>
      <c r="J951" s="48">
        <v>10.62600839743898</v>
      </c>
      <c r="K951" s="48">
        <v>2534.2543613733114</v>
      </c>
      <c r="L951" s="48">
        <v>2222.9957264385494</v>
      </c>
      <c r="M951" s="48">
        <v>14.999783223188146</v>
      </c>
      <c r="N951" s="48">
        <v>10.613141053135434</v>
      </c>
      <c r="O951" s="48">
        <v>2434.3492294135262</v>
      </c>
      <c r="P951" s="48">
        <v>2106.3131214042978</v>
      </c>
      <c r="Q951" s="48">
        <v>14.992159765467063</v>
      </c>
      <c r="R951" s="48">
        <v>10.608647876300275</v>
      </c>
      <c r="U951" s="48">
        <v>1348.6212038041988</v>
      </c>
      <c r="V951" s="48">
        <v>3.6858535551095528E-2</v>
      </c>
      <c r="W951" s="48">
        <v>36589.115211445627</v>
      </c>
      <c r="X951" s="48">
        <v>658.01968943900397</v>
      </c>
      <c r="Y951" s="48">
        <v>2.3991191247549892E-2</v>
      </c>
      <c r="Z951" s="48">
        <v>27427.553832125966</v>
      </c>
      <c r="AA951" s="48">
        <v>541.33708440475243</v>
      </c>
      <c r="AB951" s="48">
        <v>1.9498014412389963E-2</v>
      </c>
      <c r="AC951" s="48">
        <v>27763.703162551832</v>
      </c>
      <c r="AD951" s="48">
        <v>-1348.6212038041988</v>
      </c>
      <c r="AE951" s="48">
        <v>-3.6858535551095528E-2</v>
      </c>
      <c r="AF951" s="48">
        <v>36589.115211445627</v>
      </c>
      <c r="AG951" s="48">
        <v>-690.60151436519482</v>
      </c>
      <c r="AH951" s="48">
        <v>-1.2867344303545636E-2</v>
      </c>
      <c r="AI951" s="48">
        <v>53670.86619224897</v>
      </c>
      <c r="AJ951" s="48">
        <v>-807.28411939944635</v>
      </c>
      <c r="AK951" s="48">
        <v>-1.7360521138705565E-2</v>
      </c>
      <c r="AL951" s="48">
        <v>46501.145498425925</v>
      </c>
      <c r="AM951" s="48">
        <v>-658.01968943900397</v>
      </c>
      <c r="AN951" s="48">
        <v>-2.3991191247549892E-2</v>
      </c>
      <c r="AO951" s="48">
        <v>27427.553832125966</v>
      </c>
      <c r="AP951" s="48">
        <v>690.60151436519482</v>
      </c>
      <c r="AQ951" s="48">
        <v>1.2867344303545636E-2</v>
      </c>
      <c r="AR951" s="48">
        <v>53670.86619224897</v>
      </c>
      <c r="AS951" s="48">
        <v>-116.68260503425154</v>
      </c>
      <c r="AT951" s="48">
        <v>-4.4931768351599288E-3</v>
      </c>
      <c r="AU951" s="48">
        <v>25968.843273914539</v>
      </c>
      <c r="AV951" s="48">
        <v>-541.33708440475243</v>
      </c>
      <c r="AW951" s="48">
        <v>-1.9498014412389963E-2</v>
      </c>
      <c r="AX951" s="48">
        <v>27763.703162551832</v>
      </c>
      <c r="AY951" s="48">
        <v>807.28411939944635</v>
      </c>
      <c r="AZ951" s="48">
        <v>1.7360521138705565E-2</v>
      </c>
      <c r="BA951" s="48">
        <v>46501.145498425925</v>
      </c>
      <c r="BB951" s="48">
        <v>116.68260503425154</v>
      </c>
      <c r="BC951" s="48">
        <v>4.4931768351599288E-3</v>
      </c>
      <c r="BD951" s="48">
        <v>25968.843273914539</v>
      </c>
      <c r="BF951" s="8">
        <f t="shared" si="121"/>
        <v>316109.519819637</v>
      </c>
      <c r="BG951" s="8">
        <f t="shared" si="122"/>
        <v>315866.65468236565</v>
      </c>
      <c r="BH951" s="8">
        <f t="shared" si="123"/>
        <v>316171.23586762452</v>
      </c>
      <c r="BI951" s="8">
        <f t="shared" si="124"/>
        <v>316153.12316760392</v>
      </c>
      <c r="BJ951" s="19">
        <f t="shared" si="125"/>
        <v>0</v>
      </c>
      <c r="BK951" s="19">
        <f t="shared" si="126"/>
        <v>0</v>
      </c>
      <c r="BL951" s="19">
        <f t="shared" si="127"/>
        <v>1</v>
      </c>
      <c r="BM951" s="19">
        <f t="shared" si="128"/>
        <v>0</v>
      </c>
    </row>
    <row r="952" spans="2:65" x14ac:dyDescent="0.25">
      <c r="B952" s="6">
        <v>927</v>
      </c>
      <c r="C952" s="48">
        <v>1938.8185382996892</v>
      </c>
      <c r="D952" s="48">
        <v>1545.8822912986302</v>
      </c>
      <c r="E952" s="48">
        <v>15.24880025778441</v>
      </c>
      <c r="F952" s="48">
        <v>10.795851221364289</v>
      </c>
      <c r="G952" s="48">
        <v>3199.1270695795224</v>
      </c>
      <c r="H952" s="48">
        <v>2927.8968371406195</v>
      </c>
      <c r="I952" s="48">
        <v>15.311338320478928</v>
      </c>
      <c r="J952" s="48">
        <v>10.832801914580545</v>
      </c>
      <c r="K952" s="48">
        <v>2583.6021087711924</v>
      </c>
      <c r="L952" s="48">
        <v>2255.1328731204821</v>
      </c>
      <c r="M952" s="48">
        <v>15.282040555831056</v>
      </c>
      <c r="N952" s="48">
        <v>10.815502712529542</v>
      </c>
      <c r="O952" s="48">
        <v>2477.843301426436</v>
      </c>
      <c r="P952" s="48">
        <v>2134.4839081871592</v>
      </c>
      <c r="Q952" s="48">
        <v>15.274386060974351</v>
      </c>
      <c r="R952" s="48">
        <v>10.810979723206234</v>
      </c>
      <c r="U952" s="48">
        <v>1382.0145458419893</v>
      </c>
      <c r="V952" s="48">
        <v>3.6950693216255104E-2</v>
      </c>
      <c r="W952" s="48">
        <v>37401.586426368383</v>
      </c>
      <c r="X952" s="48">
        <v>709.25058182185194</v>
      </c>
      <c r="Y952" s="48">
        <v>1.9651491165252111E-2</v>
      </c>
      <c r="Z952" s="48">
        <v>36091.438347231036</v>
      </c>
      <c r="AA952" s="48">
        <v>588.60161688852895</v>
      </c>
      <c r="AB952" s="48">
        <v>1.5128501841944697E-2</v>
      </c>
      <c r="AC952" s="48">
        <v>38906.8014161584</v>
      </c>
      <c r="AD952" s="48">
        <v>-1382.0145458419893</v>
      </c>
      <c r="AE952" s="48">
        <v>-3.6950693216255104E-2</v>
      </c>
      <c r="AF952" s="48">
        <v>37401.586426368383</v>
      </c>
      <c r="AG952" s="48">
        <v>-672.76396402013734</v>
      </c>
      <c r="AH952" s="48">
        <v>-1.7299202051002993E-2</v>
      </c>
      <c r="AI952" s="48">
        <v>38889.884171341364</v>
      </c>
      <c r="AJ952" s="48">
        <v>-793.41292895346032</v>
      </c>
      <c r="AK952" s="48">
        <v>-2.1822191374310407E-2</v>
      </c>
      <c r="AL952" s="48">
        <v>36358.077671680789</v>
      </c>
      <c r="AM952" s="48">
        <v>-709.25058182185194</v>
      </c>
      <c r="AN952" s="48">
        <v>-1.9651491165252111E-2</v>
      </c>
      <c r="AO952" s="48">
        <v>36091.438347231036</v>
      </c>
      <c r="AP952" s="48">
        <v>672.76396402013734</v>
      </c>
      <c r="AQ952" s="48">
        <v>1.7299202051002993E-2</v>
      </c>
      <c r="AR952" s="48">
        <v>38889.884171341364</v>
      </c>
      <c r="AS952" s="48">
        <v>-120.64896493332299</v>
      </c>
      <c r="AT952" s="48">
        <v>-4.5229893233074137E-3</v>
      </c>
      <c r="AU952" s="48">
        <v>26674.60750163766</v>
      </c>
      <c r="AV952" s="48">
        <v>-588.60161688852895</v>
      </c>
      <c r="AW952" s="48">
        <v>-1.5128501841944697E-2</v>
      </c>
      <c r="AX952" s="48">
        <v>38906.8014161584</v>
      </c>
      <c r="AY952" s="48">
        <v>793.41292895346032</v>
      </c>
      <c r="AZ952" s="48">
        <v>2.1822191374310407E-2</v>
      </c>
      <c r="BA952" s="48">
        <v>36358.077671680789</v>
      </c>
      <c r="BB952" s="48">
        <v>120.64896493332299</v>
      </c>
      <c r="BC952" s="48">
        <v>4.5229893233074137E-3</v>
      </c>
      <c r="BD952" s="48">
        <v>26674.60750163766</v>
      </c>
      <c r="BF952" s="8">
        <f t="shared" si="121"/>
        <v>322329.65434963006</v>
      </c>
      <c r="BG952" s="8">
        <f t="shared" si="122"/>
        <v>322056.16060027573</v>
      </c>
      <c r="BH952" s="8">
        <f t="shared" si="123"/>
        <v>322209.94850276574</v>
      </c>
      <c r="BI952" s="8">
        <f t="shared" si="124"/>
        <v>322194.90778799989</v>
      </c>
      <c r="BJ952" s="19">
        <f t="shared" si="125"/>
        <v>1</v>
      </c>
      <c r="BK952" s="19">
        <f t="shared" si="126"/>
        <v>0</v>
      </c>
      <c r="BL952" s="19">
        <f t="shared" si="127"/>
        <v>0</v>
      </c>
      <c r="BM952" s="19">
        <f t="shared" si="128"/>
        <v>0</v>
      </c>
    </row>
    <row r="953" spans="2:65" x14ac:dyDescent="0.25">
      <c r="B953" s="6">
        <v>928</v>
      </c>
      <c r="C953" s="48">
        <v>1958.9757481684867</v>
      </c>
      <c r="D953" s="48">
        <v>1557.7541572015409</v>
      </c>
      <c r="E953" s="48">
        <v>15.031532238279389</v>
      </c>
      <c r="F953" s="48">
        <v>10.639694952343731</v>
      </c>
      <c r="G953" s="48">
        <v>3181.208860381309</v>
      </c>
      <c r="H953" s="48">
        <v>2914.8237555014775</v>
      </c>
      <c r="I953" s="48">
        <v>15.090896100839737</v>
      </c>
      <c r="J953" s="48">
        <v>10.674685822060512</v>
      </c>
      <c r="K953" s="48">
        <v>2611.0699778794155</v>
      </c>
      <c r="L953" s="48">
        <v>2272.1607871631718</v>
      </c>
      <c r="M953" s="48">
        <v>15.059082998876695</v>
      </c>
      <c r="N953" s="48">
        <v>10.655945809550909</v>
      </c>
      <c r="O953" s="48">
        <v>2498.9564319577407</v>
      </c>
      <c r="P953" s="48">
        <v>2147.1983758407741</v>
      </c>
      <c r="Q953" s="48">
        <v>15.053418657491015</v>
      </c>
      <c r="R953" s="48">
        <v>10.652606339688443</v>
      </c>
      <c r="U953" s="48">
        <v>1357.0695982999366</v>
      </c>
      <c r="V953" s="48">
        <v>3.4990869716780892E-2</v>
      </c>
      <c r="W953" s="48">
        <v>38783.534370084955</v>
      </c>
      <c r="X953" s="48">
        <v>714.40662996163087</v>
      </c>
      <c r="Y953" s="48">
        <v>1.625085720717756E-2</v>
      </c>
      <c r="Z953" s="48">
        <v>43961.165915979924</v>
      </c>
      <c r="AA953" s="48">
        <v>589.44421863923321</v>
      </c>
      <c r="AB953" s="48">
        <v>1.2911387344711756E-2</v>
      </c>
      <c r="AC953" s="48">
        <v>45653.050512860471</v>
      </c>
      <c r="AD953" s="48">
        <v>-1357.0695982999366</v>
      </c>
      <c r="AE953" s="48">
        <v>-3.4990869716780892E-2</v>
      </c>
      <c r="AF953" s="48">
        <v>38783.534370084955</v>
      </c>
      <c r="AG953" s="48">
        <v>-642.66296833830575</v>
      </c>
      <c r="AH953" s="48">
        <v>-1.8740012509603332E-2</v>
      </c>
      <c r="AI953" s="48">
        <v>34293.625364922926</v>
      </c>
      <c r="AJ953" s="48">
        <v>-767.6253796607034</v>
      </c>
      <c r="AK953" s="48">
        <v>-2.2079482372069137E-2</v>
      </c>
      <c r="AL953" s="48">
        <v>34766.457235055503</v>
      </c>
      <c r="AM953" s="48">
        <v>-714.40662996163087</v>
      </c>
      <c r="AN953" s="48">
        <v>-1.625085720717756E-2</v>
      </c>
      <c r="AO953" s="48">
        <v>43961.165915979924</v>
      </c>
      <c r="AP953" s="48">
        <v>642.66296833830575</v>
      </c>
      <c r="AQ953" s="48">
        <v>1.8740012509603332E-2</v>
      </c>
      <c r="AR953" s="48">
        <v>34293.625364922926</v>
      </c>
      <c r="AS953" s="48">
        <v>-124.96241132239766</v>
      </c>
      <c r="AT953" s="48">
        <v>-3.3394698624658048E-3</v>
      </c>
      <c r="AU953" s="48">
        <v>37419.835024391461</v>
      </c>
      <c r="AV953" s="48">
        <v>-589.44421863923321</v>
      </c>
      <c r="AW953" s="48">
        <v>-1.2911387344711756E-2</v>
      </c>
      <c r="AX953" s="48">
        <v>45653.050512860471</v>
      </c>
      <c r="AY953" s="48">
        <v>767.6253796607034</v>
      </c>
      <c r="AZ953" s="48">
        <v>2.2079482372069137E-2</v>
      </c>
      <c r="BA953" s="48">
        <v>34766.457235055503</v>
      </c>
      <c r="BB953" s="48">
        <v>124.96241132239766</v>
      </c>
      <c r="BC953" s="48">
        <v>3.3394698624658048E-3</v>
      </c>
      <c r="BD953" s="48">
        <v>37419.835024391461</v>
      </c>
      <c r="BF953" s="8">
        <f t="shared" si="121"/>
        <v>317633.0944131104</v>
      </c>
      <c r="BG953" s="8">
        <f t="shared" si="122"/>
        <v>317325.75090631389</v>
      </c>
      <c r="BH953" s="8">
        <f t="shared" si="123"/>
        <v>317406.21349936409</v>
      </c>
      <c r="BI953" s="8">
        <f t="shared" si="124"/>
        <v>317430.99181481253</v>
      </c>
      <c r="BJ953" s="19">
        <f t="shared" si="125"/>
        <v>1</v>
      </c>
      <c r="BK953" s="19">
        <f t="shared" si="126"/>
        <v>0</v>
      </c>
      <c r="BL953" s="19">
        <f t="shared" si="127"/>
        <v>0</v>
      </c>
      <c r="BM953" s="19">
        <f t="shared" si="128"/>
        <v>0</v>
      </c>
    </row>
    <row r="954" spans="2:65" x14ac:dyDescent="0.25">
      <c r="B954" s="6">
        <v>929</v>
      </c>
      <c r="C954" s="48">
        <v>1975.1563464729386</v>
      </c>
      <c r="D954" s="48">
        <v>1571.6078659872842</v>
      </c>
      <c r="E954" s="48">
        <v>15.014681722432984</v>
      </c>
      <c r="F954" s="48">
        <v>10.630488094877082</v>
      </c>
      <c r="G954" s="48">
        <v>3178.0386557318348</v>
      </c>
      <c r="H954" s="48">
        <v>2914.5808203223369</v>
      </c>
      <c r="I954" s="48">
        <v>15.084775638660524</v>
      </c>
      <c r="J954" s="48">
        <v>10.671890669182661</v>
      </c>
      <c r="K954" s="48">
        <v>2522.4973382680791</v>
      </c>
      <c r="L954" s="48">
        <v>2215.1124609690473</v>
      </c>
      <c r="M954" s="48">
        <v>15.062929482617973</v>
      </c>
      <c r="N954" s="48">
        <v>10.658999788918033</v>
      </c>
      <c r="O954" s="48">
        <v>2446.1348367976157</v>
      </c>
      <c r="P954" s="48">
        <v>2114.2440343388712</v>
      </c>
      <c r="Q954" s="48">
        <v>15.050690001223524</v>
      </c>
      <c r="R954" s="48">
        <v>10.651772432975035</v>
      </c>
      <c r="U954" s="48">
        <v>1342.9729543350527</v>
      </c>
      <c r="V954" s="48">
        <v>4.140257430557881E-2</v>
      </c>
      <c r="W954" s="48">
        <v>32436.94327852684</v>
      </c>
      <c r="X954" s="48">
        <v>643.50459498176315</v>
      </c>
      <c r="Y954" s="48">
        <v>2.8511694040950886E-2</v>
      </c>
      <c r="Z954" s="48">
        <v>22569.847798503586</v>
      </c>
      <c r="AA954" s="48">
        <v>542.636168351587</v>
      </c>
      <c r="AB954" s="48">
        <v>2.1284338097952826E-2</v>
      </c>
      <c r="AC954" s="48">
        <v>25494.622658892029</v>
      </c>
      <c r="AD954" s="48">
        <v>-1342.9729543350527</v>
      </c>
      <c r="AE954" s="48">
        <v>-4.140257430557881E-2</v>
      </c>
      <c r="AF954" s="48">
        <v>32436.94327852684</v>
      </c>
      <c r="AG954" s="48">
        <v>-699.46835935328954</v>
      </c>
      <c r="AH954" s="48">
        <v>-1.2890880264627924E-2</v>
      </c>
      <c r="AI954" s="48">
        <v>54260.713387634481</v>
      </c>
      <c r="AJ954" s="48">
        <v>-800.33678598346569</v>
      </c>
      <c r="AK954" s="48">
        <v>-2.0118236207625984E-2</v>
      </c>
      <c r="AL954" s="48">
        <v>39781.65768230176</v>
      </c>
      <c r="AM954" s="48">
        <v>-643.50459498176315</v>
      </c>
      <c r="AN954" s="48">
        <v>-2.8511694040950886E-2</v>
      </c>
      <c r="AO954" s="48">
        <v>22569.847798503586</v>
      </c>
      <c r="AP954" s="48">
        <v>699.46835935328954</v>
      </c>
      <c r="AQ954" s="48">
        <v>1.2890880264627924E-2</v>
      </c>
      <c r="AR954" s="48">
        <v>54260.713387634481</v>
      </c>
      <c r="AS954" s="48">
        <v>-100.86842663017615</v>
      </c>
      <c r="AT954" s="48">
        <v>-7.2273559429980594E-3</v>
      </c>
      <c r="AU954" s="48">
        <v>13956.476950315222</v>
      </c>
      <c r="AV954" s="48">
        <v>-542.636168351587</v>
      </c>
      <c r="AW954" s="48">
        <v>-2.1284338097952826E-2</v>
      </c>
      <c r="AX954" s="48">
        <v>25494.622658892029</v>
      </c>
      <c r="AY954" s="48">
        <v>800.33678598346569</v>
      </c>
      <c r="AZ954" s="48">
        <v>2.0118236207625984E-2</v>
      </c>
      <c r="BA954" s="48">
        <v>39781.65768230176</v>
      </c>
      <c r="BB954" s="48">
        <v>100.86842663017615</v>
      </c>
      <c r="BC954" s="48">
        <v>7.2273559429980594E-3</v>
      </c>
      <c r="BD954" s="48">
        <v>13956.476950315222</v>
      </c>
      <c r="BF954" s="8">
        <f t="shared" si="121"/>
        <v>317343.03498032514</v>
      </c>
      <c r="BG954" s="8">
        <f t="shared" si="122"/>
        <v>317242.1392551575</v>
      </c>
      <c r="BH954" s="8">
        <f t="shared" si="123"/>
        <v>317554.88120657188</v>
      </c>
      <c r="BI954" s="8">
        <f t="shared" si="124"/>
        <v>317438.92895491217</v>
      </c>
      <c r="BJ954" s="19">
        <f t="shared" si="125"/>
        <v>0</v>
      </c>
      <c r="BK954" s="19">
        <f t="shared" si="126"/>
        <v>0</v>
      </c>
      <c r="BL954" s="19">
        <f t="shared" si="127"/>
        <v>1</v>
      </c>
      <c r="BM954" s="19">
        <f t="shared" si="128"/>
        <v>0</v>
      </c>
    </row>
    <row r="955" spans="2:65" x14ac:dyDescent="0.25">
      <c r="B955" s="6">
        <v>930</v>
      </c>
      <c r="C955" s="48">
        <v>1888.4381552850057</v>
      </c>
      <c r="D955" s="48">
        <v>1512.5981477037089</v>
      </c>
      <c r="E955" s="48">
        <v>15.148780314519467</v>
      </c>
      <c r="F955" s="48">
        <v>10.723032098239804</v>
      </c>
      <c r="G955" s="48">
        <v>3146.0980093343023</v>
      </c>
      <c r="H955" s="48">
        <v>2892.781171390181</v>
      </c>
      <c r="I955" s="48">
        <v>15.20781004156586</v>
      </c>
      <c r="J955" s="48">
        <v>10.757827904902566</v>
      </c>
      <c r="K955" s="48">
        <v>2596.7464622663142</v>
      </c>
      <c r="L955" s="48">
        <v>2264.4483202468582</v>
      </c>
      <c r="M955" s="48">
        <v>15.169859914544119</v>
      </c>
      <c r="N955" s="48">
        <v>10.735467660728377</v>
      </c>
      <c r="O955" s="48">
        <v>2525.5784411393661</v>
      </c>
      <c r="P955" s="48">
        <v>2167.0676243524649</v>
      </c>
      <c r="Q955" s="48">
        <v>15.157183455064391</v>
      </c>
      <c r="R955" s="48">
        <v>10.727990724643076</v>
      </c>
      <c r="U955" s="48">
        <v>1380.1830236864721</v>
      </c>
      <c r="V955" s="48">
        <v>3.4795806662762274E-2</v>
      </c>
      <c r="W955" s="48">
        <v>39665.211301553594</v>
      </c>
      <c r="X955" s="48">
        <v>751.85017254314926</v>
      </c>
      <c r="Y955" s="48">
        <v>1.2435562488573026E-2</v>
      </c>
      <c r="Z955" s="48">
        <v>60459.683527304893</v>
      </c>
      <c r="AA955" s="48">
        <v>654.46947664875597</v>
      </c>
      <c r="AB955" s="48">
        <v>4.9586264032726035E-3</v>
      </c>
      <c r="AC955" s="48">
        <v>131986.04279137022</v>
      </c>
      <c r="AD955" s="48">
        <v>-1380.1830236864721</v>
      </c>
      <c r="AE955" s="48">
        <v>-3.4795806662762274E-2</v>
      </c>
      <c r="AF955" s="48">
        <v>39665.211301553594</v>
      </c>
      <c r="AG955" s="48">
        <v>-628.33285114332284</v>
      </c>
      <c r="AH955" s="48">
        <v>-2.2360244174189248E-2</v>
      </c>
      <c r="AI955" s="48">
        <v>28100.446768314654</v>
      </c>
      <c r="AJ955" s="48">
        <v>-725.71354703771613</v>
      </c>
      <c r="AK955" s="48">
        <v>-2.9837180259489671E-2</v>
      </c>
      <c r="AL955" s="48">
        <v>24322.457441564173</v>
      </c>
      <c r="AM955" s="48">
        <v>-751.85017254314926</v>
      </c>
      <c r="AN955" s="48">
        <v>-1.2435562488573026E-2</v>
      </c>
      <c r="AO955" s="48">
        <v>60459.683527304893</v>
      </c>
      <c r="AP955" s="48">
        <v>628.33285114332284</v>
      </c>
      <c r="AQ955" s="48">
        <v>2.2360244174189248E-2</v>
      </c>
      <c r="AR955" s="48">
        <v>28100.446768314654</v>
      </c>
      <c r="AS955" s="48">
        <v>-97.380695894393284</v>
      </c>
      <c r="AT955" s="48">
        <v>-7.476936085300423E-3</v>
      </c>
      <c r="AU955" s="48">
        <v>13024.144486916599</v>
      </c>
      <c r="AV955" s="48">
        <v>-654.46947664875597</v>
      </c>
      <c r="AW955" s="48">
        <v>-4.9586264032726035E-3</v>
      </c>
      <c r="AX955" s="48">
        <v>131986.04279137022</v>
      </c>
      <c r="AY955" s="48">
        <v>725.71354703771613</v>
      </c>
      <c r="AZ955" s="48">
        <v>2.9837180259489671E-2</v>
      </c>
      <c r="BA955" s="48">
        <v>24322.457441564173</v>
      </c>
      <c r="BB955" s="48">
        <v>97.380695894393284</v>
      </c>
      <c r="BC955" s="48">
        <v>7.476936085300423E-3</v>
      </c>
      <c r="BD955" s="48">
        <v>13024.144486916599</v>
      </c>
      <c r="BF955" s="8">
        <f t="shared" si="121"/>
        <v>320178.36479949043</v>
      </c>
      <c r="BG955" s="8">
        <f t="shared" si="122"/>
        <v>319842.05597568676</v>
      </c>
      <c r="BH955" s="8">
        <f t="shared" si="123"/>
        <v>319799.58150160441</v>
      </c>
      <c r="BI955" s="8">
        <f t="shared" si="124"/>
        <v>319672.65411493985</v>
      </c>
      <c r="BJ955" s="19">
        <f t="shared" si="125"/>
        <v>1</v>
      </c>
      <c r="BK955" s="19">
        <f t="shared" si="126"/>
        <v>0</v>
      </c>
      <c r="BL955" s="19">
        <f t="shared" si="127"/>
        <v>0</v>
      </c>
      <c r="BM955" s="19">
        <f t="shared" si="128"/>
        <v>0</v>
      </c>
    </row>
    <row r="956" spans="2:65" x14ac:dyDescent="0.25">
      <c r="B956" s="6">
        <v>931</v>
      </c>
      <c r="C956" s="48">
        <v>2033.3846389843957</v>
      </c>
      <c r="D956" s="48">
        <v>1606.8636615084806</v>
      </c>
      <c r="E956" s="48">
        <v>15.009473182711712</v>
      </c>
      <c r="F956" s="48">
        <v>10.626010968140319</v>
      </c>
      <c r="G956" s="48">
        <v>3182.8018610768859</v>
      </c>
      <c r="H956" s="48">
        <v>2915.3841598368731</v>
      </c>
      <c r="I956" s="48">
        <v>15.082071405093505</v>
      </c>
      <c r="J956" s="48">
        <v>10.668880673728975</v>
      </c>
      <c r="K956" s="48">
        <v>2561.9570490943001</v>
      </c>
      <c r="L956" s="48">
        <v>2238.6764882116304</v>
      </c>
      <c r="M956" s="48">
        <v>15.056732844440864</v>
      </c>
      <c r="N956" s="48">
        <v>10.653933492477618</v>
      </c>
      <c r="O956" s="48">
        <v>2513.4418480882209</v>
      </c>
      <c r="P956" s="48">
        <v>2156.2159362739008</v>
      </c>
      <c r="Q956" s="48">
        <v>15.041256570723652</v>
      </c>
      <c r="R956" s="48">
        <v>10.644795977689105</v>
      </c>
      <c r="U956" s="48">
        <v>1308.5204983283925</v>
      </c>
      <c r="V956" s="48">
        <v>4.2869705588655549E-2</v>
      </c>
      <c r="W956" s="48">
        <v>30523.197683789585</v>
      </c>
      <c r="X956" s="48">
        <v>631.81282670314977</v>
      </c>
      <c r="Y956" s="48">
        <v>2.7922524337299137E-2</v>
      </c>
      <c r="Z956" s="48">
        <v>22627.353425176141</v>
      </c>
      <c r="AA956" s="48">
        <v>549.35227476542013</v>
      </c>
      <c r="AB956" s="48">
        <v>1.8785009548786036E-2</v>
      </c>
      <c r="AC956" s="48">
        <v>29244.183950969647</v>
      </c>
      <c r="AD956" s="48">
        <v>-1308.5204983283925</v>
      </c>
      <c r="AE956" s="48">
        <v>-4.2869705588655549E-2</v>
      </c>
      <c r="AF956" s="48">
        <v>30523.197683789585</v>
      </c>
      <c r="AG956" s="48">
        <v>-676.70767162524271</v>
      </c>
      <c r="AH956" s="48">
        <v>-1.4947181251356412E-2</v>
      </c>
      <c r="AI956" s="48">
        <v>45273.263249138261</v>
      </c>
      <c r="AJ956" s="48">
        <v>-759.16822356297234</v>
      </c>
      <c r="AK956" s="48">
        <v>-2.4084696039869513E-2</v>
      </c>
      <c r="AL956" s="48">
        <v>31520.772456760697</v>
      </c>
      <c r="AM956" s="48">
        <v>-631.81282670314977</v>
      </c>
      <c r="AN956" s="48">
        <v>-2.7922524337299137E-2</v>
      </c>
      <c r="AO956" s="48">
        <v>22627.353425176141</v>
      </c>
      <c r="AP956" s="48">
        <v>676.70767162524271</v>
      </c>
      <c r="AQ956" s="48">
        <v>1.4947181251356412E-2</v>
      </c>
      <c r="AR956" s="48">
        <v>45273.263249138261</v>
      </c>
      <c r="AS956" s="48">
        <v>-82.460551937729633</v>
      </c>
      <c r="AT956" s="48">
        <v>-9.1375147885131014E-3</v>
      </c>
      <c r="AU956" s="48">
        <v>9024.3960033194089</v>
      </c>
      <c r="AV956" s="48">
        <v>-549.35227476542013</v>
      </c>
      <c r="AW956" s="48">
        <v>-1.8785009548786036E-2</v>
      </c>
      <c r="AX956" s="48">
        <v>29244.183950969647</v>
      </c>
      <c r="AY956" s="48">
        <v>759.16822356297234</v>
      </c>
      <c r="AZ956" s="48">
        <v>2.4084696039869513E-2</v>
      </c>
      <c r="BA956" s="48">
        <v>31520.772456760697</v>
      </c>
      <c r="BB956" s="48">
        <v>82.460551937729633</v>
      </c>
      <c r="BC956" s="48">
        <v>9.1375147885131014E-3</v>
      </c>
      <c r="BD956" s="48">
        <v>9024.3960033194089</v>
      </c>
      <c r="BF956" s="8">
        <f t="shared" si="121"/>
        <v>317173.46538270108</v>
      </c>
      <c r="BG956" s="8">
        <f t="shared" si="122"/>
        <v>317151.03605203237</v>
      </c>
      <c r="BH956" s="8">
        <f t="shared" si="123"/>
        <v>317379.32828611694</v>
      </c>
      <c r="BI956" s="8">
        <f t="shared" si="124"/>
        <v>317187.66339439922</v>
      </c>
      <c r="BJ956" s="19">
        <f t="shared" si="125"/>
        <v>0</v>
      </c>
      <c r="BK956" s="19">
        <f t="shared" si="126"/>
        <v>0</v>
      </c>
      <c r="BL956" s="19">
        <f t="shared" si="127"/>
        <v>1</v>
      </c>
      <c r="BM956" s="19">
        <f t="shared" si="128"/>
        <v>0</v>
      </c>
    </row>
    <row r="957" spans="2:65" x14ac:dyDescent="0.25">
      <c r="B957" s="6">
        <v>932</v>
      </c>
      <c r="C957" s="48">
        <v>2033.2784015561422</v>
      </c>
      <c r="D957" s="48">
        <v>1605.9275283982224</v>
      </c>
      <c r="E957" s="48">
        <v>15.10200071978554</v>
      </c>
      <c r="F957" s="48">
        <v>10.693504579235837</v>
      </c>
      <c r="G957" s="48">
        <v>3191.6141954546561</v>
      </c>
      <c r="H957" s="48">
        <v>2920.7321637968321</v>
      </c>
      <c r="I957" s="48">
        <v>15.179824928065049</v>
      </c>
      <c r="J957" s="48">
        <v>10.739441587921521</v>
      </c>
      <c r="K957" s="48">
        <v>2622.1829326739494</v>
      </c>
      <c r="L957" s="48">
        <v>2278.2601314896478</v>
      </c>
      <c r="M957" s="48">
        <v>15.14366872106282</v>
      </c>
      <c r="N957" s="48">
        <v>10.718117442605143</v>
      </c>
      <c r="O957" s="48">
        <v>2521.7352556044375</v>
      </c>
      <c r="P957" s="48">
        <v>2161.0453382745391</v>
      </c>
      <c r="Q957" s="48">
        <v>15.13532653990762</v>
      </c>
      <c r="R957" s="48">
        <v>10.713193077656172</v>
      </c>
      <c r="U957" s="48">
        <v>1314.8046353986097</v>
      </c>
      <c r="V957" s="48">
        <v>4.5937008685683622E-2</v>
      </c>
      <c r="W957" s="48">
        <v>28621.903624481576</v>
      </c>
      <c r="X957" s="48">
        <v>672.33260309142543</v>
      </c>
      <c r="Y957" s="48">
        <v>2.4612863369306126E-2</v>
      </c>
      <c r="Z957" s="48">
        <v>27316.309890618773</v>
      </c>
      <c r="AA957" s="48">
        <v>555.11780987631664</v>
      </c>
      <c r="AB957" s="48">
        <v>1.968849842033471E-2</v>
      </c>
      <c r="AC957" s="48">
        <v>28195.030317953493</v>
      </c>
      <c r="AD957" s="48">
        <v>-1314.8046353986097</v>
      </c>
      <c r="AE957" s="48">
        <v>-4.5937008685683622E-2</v>
      </c>
      <c r="AF957" s="48">
        <v>28621.903624481576</v>
      </c>
      <c r="AG957" s="48">
        <v>-642.47203230718424</v>
      </c>
      <c r="AH957" s="48">
        <v>-2.1324145316377496E-2</v>
      </c>
      <c r="AI957" s="48">
        <v>30128.852658575208</v>
      </c>
      <c r="AJ957" s="48">
        <v>-759.68682552229302</v>
      </c>
      <c r="AK957" s="48">
        <v>-2.6248510265348912E-2</v>
      </c>
      <c r="AL957" s="48">
        <v>28942.093011852488</v>
      </c>
      <c r="AM957" s="48">
        <v>-672.33260309142543</v>
      </c>
      <c r="AN957" s="48">
        <v>-2.4612863369306126E-2</v>
      </c>
      <c r="AO957" s="48">
        <v>27316.309890618773</v>
      </c>
      <c r="AP957" s="48">
        <v>642.47203230718424</v>
      </c>
      <c r="AQ957" s="48">
        <v>2.1324145316377496E-2</v>
      </c>
      <c r="AR957" s="48">
        <v>30128.852658575208</v>
      </c>
      <c r="AS957" s="48">
        <v>-117.21479321510878</v>
      </c>
      <c r="AT957" s="48">
        <v>-4.9243649489714159E-3</v>
      </c>
      <c r="AU957" s="48">
        <v>23803.027279607333</v>
      </c>
      <c r="AV957" s="48">
        <v>-555.11780987631664</v>
      </c>
      <c r="AW957" s="48">
        <v>-1.968849842033471E-2</v>
      </c>
      <c r="AX957" s="48">
        <v>28195.030317953493</v>
      </c>
      <c r="AY957" s="48">
        <v>759.68682552229302</v>
      </c>
      <c r="AZ957" s="48">
        <v>2.6248510265348912E-2</v>
      </c>
      <c r="BA957" s="48">
        <v>28942.093011852488</v>
      </c>
      <c r="BB957" s="48">
        <v>117.21479321510878</v>
      </c>
      <c r="BC957" s="48">
        <v>4.9243649489714159E-3</v>
      </c>
      <c r="BD957" s="48">
        <v>23803.027279607333</v>
      </c>
      <c r="BF957" s="8">
        <f t="shared" si="121"/>
        <v>319199.20984867687</v>
      </c>
      <c r="BG957" s="8">
        <f t="shared" si="122"/>
        <v>319262.51547384879</v>
      </c>
      <c r="BH957" s="8">
        <f t="shared" si="123"/>
        <v>319265.26314666466</v>
      </c>
      <c r="BI957" s="8">
        <f t="shared" si="124"/>
        <v>319234.74699141056</v>
      </c>
      <c r="BJ957" s="19">
        <f t="shared" si="125"/>
        <v>0</v>
      </c>
      <c r="BK957" s="19">
        <f t="shared" si="126"/>
        <v>0</v>
      </c>
      <c r="BL957" s="19">
        <f t="shared" si="127"/>
        <v>1</v>
      </c>
      <c r="BM957" s="19">
        <f t="shared" si="128"/>
        <v>0</v>
      </c>
    </row>
    <row r="958" spans="2:65" x14ac:dyDescent="0.25">
      <c r="B958" s="6">
        <v>933</v>
      </c>
      <c r="C958" s="48">
        <v>1923.7183432448451</v>
      </c>
      <c r="D958" s="48">
        <v>1537.1732142440596</v>
      </c>
      <c r="E958" s="48">
        <v>15.096705845170328</v>
      </c>
      <c r="F958" s="48">
        <v>10.687304738522672</v>
      </c>
      <c r="G958" s="48">
        <v>3149.6674690653022</v>
      </c>
      <c r="H958" s="48">
        <v>2895.70803994074</v>
      </c>
      <c r="I958" s="48">
        <v>15.161988149981294</v>
      </c>
      <c r="J958" s="48">
        <v>10.725791404476828</v>
      </c>
      <c r="K958" s="48">
        <v>2537.2640598687813</v>
      </c>
      <c r="L958" s="48">
        <v>2225.1995496620198</v>
      </c>
      <c r="M958" s="48">
        <v>15.133511955481328</v>
      </c>
      <c r="N958" s="48">
        <v>10.709016382078815</v>
      </c>
      <c r="O958" s="48">
        <v>2560.2023741867174</v>
      </c>
      <c r="P958" s="48">
        <v>2191.144525757486</v>
      </c>
      <c r="Q958" s="48">
        <v>15.105378891029</v>
      </c>
      <c r="R958" s="48">
        <v>10.692423928488775</v>
      </c>
      <c r="U958" s="48">
        <v>1358.5348256966804</v>
      </c>
      <c r="V958" s="48">
        <v>3.8486665954156507E-2</v>
      </c>
      <c r="W958" s="48">
        <v>35298.844210483257</v>
      </c>
      <c r="X958" s="48">
        <v>688.02633541796013</v>
      </c>
      <c r="Y958" s="48">
        <v>2.1711643556143301E-2</v>
      </c>
      <c r="Z958" s="48">
        <v>31689.279240367934</v>
      </c>
      <c r="AA958" s="48">
        <v>653.97131151342637</v>
      </c>
      <c r="AB958" s="48">
        <v>5.119189966103832E-3</v>
      </c>
      <c r="AC958" s="48">
        <v>127748.98291402103</v>
      </c>
      <c r="AD958" s="48">
        <v>-1358.5348256966804</v>
      </c>
      <c r="AE958" s="48">
        <v>-3.8486665954156507E-2</v>
      </c>
      <c r="AF958" s="48">
        <v>35298.844210483257</v>
      </c>
      <c r="AG958" s="48">
        <v>-670.50849027872027</v>
      </c>
      <c r="AH958" s="48">
        <v>-1.6775022398013206E-2</v>
      </c>
      <c r="AI958" s="48">
        <v>39970.646498697592</v>
      </c>
      <c r="AJ958" s="48">
        <v>-704.56351418325403</v>
      </c>
      <c r="AK958" s="48">
        <v>-3.3367475988052675E-2</v>
      </c>
      <c r="AL958" s="48">
        <v>21115.277476651969</v>
      </c>
      <c r="AM958" s="48">
        <v>-688.02633541796013</v>
      </c>
      <c r="AN958" s="48">
        <v>-2.1711643556143301E-2</v>
      </c>
      <c r="AO958" s="48">
        <v>31689.279240367934</v>
      </c>
      <c r="AP958" s="48">
        <v>670.50849027872027</v>
      </c>
      <c r="AQ958" s="48">
        <v>1.6775022398013206E-2</v>
      </c>
      <c r="AR958" s="48">
        <v>39970.646498697592</v>
      </c>
      <c r="AS958" s="48">
        <v>-34.055023904533755</v>
      </c>
      <c r="AT958" s="48">
        <v>-1.6592453590039469E-2</v>
      </c>
      <c r="AU958" s="48">
        <v>2052.4405097614467</v>
      </c>
      <c r="AV958" s="48">
        <v>-653.97131151342637</v>
      </c>
      <c r="AW958" s="48">
        <v>-5.119189966103832E-3</v>
      </c>
      <c r="AX958" s="48">
        <v>127748.98291402103</v>
      </c>
      <c r="AY958" s="48">
        <v>704.56351418325403</v>
      </c>
      <c r="AZ958" s="48">
        <v>3.3367475988052675E-2</v>
      </c>
      <c r="BA958" s="48">
        <v>21115.277476651969</v>
      </c>
      <c r="BB958" s="48">
        <v>34.055023904533755</v>
      </c>
      <c r="BC958" s="48">
        <v>1.6592453590039469E-2</v>
      </c>
      <c r="BD958" s="48">
        <v>2052.4405097614467</v>
      </c>
      <c r="BF958" s="8">
        <f t="shared" si="121"/>
        <v>319081.96894143609</v>
      </c>
      <c r="BG958" s="8">
        <f t="shared" si="122"/>
        <v>318878.03409436409</v>
      </c>
      <c r="BH958" s="8">
        <f t="shared" si="123"/>
        <v>319045.29191270244</v>
      </c>
      <c r="BI958" s="8">
        <f t="shared" si="124"/>
        <v>318581.5733289058</v>
      </c>
      <c r="BJ958" s="19">
        <f t="shared" si="125"/>
        <v>1</v>
      </c>
      <c r="BK958" s="19">
        <f t="shared" si="126"/>
        <v>0</v>
      </c>
      <c r="BL958" s="19">
        <f t="shared" si="127"/>
        <v>0</v>
      </c>
      <c r="BM958" s="19">
        <f t="shared" si="128"/>
        <v>0</v>
      </c>
    </row>
    <row r="959" spans="2:65" x14ac:dyDescent="0.25">
      <c r="B959" s="6">
        <v>934</v>
      </c>
      <c r="C959" s="48">
        <v>1959.9473427610164</v>
      </c>
      <c r="D959" s="48">
        <v>1559.6384516758328</v>
      </c>
      <c r="E959" s="48">
        <v>15.005161942153059</v>
      </c>
      <c r="F959" s="48">
        <v>10.620393922144592</v>
      </c>
      <c r="G959" s="48">
        <v>3199.6257174157154</v>
      </c>
      <c r="H959" s="48">
        <v>2927.9402376393787</v>
      </c>
      <c r="I959" s="48">
        <v>15.0600261884488</v>
      </c>
      <c r="J959" s="48">
        <v>10.652725201599898</v>
      </c>
      <c r="K959" s="48">
        <v>2597.8159169152145</v>
      </c>
      <c r="L959" s="48">
        <v>2264.3022569831378</v>
      </c>
      <c r="M959" s="48">
        <v>15.033759149899257</v>
      </c>
      <c r="N959" s="48">
        <v>10.637256471641637</v>
      </c>
      <c r="O959" s="48">
        <v>2507.6891039333022</v>
      </c>
      <c r="P959" s="48">
        <v>2154.1258158364158</v>
      </c>
      <c r="Q959" s="48">
        <v>15.025199573579467</v>
      </c>
      <c r="R959" s="48">
        <v>10.6322116279726</v>
      </c>
      <c r="U959" s="48">
        <v>1368.3017859635459</v>
      </c>
      <c r="V959" s="48">
        <v>3.2331279455306117E-2</v>
      </c>
      <c r="W959" s="48">
        <v>42321.300270688298</v>
      </c>
      <c r="X959" s="48">
        <v>704.66380530730498</v>
      </c>
      <c r="Y959" s="48">
        <v>1.686254949704491E-2</v>
      </c>
      <c r="Z959" s="48">
        <v>41788.687139557063</v>
      </c>
      <c r="AA959" s="48">
        <v>594.48736416058296</v>
      </c>
      <c r="AB959" s="48">
        <v>1.1817705828008229E-2</v>
      </c>
      <c r="AC959" s="48">
        <v>50304.803048290007</v>
      </c>
      <c r="AD959" s="48">
        <v>-1368.3017859635459</v>
      </c>
      <c r="AE959" s="48">
        <v>-3.2331279455306117E-2</v>
      </c>
      <c r="AF959" s="48">
        <v>42321.300270688298</v>
      </c>
      <c r="AG959" s="48">
        <v>-663.63798065624087</v>
      </c>
      <c r="AH959" s="48">
        <v>-1.5468729958261207E-2</v>
      </c>
      <c r="AI959" s="48">
        <v>42901.904839435083</v>
      </c>
      <c r="AJ959" s="48">
        <v>-773.8144218029629</v>
      </c>
      <c r="AK959" s="48">
        <v>-2.0513573627297887E-2</v>
      </c>
      <c r="AL959" s="48">
        <v>37722.068122407989</v>
      </c>
      <c r="AM959" s="48">
        <v>-704.66380530730498</v>
      </c>
      <c r="AN959" s="48">
        <v>-1.686254949704491E-2</v>
      </c>
      <c r="AO959" s="48">
        <v>41788.687139557063</v>
      </c>
      <c r="AP959" s="48">
        <v>663.63798065624087</v>
      </c>
      <c r="AQ959" s="48">
        <v>1.5468729958261207E-2</v>
      </c>
      <c r="AR959" s="48">
        <v>42901.904839435083</v>
      </c>
      <c r="AS959" s="48">
        <v>-110.17644114672203</v>
      </c>
      <c r="AT959" s="48">
        <v>-5.0448436690366805E-3</v>
      </c>
      <c r="AU959" s="48">
        <v>21839.416317881733</v>
      </c>
      <c r="AV959" s="48">
        <v>-594.48736416058296</v>
      </c>
      <c r="AW959" s="48">
        <v>-1.1817705828008229E-2</v>
      </c>
      <c r="AX959" s="48">
        <v>50304.803048290007</v>
      </c>
      <c r="AY959" s="48">
        <v>773.8144218029629</v>
      </c>
      <c r="AZ959" s="48">
        <v>2.0513573627297887E-2</v>
      </c>
      <c r="BA959" s="48">
        <v>37722.068122407989</v>
      </c>
      <c r="BB959" s="48">
        <v>110.17644114672203</v>
      </c>
      <c r="BC959" s="48">
        <v>5.0448436690366805E-3</v>
      </c>
      <c r="BD959" s="48">
        <v>21839.416317881733</v>
      </c>
      <c r="BF959" s="8">
        <f t="shared" si="121"/>
        <v>317052.17921266193</v>
      </c>
      <c r="BG959" s="8">
        <f t="shared" si="122"/>
        <v>316653.81581035757</v>
      </c>
      <c r="BH959" s="8">
        <f t="shared" si="123"/>
        <v>316853.39189226599</v>
      </c>
      <c r="BI959" s="8">
        <f t="shared" si="124"/>
        <v>316812.22302334156</v>
      </c>
      <c r="BJ959" s="19">
        <f t="shared" si="125"/>
        <v>1</v>
      </c>
      <c r="BK959" s="19">
        <f t="shared" si="126"/>
        <v>0</v>
      </c>
      <c r="BL959" s="19">
        <f t="shared" si="127"/>
        <v>0</v>
      </c>
      <c r="BM959" s="19">
        <f t="shared" si="128"/>
        <v>0</v>
      </c>
    </row>
    <row r="960" spans="2:65" x14ac:dyDescent="0.25">
      <c r="B960" s="6">
        <v>935</v>
      </c>
      <c r="C960" s="48">
        <v>1914.2915521820005</v>
      </c>
      <c r="D960" s="48">
        <v>1530.0155232386478</v>
      </c>
      <c r="E960" s="48">
        <v>15.107236957870478</v>
      </c>
      <c r="F960" s="48">
        <v>10.694823587245578</v>
      </c>
      <c r="G960" s="48">
        <v>3191.7354671766875</v>
      </c>
      <c r="H960" s="48">
        <v>2923.3637817701797</v>
      </c>
      <c r="I960" s="48">
        <v>15.165751016091221</v>
      </c>
      <c r="J960" s="48">
        <v>10.729430095849258</v>
      </c>
      <c r="K960" s="48">
        <v>2583.7692548458022</v>
      </c>
      <c r="L960" s="48">
        <v>2255.7622880688327</v>
      </c>
      <c r="M960" s="48">
        <v>15.135747802683582</v>
      </c>
      <c r="N960" s="48">
        <v>10.711695933700963</v>
      </c>
      <c r="O960" s="48">
        <v>2486.729742684935</v>
      </c>
      <c r="P960" s="48">
        <v>2140.9960363870377</v>
      </c>
      <c r="Q960" s="48">
        <v>15.126787236074774</v>
      </c>
      <c r="R960" s="48">
        <v>10.706395329308434</v>
      </c>
      <c r="U960" s="48">
        <v>1393.3482585315319</v>
      </c>
      <c r="V960" s="48">
        <v>3.4606508603680197E-2</v>
      </c>
      <c r="W960" s="48">
        <v>40262.607086094707</v>
      </c>
      <c r="X960" s="48">
        <v>725.74676483018493</v>
      </c>
      <c r="Y960" s="48">
        <v>1.6872346455384601E-2</v>
      </c>
      <c r="Z960" s="48">
        <v>43013.979516676642</v>
      </c>
      <c r="AA960" s="48">
        <v>610.98051314838995</v>
      </c>
      <c r="AB960" s="48">
        <v>1.1571742062855606E-2</v>
      </c>
      <c r="AC960" s="48">
        <v>52799.354654610732</v>
      </c>
      <c r="AD960" s="48">
        <v>-1393.3482585315319</v>
      </c>
      <c r="AE960" s="48">
        <v>-3.4606508603680197E-2</v>
      </c>
      <c r="AF960" s="48">
        <v>40262.607086094707</v>
      </c>
      <c r="AG960" s="48">
        <v>-667.60149370134695</v>
      </c>
      <c r="AH960" s="48">
        <v>-1.7734162148295596E-2</v>
      </c>
      <c r="AI960" s="48">
        <v>37644.941335190684</v>
      </c>
      <c r="AJ960" s="48">
        <v>-782.36774538314194</v>
      </c>
      <c r="AK960" s="48">
        <v>-2.3034766540824592E-2</v>
      </c>
      <c r="AL960" s="48">
        <v>33964.648349986492</v>
      </c>
      <c r="AM960" s="48">
        <v>-725.74676483018493</v>
      </c>
      <c r="AN960" s="48">
        <v>-1.6872346455384601E-2</v>
      </c>
      <c r="AO960" s="48">
        <v>43013.979516676642</v>
      </c>
      <c r="AP960" s="48">
        <v>667.60149370134695</v>
      </c>
      <c r="AQ960" s="48">
        <v>1.7734162148295596E-2</v>
      </c>
      <c r="AR960" s="48">
        <v>37644.941335190684</v>
      </c>
      <c r="AS960" s="48">
        <v>-114.76625168179498</v>
      </c>
      <c r="AT960" s="48">
        <v>-5.3006043925289958E-3</v>
      </c>
      <c r="AU960" s="48">
        <v>21651.540689124759</v>
      </c>
      <c r="AV960" s="48">
        <v>-610.98051314838995</v>
      </c>
      <c r="AW960" s="48">
        <v>-1.1571742062855606E-2</v>
      </c>
      <c r="AX960" s="48">
        <v>52799.354654610732</v>
      </c>
      <c r="AY960" s="48">
        <v>782.36774538314194</v>
      </c>
      <c r="AZ960" s="48">
        <v>2.3034766540824592E-2</v>
      </c>
      <c r="BA960" s="48">
        <v>33964.648349986492</v>
      </c>
      <c r="BB960" s="48">
        <v>114.76625168179498</v>
      </c>
      <c r="BC960" s="48">
        <v>5.3006043925289958E-3</v>
      </c>
      <c r="BD960" s="48">
        <v>21651.540689124759</v>
      </c>
      <c r="BF960" s="8">
        <f t="shared" si="121"/>
        <v>319314.6920941287</v>
      </c>
      <c r="BG960" s="8">
        <f t="shared" si="122"/>
        <v>318959.53909370757</v>
      </c>
      <c r="BH960" s="8">
        <f t="shared" si="123"/>
        <v>319095.11572296004</v>
      </c>
      <c r="BI960" s="8">
        <f t="shared" si="124"/>
        <v>319050.86384286598</v>
      </c>
      <c r="BJ960" s="19">
        <f t="shared" si="125"/>
        <v>1</v>
      </c>
      <c r="BK960" s="19">
        <f t="shared" si="126"/>
        <v>0</v>
      </c>
      <c r="BL960" s="19">
        <f t="shared" si="127"/>
        <v>0</v>
      </c>
      <c r="BM960" s="19">
        <f t="shared" si="128"/>
        <v>0</v>
      </c>
    </row>
    <row r="961" spans="2:65" x14ac:dyDescent="0.25">
      <c r="B961" s="6">
        <v>936</v>
      </c>
      <c r="C961" s="48">
        <v>1925.6848146194134</v>
      </c>
      <c r="D961" s="48">
        <v>1539.3642510536235</v>
      </c>
      <c r="E961" s="48">
        <v>14.934398941966213</v>
      </c>
      <c r="F961" s="48">
        <v>10.571436929414959</v>
      </c>
      <c r="G961" s="48">
        <v>3168.4736769783917</v>
      </c>
      <c r="H961" s="48">
        <v>2908.8794945074951</v>
      </c>
      <c r="I961" s="48">
        <v>14.992733276820129</v>
      </c>
      <c r="J961" s="48">
        <v>10.60573958053704</v>
      </c>
      <c r="K961" s="48">
        <v>2551.4043381891893</v>
      </c>
      <c r="L961" s="48">
        <v>2235.3943757066545</v>
      </c>
      <c r="M961" s="48">
        <v>14.966881797997194</v>
      </c>
      <c r="N961" s="48">
        <v>10.590548967693723</v>
      </c>
      <c r="O961" s="48">
        <v>2476.202840004461</v>
      </c>
      <c r="P961" s="48">
        <v>2135.3949327129358</v>
      </c>
      <c r="Q961" s="48">
        <v>14.955459331149868</v>
      </c>
      <c r="R961" s="48">
        <v>10.58383145678253</v>
      </c>
      <c r="U961" s="48">
        <v>1369.5152434538716</v>
      </c>
      <c r="V961" s="48">
        <v>3.4302651122080974E-2</v>
      </c>
      <c r="W961" s="48">
        <v>39924.472268334393</v>
      </c>
      <c r="X961" s="48">
        <v>696.03012465303095</v>
      </c>
      <c r="Y961" s="48">
        <v>1.9112038278763066E-2</v>
      </c>
      <c r="Z961" s="48">
        <v>36418.414116847307</v>
      </c>
      <c r="AA961" s="48">
        <v>596.03068165931222</v>
      </c>
      <c r="AB961" s="48">
        <v>1.2394527367570518E-2</v>
      </c>
      <c r="AC961" s="48">
        <v>48088.213772377319</v>
      </c>
      <c r="AD961" s="48">
        <v>-1369.5152434538716</v>
      </c>
      <c r="AE961" s="48">
        <v>-3.4302651122080974E-2</v>
      </c>
      <c r="AF961" s="48">
        <v>39924.472268334393</v>
      </c>
      <c r="AG961" s="48">
        <v>-673.48511880084061</v>
      </c>
      <c r="AH961" s="48">
        <v>-1.5190612843317908E-2</v>
      </c>
      <c r="AI961" s="48">
        <v>44335.612114365438</v>
      </c>
      <c r="AJ961" s="48">
        <v>-773.48456179455934</v>
      </c>
      <c r="AK961" s="48">
        <v>-2.1908123754510456E-2</v>
      </c>
      <c r="AL961" s="48">
        <v>35305.833144899683</v>
      </c>
      <c r="AM961" s="48">
        <v>-696.03012465303095</v>
      </c>
      <c r="AN961" s="48">
        <v>-1.9112038278763066E-2</v>
      </c>
      <c r="AO961" s="48">
        <v>36418.414116847307</v>
      </c>
      <c r="AP961" s="48">
        <v>673.48511880084061</v>
      </c>
      <c r="AQ961" s="48">
        <v>1.5190612843317908E-2</v>
      </c>
      <c r="AR961" s="48">
        <v>44335.612114365438</v>
      </c>
      <c r="AS961" s="48">
        <v>-99.999442993718731</v>
      </c>
      <c r="AT961" s="48">
        <v>-6.717510911192548E-3</v>
      </c>
      <c r="AU961" s="48">
        <v>14886.383411317154</v>
      </c>
      <c r="AV961" s="48">
        <v>-596.03068165931222</v>
      </c>
      <c r="AW961" s="48">
        <v>-1.2394527367570518E-2</v>
      </c>
      <c r="AX961" s="48">
        <v>48088.213772377319</v>
      </c>
      <c r="AY961" s="48">
        <v>773.48456179455934</v>
      </c>
      <c r="AZ961" s="48">
        <v>2.1908123754510456E-2</v>
      </c>
      <c r="BA961" s="48">
        <v>35305.833144899683</v>
      </c>
      <c r="BB961" s="48">
        <v>99.999442993718731</v>
      </c>
      <c r="BC961" s="48">
        <v>6.717510911192548E-3</v>
      </c>
      <c r="BD961" s="48">
        <v>14886.383411317154</v>
      </c>
      <c r="BF961" s="8">
        <f t="shared" si="121"/>
        <v>315603.74363139516</v>
      </c>
      <c r="BG961" s="8">
        <f t="shared" si="122"/>
        <v>315263.30792160373</v>
      </c>
      <c r="BH961" s="8">
        <f t="shared" si="123"/>
        <v>315481.07465510501</v>
      </c>
      <c r="BI961" s="8">
        <f t="shared" si="124"/>
        <v>315379.54877076292</v>
      </c>
      <c r="BJ961" s="19">
        <f t="shared" si="125"/>
        <v>1</v>
      </c>
      <c r="BK961" s="19">
        <f t="shared" si="126"/>
        <v>0</v>
      </c>
      <c r="BL961" s="19">
        <f t="shared" si="127"/>
        <v>0</v>
      </c>
      <c r="BM961" s="19">
        <f t="shared" si="128"/>
        <v>0</v>
      </c>
    </row>
    <row r="962" spans="2:65" x14ac:dyDescent="0.25">
      <c r="B962" s="6">
        <v>937</v>
      </c>
      <c r="C962" s="48">
        <v>1941.6365008387563</v>
      </c>
      <c r="D962" s="48">
        <v>1550.4547401331608</v>
      </c>
      <c r="E962" s="48">
        <v>15.012013468243335</v>
      </c>
      <c r="F962" s="48">
        <v>10.626090814063373</v>
      </c>
      <c r="G962" s="48">
        <v>3146.0591619500005</v>
      </c>
      <c r="H962" s="48">
        <v>2894.0330091959308</v>
      </c>
      <c r="I962" s="48">
        <v>15.075430044737807</v>
      </c>
      <c r="J962" s="48">
        <v>10.663467278270881</v>
      </c>
      <c r="K962" s="48">
        <v>2551.8788799322688</v>
      </c>
      <c r="L962" s="48">
        <v>2235.9700683459992</v>
      </c>
      <c r="M962" s="48">
        <v>15.046459807814855</v>
      </c>
      <c r="N962" s="48">
        <v>10.646406375558986</v>
      </c>
      <c r="O962" s="48">
        <v>2459.9598093591353</v>
      </c>
      <c r="P962" s="48">
        <v>2124.7377997569465</v>
      </c>
      <c r="Q962" s="48">
        <v>15.037654249597608</v>
      </c>
      <c r="R962" s="48">
        <v>10.641216175283153</v>
      </c>
      <c r="U962" s="48">
        <v>1343.57826906277</v>
      </c>
      <c r="V962" s="48">
        <v>3.7376464207508064E-2</v>
      </c>
      <c r="W962" s="48">
        <v>35947.174179008522</v>
      </c>
      <c r="X962" s="48">
        <v>685.51532821283831</v>
      </c>
      <c r="Y962" s="48">
        <v>2.0315561495612755E-2</v>
      </c>
      <c r="Z962" s="48">
        <v>33743.361135299099</v>
      </c>
      <c r="AA962" s="48">
        <v>574.28305962378568</v>
      </c>
      <c r="AB962" s="48">
        <v>1.5125361219780586E-2</v>
      </c>
      <c r="AC962" s="48">
        <v>37968.22114058023</v>
      </c>
      <c r="AD962" s="48">
        <v>-1343.57826906277</v>
      </c>
      <c r="AE962" s="48">
        <v>-3.7376464207508064E-2</v>
      </c>
      <c r="AF962" s="48">
        <v>35947.174179008522</v>
      </c>
      <c r="AG962" s="48">
        <v>-658.06294084993169</v>
      </c>
      <c r="AH962" s="48">
        <v>-1.7060902711895309E-2</v>
      </c>
      <c r="AI962" s="48">
        <v>38571.402226630889</v>
      </c>
      <c r="AJ962" s="48">
        <v>-769.29520943898433</v>
      </c>
      <c r="AK962" s="48">
        <v>-2.2251102987727478E-2</v>
      </c>
      <c r="AL962" s="48">
        <v>34573.351705903595</v>
      </c>
      <c r="AM962" s="48">
        <v>-685.51532821283831</v>
      </c>
      <c r="AN962" s="48">
        <v>-2.0315561495612755E-2</v>
      </c>
      <c r="AO962" s="48">
        <v>33743.361135299099</v>
      </c>
      <c r="AP962" s="48">
        <v>658.06294084993169</v>
      </c>
      <c r="AQ962" s="48">
        <v>1.7060902711895309E-2</v>
      </c>
      <c r="AR962" s="48">
        <v>38571.402226630889</v>
      </c>
      <c r="AS962" s="48">
        <v>-111.23226858905264</v>
      </c>
      <c r="AT962" s="48">
        <v>-5.1902002758321686E-3</v>
      </c>
      <c r="AU962" s="48">
        <v>21431.209332518149</v>
      </c>
      <c r="AV962" s="48">
        <v>-574.28305962378568</v>
      </c>
      <c r="AW962" s="48">
        <v>-1.5125361219780586E-2</v>
      </c>
      <c r="AX962" s="48">
        <v>37968.22114058023</v>
      </c>
      <c r="AY962" s="48">
        <v>769.29520943898433</v>
      </c>
      <c r="AZ962" s="48">
        <v>2.2251102987727478E-2</v>
      </c>
      <c r="BA962" s="48">
        <v>34573.351705903595</v>
      </c>
      <c r="BB962" s="48">
        <v>111.23226858905264</v>
      </c>
      <c r="BC962" s="48">
        <v>5.1902002758321686E-3</v>
      </c>
      <c r="BD962" s="48">
        <v>21431.209332518149</v>
      </c>
      <c r="BF962" s="8">
        <f t="shared" si="121"/>
        <v>317232.26968176803</v>
      </c>
      <c r="BG962" s="8">
        <f t="shared" si="122"/>
        <v>317009.98533893051</v>
      </c>
      <c r="BH962" s="8">
        <f t="shared" si="123"/>
        <v>317156.22119842353</v>
      </c>
      <c r="BI962" s="8">
        <f t="shared" si="124"/>
        <v>317111.74745873769</v>
      </c>
      <c r="BJ962" s="19">
        <f t="shared" si="125"/>
        <v>1</v>
      </c>
      <c r="BK962" s="19">
        <f t="shared" si="126"/>
        <v>0</v>
      </c>
      <c r="BL962" s="19">
        <f t="shared" si="127"/>
        <v>0</v>
      </c>
      <c r="BM962" s="19">
        <f t="shared" si="128"/>
        <v>0</v>
      </c>
    </row>
    <row r="963" spans="2:65" x14ac:dyDescent="0.25">
      <c r="B963" s="6">
        <v>938</v>
      </c>
      <c r="C963" s="48">
        <v>1985.0380908580378</v>
      </c>
      <c r="D963" s="48">
        <v>1578.7497478312223</v>
      </c>
      <c r="E963" s="48">
        <v>15.18036360661733</v>
      </c>
      <c r="F963" s="48">
        <v>10.748280904455411</v>
      </c>
      <c r="G963" s="48">
        <v>3185.9343047145148</v>
      </c>
      <c r="H963" s="48">
        <v>2920.1931727708575</v>
      </c>
      <c r="I963" s="48">
        <v>15.252885354854664</v>
      </c>
      <c r="J963" s="48">
        <v>10.79116942087963</v>
      </c>
      <c r="K963" s="48">
        <v>2512.4479221427214</v>
      </c>
      <c r="L963" s="48">
        <v>2208.730106434145</v>
      </c>
      <c r="M963" s="48">
        <v>15.233414996691138</v>
      </c>
      <c r="N963" s="48">
        <v>10.779667281707384</v>
      </c>
      <c r="O963" s="48">
        <v>2496.1096348085757</v>
      </c>
      <c r="P963" s="48">
        <v>2148.2509654865175</v>
      </c>
      <c r="Q963" s="48">
        <v>15.210668759028906</v>
      </c>
      <c r="R963" s="48">
        <v>10.766218430994385</v>
      </c>
      <c r="U963" s="48">
        <v>1341.4434249396352</v>
      </c>
      <c r="V963" s="48">
        <v>4.2888516424218537E-2</v>
      </c>
      <c r="W963" s="48">
        <v>31277.449927881888</v>
      </c>
      <c r="X963" s="48">
        <v>629.98035860292271</v>
      </c>
      <c r="Y963" s="48">
        <v>3.138637725197313E-2</v>
      </c>
      <c r="Z963" s="48">
        <v>20071.776794925208</v>
      </c>
      <c r="AA963" s="48">
        <v>569.50121765529525</v>
      </c>
      <c r="AB963" s="48">
        <v>1.7937526538974069E-2</v>
      </c>
      <c r="AC963" s="48">
        <v>31749.149829431706</v>
      </c>
      <c r="AD963" s="48">
        <v>-1341.4434249396352</v>
      </c>
      <c r="AE963" s="48">
        <v>-4.2888516424218537E-2</v>
      </c>
      <c r="AF963" s="48">
        <v>31277.449927881888</v>
      </c>
      <c r="AG963" s="48">
        <v>-711.46306633671247</v>
      </c>
      <c r="AH963" s="48">
        <v>-1.1502139172245407E-2</v>
      </c>
      <c r="AI963" s="48">
        <v>61854.847666377449</v>
      </c>
      <c r="AJ963" s="48">
        <v>-771.94220728433993</v>
      </c>
      <c r="AK963" s="48">
        <v>-2.4950989885244468E-2</v>
      </c>
      <c r="AL963" s="48">
        <v>30938.339955035273</v>
      </c>
      <c r="AM963" s="48">
        <v>-629.98035860292271</v>
      </c>
      <c r="AN963" s="48">
        <v>-3.138637725197313E-2</v>
      </c>
      <c r="AO963" s="48">
        <v>20071.776794925208</v>
      </c>
      <c r="AP963" s="48">
        <v>711.46306633671247</v>
      </c>
      <c r="AQ963" s="48">
        <v>1.1502139172245407E-2</v>
      </c>
      <c r="AR963" s="48">
        <v>61854.847666377449</v>
      </c>
      <c r="AS963" s="48">
        <v>-60.479140947627457</v>
      </c>
      <c r="AT963" s="48">
        <v>-1.3448850712999061E-2</v>
      </c>
      <c r="AU963" s="48">
        <v>4496.9746663312289</v>
      </c>
      <c r="AV963" s="48">
        <v>-569.50121765529525</v>
      </c>
      <c r="AW963" s="48">
        <v>-1.7937526538974069E-2</v>
      </c>
      <c r="AX963" s="48">
        <v>31749.149829431706</v>
      </c>
      <c r="AY963" s="48">
        <v>771.94220728433993</v>
      </c>
      <c r="AZ963" s="48">
        <v>2.4950989885244468E-2</v>
      </c>
      <c r="BA963" s="48">
        <v>30938.339955035273</v>
      </c>
      <c r="BB963" s="48">
        <v>60.479140947627457</v>
      </c>
      <c r="BC963" s="48">
        <v>1.3448850712999061E-2</v>
      </c>
      <c r="BD963" s="48">
        <v>4496.9746663312289</v>
      </c>
      <c r="BF963" s="8">
        <f t="shared" si="121"/>
        <v>320869.67738583114</v>
      </c>
      <c r="BG963" s="8">
        <f t="shared" si="122"/>
        <v>320814.88945361803</v>
      </c>
      <c r="BH963" s="8">
        <f t="shared" si="123"/>
        <v>321181.28834478738</v>
      </c>
      <c r="BI963" s="8">
        <f t="shared" si="124"/>
        <v>320838.30196434504</v>
      </c>
      <c r="BJ963" s="19">
        <f t="shared" si="125"/>
        <v>0</v>
      </c>
      <c r="BK963" s="19">
        <f t="shared" si="126"/>
        <v>0</v>
      </c>
      <c r="BL963" s="19">
        <f t="shared" si="127"/>
        <v>1</v>
      </c>
      <c r="BM963" s="19">
        <f t="shared" si="128"/>
        <v>0</v>
      </c>
    </row>
    <row r="964" spans="2:65" x14ac:dyDescent="0.25">
      <c r="B964" s="6">
        <v>939</v>
      </c>
      <c r="C964" s="48">
        <v>1979.9104993808505</v>
      </c>
      <c r="D964" s="48">
        <v>1574.0479921787971</v>
      </c>
      <c r="E964" s="48">
        <v>15.1414867812659</v>
      </c>
      <c r="F964" s="48">
        <v>10.719028361763257</v>
      </c>
      <c r="G964" s="48">
        <v>3228.2280328293891</v>
      </c>
      <c r="H964" s="48">
        <v>2947.7416992362869</v>
      </c>
      <c r="I964" s="48">
        <v>15.200648199786709</v>
      </c>
      <c r="J964" s="48">
        <v>10.753921554363977</v>
      </c>
      <c r="K964" s="48">
        <v>2594.5244525071685</v>
      </c>
      <c r="L964" s="48">
        <v>2262.8910481256949</v>
      </c>
      <c r="M964" s="48">
        <v>15.176623383413222</v>
      </c>
      <c r="N964" s="48">
        <v>10.739762513218929</v>
      </c>
      <c r="O964" s="48">
        <v>2478.296385234044</v>
      </c>
      <c r="P964" s="48">
        <v>2135.2359904957507</v>
      </c>
      <c r="Q964" s="48">
        <v>15.171235392702435</v>
      </c>
      <c r="R964" s="48">
        <v>10.736585095879883</v>
      </c>
      <c r="U964" s="48">
        <v>1373.6937070574897</v>
      </c>
      <c r="V964" s="48">
        <v>3.4893192600719658E-2</v>
      </c>
      <c r="W964" s="48">
        <v>39368.530210937417</v>
      </c>
      <c r="X964" s="48">
        <v>688.84305594689772</v>
      </c>
      <c r="Y964" s="48">
        <v>2.0734151455672034E-2</v>
      </c>
      <c r="Z964" s="48">
        <v>33222.630664176897</v>
      </c>
      <c r="AA964" s="48">
        <v>561.18799831695355</v>
      </c>
      <c r="AB964" s="48">
        <v>1.755673411662606E-2</v>
      </c>
      <c r="AC964" s="48">
        <v>31964.259103605942</v>
      </c>
      <c r="AD964" s="48">
        <v>-1373.6937070574897</v>
      </c>
      <c r="AE964" s="48">
        <v>-3.4893192600719658E-2</v>
      </c>
      <c r="AF964" s="48">
        <v>39368.530210937417</v>
      </c>
      <c r="AG964" s="48">
        <v>-684.85065111059203</v>
      </c>
      <c r="AH964" s="48">
        <v>-1.4159041145047624E-2</v>
      </c>
      <c r="AI964" s="48">
        <v>48368.434281309419</v>
      </c>
      <c r="AJ964" s="48">
        <v>-812.50570874053619</v>
      </c>
      <c r="AK964" s="48">
        <v>-1.7336458484093598E-2</v>
      </c>
      <c r="AL964" s="48">
        <v>46866.879385199674</v>
      </c>
      <c r="AM964" s="48">
        <v>-688.84305594689772</v>
      </c>
      <c r="AN964" s="48">
        <v>-2.0734151455672034E-2</v>
      </c>
      <c r="AO964" s="48">
        <v>33222.630664176897</v>
      </c>
      <c r="AP964" s="48">
        <v>684.85065111059203</v>
      </c>
      <c r="AQ964" s="48">
        <v>1.4159041145047624E-2</v>
      </c>
      <c r="AR964" s="48">
        <v>48368.434281309419</v>
      </c>
      <c r="AS964" s="48">
        <v>-127.65505762994417</v>
      </c>
      <c r="AT964" s="48">
        <v>-3.1774173390459737E-3</v>
      </c>
      <c r="AU964" s="48">
        <v>40175.728904492244</v>
      </c>
      <c r="AV964" s="48">
        <v>-561.18799831695355</v>
      </c>
      <c r="AW964" s="48">
        <v>-1.755673411662606E-2</v>
      </c>
      <c r="AX964" s="48">
        <v>31964.259103605942</v>
      </c>
      <c r="AY964" s="48">
        <v>812.50570874053619</v>
      </c>
      <c r="AZ964" s="48">
        <v>1.7336458484093598E-2</v>
      </c>
      <c r="BA964" s="48">
        <v>46866.879385199674</v>
      </c>
      <c r="BB964" s="48">
        <v>127.65505762994417</v>
      </c>
      <c r="BC964" s="48">
        <v>3.1774173390459737E-3</v>
      </c>
      <c r="BD964" s="48">
        <v>40175.728904492244</v>
      </c>
      <c r="BF964" s="8">
        <f t="shared" si="121"/>
        <v>319996.80286071892</v>
      </c>
      <c r="BG964" s="8">
        <f t="shared" si="122"/>
        <v>319669.90493168304</v>
      </c>
      <c r="BH964" s="8">
        <f t="shared" si="123"/>
        <v>319929.98434844217</v>
      </c>
      <c r="BI964" s="8">
        <f t="shared" si="124"/>
        <v>319962.31688590074</v>
      </c>
      <c r="BJ964" s="19">
        <f t="shared" si="125"/>
        <v>1</v>
      </c>
      <c r="BK964" s="19">
        <f t="shared" si="126"/>
        <v>0</v>
      </c>
      <c r="BL964" s="19">
        <f t="shared" si="127"/>
        <v>0</v>
      </c>
      <c r="BM964" s="19">
        <f t="shared" si="128"/>
        <v>0</v>
      </c>
    </row>
    <row r="965" spans="2:65" x14ac:dyDescent="0.25">
      <c r="B965" s="6">
        <v>940</v>
      </c>
      <c r="C965" s="48">
        <v>1947.9795786517097</v>
      </c>
      <c r="D965" s="48">
        <v>1552.1652265263199</v>
      </c>
      <c r="E965" s="48">
        <v>15.119872601953245</v>
      </c>
      <c r="F965" s="48">
        <v>10.701686481362163</v>
      </c>
      <c r="G965" s="48">
        <v>3198.1456699608311</v>
      </c>
      <c r="H965" s="48">
        <v>2927.3269938986173</v>
      </c>
      <c r="I965" s="48">
        <v>15.175059407555183</v>
      </c>
      <c r="J965" s="48">
        <v>10.734277499990112</v>
      </c>
      <c r="K965" s="48">
        <v>2566.0123894131757</v>
      </c>
      <c r="L965" s="48">
        <v>2243.4394529094511</v>
      </c>
      <c r="M965" s="48">
        <v>15.152310158187444</v>
      </c>
      <c r="N965" s="48">
        <v>10.720852743870202</v>
      </c>
      <c r="O965" s="48">
        <v>2444.293738805598</v>
      </c>
      <c r="P965" s="48">
        <v>2112.0806831620102</v>
      </c>
      <c r="Q965" s="48">
        <v>15.14805715361547</v>
      </c>
      <c r="R965" s="48">
        <v>10.718341417557735</v>
      </c>
      <c r="U965" s="48">
        <v>1375.1617673722974</v>
      </c>
      <c r="V965" s="48">
        <v>3.2591018627948998E-2</v>
      </c>
      <c r="W965" s="48">
        <v>42194.500978039498</v>
      </c>
      <c r="X965" s="48">
        <v>691.27422638313124</v>
      </c>
      <c r="Y965" s="48">
        <v>1.9166262508038656E-2</v>
      </c>
      <c r="Z965" s="48">
        <v>36067.241909746306</v>
      </c>
      <c r="AA965" s="48">
        <v>559.91545663569036</v>
      </c>
      <c r="AB965" s="48">
        <v>1.6654936195571679E-2</v>
      </c>
      <c r="AC965" s="48">
        <v>33618.589111410962</v>
      </c>
      <c r="AD965" s="48">
        <v>-1375.1617673722974</v>
      </c>
      <c r="AE965" s="48">
        <v>-3.2591018627948998E-2</v>
      </c>
      <c r="AF965" s="48">
        <v>42194.500978039498</v>
      </c>
      <c r="AG965" s="48">
        <v>-683.88754098916615</v>
      </c>
      <c r="AH965" s="48">
        <v>-1.3424756119910342E-2</v>
      </c>
      <c r="AI965" s="48">
        <v>50942.269258425345</v>
      </c>
      <c r="AJ965" s="48">
        <v>-815.24631073660703</v>
      </c>
      <c r="AK965" s="48">
        <v>-1.5936082432377319E-2</v>
      </c>
      <c r="AL965" s="48">
        <v>51157.259897217409</v>
      </c>
      <c r="AM965" s="48">
        <v>-691.27422638313124</v>
      </c>
      <c r="AN965" s="48">
        <v>-1.9166262508038656E-2</v>
      </c>
      <c r="AO965" s="48">
        <v>36067.241909746306</v>
      </c>
      <c r="AP965" s="48">
        <v>683.88754098916615</v>
      </c>
      <c r="AQ965" s="48">
        <v>1.3424756119910342E-2</v>
      </c>
      <c r="AR965" s="48">
        <v>50942.269258425345</v>
      </c>
      <c r="AS965" s="48">
        <v>-131.35876974744087</v>
      </c>
      <c r="AT965" s="48">
        <v>-2.5113263124669771E-3</v>
      </c>
      <c r="AU965" s="48">
        <v>52306.53184946</v>
      </c>
      <c r="AV965" s="48">
        <v>-559.91545663569036</v>
      </c>
      <c r="AW965" s="48">
        <v>-1.6654936195571679E-2</v>
      </c>
      <c r="AX965" s="48">
        <v>33618.589111410962</v>
      </c>
      <c r="AY965" s="48">
        <v>815.24631073660703</v>
      </c>
      <c r="AZ965" s="48">
        <v>1.5936082432377319E-2</v>
      </c>
      <c r="BA965" s="48">
        <v>51157.259897217409</v>
      </c>
      <c r="BB965" s="48">
        <v>131.35876974744087</v>
      </c>
      <c r="BC965" s="48">
        <v>2.5113263124669771E-3</v>
      </c>
      <c r="BD965" s="48">
        <v>52306.53184946</v>
      </c>
      <c r="BF965" s="8">
        <f t="shared" si="121"/>
        <v>319498.42921433854</v>
      </c>
      <c r="BG965" s="8">
        <f t="shared" si="122"/>
        <v>319100.99800580478</v>
      </c>
      <c r="BH965" s="8">
        <f t="shared" si="123"/>
        <v>319382.14286319661</v>
      </c>
      <c r="BI965" s="8">
        <f t="shared" si="124"/>
        <v>319438.16184357001</v>
      </c>
      <c r="BJ965" s="19">
        <f t="shared" si="125"/>
        <v>1</v>
      </c>
      <c r="BK965" s="19">
        <f t="shared" si="126"/>
        <v>0</v>
      </c>
      <c r="BL965" s="19">
        <f t="shared" si="127"/>
        <v>0</v>
      </c>
      <c r="BM965" s="19">
        <f t="shared" si="128"/>
        <v>0</v>
      </c>
    </row>
    <row r="966" spans="2:65" x14ac:dyDescent="0.25">
      <c r="B966" s="6">
        <v>941</v>
      </c>
      <c r="C966" s="48">
        <v>1934.6077459194044</v>
      </c>
      <c r="D966" s="48">
        <v>1542.8841408956155</v>
      </c>
      <c r="E966" s="48">
        <v>15.137087702269705</v>
      </c>
      <c r="F966" s="48">
        <v>10.715720462982741</v>
      </c>
      <c r="G966" s="48">
        <v>3223.3501480707228</v>
      </c>
      <c r="H966" s="48">
        <v>2943.9978682468532</v>
      </c>
      <c r="I966" s="48">
        <v>15.190764024161455</v>
      </c>
      <c r="J966" s="48">
        <v>10.747286214231215</v>
      </c>
      <c r="K966" s="48">
        <v>2584.6971245606819</v>
      </c>
      <c r="L966" s="48">
        <v>2255.728904151269</v>
      </c>
      <c r="M966" s="48">
        <v>15.167154711354957</v>
      </c>
      <c r="N966" s="48">
        <v>10.733410805038778</v>
      </c>
      <c r="O966" s="48">
        <v>2510.5839045901184</v>
      </c>
      <c r="P966" s="48">
        <v>2156.3082876318367</v>
      </c>
      <c r="Q966" s="48">
        <v>15.15505752218901</v>
      </c>
      <c r="R966" s="48">
        <v>10.726295921351298</v>
      </c>
      <c r="U966" s="48">
        <v>1401.1137273512377</v>
      </c>
      <c r="V966" s="48">
        <v>3.1565751248473717E-2</v>
      </c>
      <c r="W966" s="48">
        <v>44387.149740939087</v>
      </c>
      <c r="X966" s="48">
        <v>712.84476325565356</v>
      </c>
      <c r="Y966" s="48">
        <v>1.7690342056036812E-2</v>
      </c>
      <c r="Z966" s="48">
        <v>40295.702649367144</v>
      </c>
      <c r="AA966" s="48">
        <v>613.42414673622125</v>
      </c>
      <c r="AB966" s="48">
        <v>1.0575458368556667E-2</v>
      </c>
      <c r="AC966" s="48">
        <v>58004.497333191342</v>
      </c>
      <c r="AD966" s="48">
        <v>-1401.1137273512377</v>
      </c>
      <c r="AE966" s="48">
        <v>-3.1565751248473717E-2</v>
      </c>
      <c r="AF966" s="48">
        <v>44387.149740939087</v>
      </c>
      <c r="AG966" s="48">
        <v>-688.26896409558412</v>
      </c>
      <c r="AH966" s="48">
        <v>-1.3875409192436905E-2</v>
      </c>
      <c r="AI966" s="48">
        <v>49603.507511024625</v>
      </c>
      <c r="AJ966" s="48">
        <v>-787.68958061501644</v>
      </c>
      <c r="AK966" s="48">
        <v>-2.099029287991705E-2</v>
      </c>
      <c r="AL966" s="48">
        <v>37526.373982549652</v>
      </c>
      <c r="AM966" s="48">
        <v>-712.84476325565356</v>
      </c>
      <c r="AN966" s="48">
        <v>-1.7690342056036812E-2</v>
      </c>
      <c r="AO966" s="48">
        <v>40295.702649367144</v>
      </c>
      <c r="AP966" s="48">
        <v>688.26896409558412</v>
      </c>
      <c r="AQ966" s="48">
        <v>1.3875409192436905E-2</v>
      </c>
      <c r="AR966" s="48">
        <v>49603.507511024625</v>
      </c>
      <c r="AS966" s="48">
        <v>-99.420616519432315</v>
      </c>
      <c r="AT966" s="48">
        <v>-7.1148836874801447E-3</v>
      </c>
      <c r="AU966" s="48">
        <v>13973.610938205484</v>
      </c>
      <c r="AV966" s="48">
        <v>-613.42414673622125</v>
      </c>
      <c r="AW966" s="48">
        <v>-1.0575458368556667E-2</v>
      </c>
      <c r="AX966" s="48">
        <v>58004.497333191342</v>
      </c>
      <c r="AY966" s="48">
        <v>787.68958061501644</v>
      </c>
      <c r="AZ966" s="48">
        <v>2.099029287991705E-2</v>
      </c>
      <c r="BA966" s="48">
        <v>37526.373982549652</v>
      </c>
      <c r="BB966" s="48">
        <v>99.420616519432315</v>
      </c>
      <c r="BC966" s="48">
        <v>7.1148836874801447E-3</v>
      </c>
      <c r="BD966" s="48">
        <v>13973.610938205484</v>
      </c>
      <c r="BF966" s="8">
        <f t="shared" si="121"/>
        <v>319928.7297485866</v>
      </c>
      <c r="BG966" s="8">
        <f t="shared" si="122"/>
        <v>319474.58855868957</v>
      </c>
      <c r="BH966" s="8">
        <f t="shared" si="123"/>
        <v>319746.5952470121</v>
      </c>
      <c r="BI966" s="8">
        <f t="shared" si="124"/>
        <v>319632.56935290707</v>
      </c>
      <c r="BJ966" s="19">
        <f t="shared" si="125"/>
        <v>1</v>
      </c>
      <c r="BK966" s="19">
        <f t="shared" si="126"/>
        <v>0</v>
      </c>
      <c r="BL966" s="19">
        <f t="shared" si="127"/>
        <v>0</v>
      </c>
      <c r="BM966" s="19">
        <f t="shared" si="128"/>
        <v>0</v>
      </c>
    </row>
    <row r="967" spans="2:65" x14ac:dyDescent="0.25">
      <c r="B967" s="6">
        <v>942</v>
      </c>
      <c r="C967" s="48">
        <v>1917.7083762942325</v>
      </c>
      <c r="D967" s="48">
        <v>1533.614182481037</v>
      </c>
      <c r="E967" s="48">
        <v>14.934378510267994</v>
      </c>
      <c r="F967" s="48">
        <v>10.571258808161945</v>
      </c>
      <c r="G967" s="48">
        <v>3154.5568697884596</v>
      </c>
      <c r="H967" s="48">
        <v>2899.2959201579342</v>
      </c>
      <c r="I967" s="48">
        <v>14.9950194399725</v>
      </c>
      <c r="J967" s="48">
        <v>10.607098506461929</v>
      </c>
      <c r="K967" s="48">
        <v>2562.5512667344733</v>
      </c>
      <c r="L967" s="48">
        <v>2242.5841507577443</v>
      </c>
      <c r="M967" s="48">
        <v>14.964685968539506</v>
      </c>
      <c r="N967" s="48">
        <v>10.589183122618186</v>
      </c>
      <c r="O967" s="48">
        <v>2504.4508561398843</v>
      </c>
      <c r="P967" s="48">
        <v>2154.0750986368712</v>
      </c>
      <c r="Q967" s="48">
        <v>14.950345336912031</v>
      </c>
      <c r="R967" s="48">
        <v>10.580704892160167</v>
      </c>
      <c r="U967" s="48">
        <v>1365.6817376768972</v>
      </c>
      <c r="V967" s="48">
        <v>3.5839698299984235E-2</v>
      </c>
      <c r="W967" s="48">
        <v>38105.279967646879</v>
      </c>
      <c r="X967" s="48">
        <v>708.96996827670728</v>
      </c>
      <c r="Y967" s="48">
        <v>1.7924314456241319E-2</v>
      </c>
      <c r="Z967" s="48">
        <v>39553.533275011308</v>
      </c>
      <c r="AA967" s="48">
        <v>620.46091615583418</v>
      </c>
      <c r="AB967" s="48">
        <v>9.4460839982222211E-3</v>
      </c>
      <c r="AC967" s="48">
        <v>65684.458900916681</v>
      </c>
      <c r="AD967" s="48">
        <v>-1365.6817376768972</v>
      </c>
      <c r="AE967" s="48">
        <v>-3.5839698299984235E-2</v>
      </c>
      <c r="AF967" s="48">
        <v>38105.279967646879</v>
      </c>
      <c r="AG967" s="48">
        <v>-656.71176940018995</v>
      </c>
      <c r="AH967" s="48">
        <v>-1.7915383843742916E-2</v>
      </c>
      <c r="AI967" s="48">
        <v>36656.304722689572</v>
      </c>
      <c r="AJ967" s="48">
        <v>-745.22082152106304</v>
      </c>
      <c r="AK967" s="48">
        <v>-2.6393614301762014E-2</v>
      </c>
      <c r="AL967" s="48">
        <v>28234.890947516527</v>
      </c>
      <c r="AM967" s="48">
        <v>-708.96996827670728</v>
      </c>
      <c r="AN967" s="48">
        <v>-1.7924314456241319E-2</v>
      </c>
      <c r="AO967" s="48">
        <v>39553.533275011308</v>
      </c>
      <c r="AP967" s="48">
        <v>656.71176940018995</v>
      </c>
      <c r="AQ967" s="48">
        <v>1.7915383843742916E-2</v>
      </c>
      <c r="AR967" s="48">
        <v>36656.304722689572</v>
      </c>
      <c r="AS967" s="48">
        <v>-88.509052120873093</v>
      </c>
      <c r="AT967" s="48">
        <v>-8.4782304580190981E-3</v>
      </c>
      <c r="AU967" s="48">
        <v>10439.566671268907</v>
      </c>
      <c r="AV967" s="48">
        <v>-620.46091615583418</v>
      </c>
      <c r="AW967" s="48">
        <v>-9.4460839982222211E-3</v>
      </c>
      <c r="AX967" s="48">
        <v>65684.458900916681</v>
      </c>
      <c r="AY967" s="48">
        <v>745.22082152106304</v>
      </c>
      <c r="AZ967" s="48">
        <v>2.6393614301762014E-2</v>
      </c>
      <c r="BA967" s="48">
        <v>28234.890947516527</v>
      </c>
      <c r="BB967" s="48">
        <v>88.509052120873093</v>
      </c>
      <c r="BC967" s="48">
        <v>8.4782304580190981E-3</v>
      </c>
      <c r="BD967" s="48">
        <v>10439.566671268907</v>
      </c>
      <c r="BF967" s="8">
        <f t="shared" si="121"/>
        <v>315604.15006237733</v>
      </c>
      <c r="BG967" s="8">
        <f t="shared" si="122"/>
        <v>315313.65927369997</v>
      </c>
      <c r="BH967" s="8">
        <f t="shared" si="123"/>
        <v>315432.90952778782</v>
      </c>
      <c r="BI967" s="8">
        <f t="shared" si="124"/>
        <v>315267.07166616817</v>
      </c>
      <c r="BJ967" s="19">
        <f t="shared" si="125"/>
        <v>1</v>
      </c>
      <c r="BK967" s="19">
        <f t="shared" si="126"/>
        <v>0</v>
      </c>
      <c r="BL967" s="19">
        <f t="shared" si="127"/>
        <v>0</v>
      </c>
      <c r="BM967" s="19">
        <f t="shared" si="128"/>
        <v>0</v>
      </c>
    </row>
    <row r="968" spans="2:65" x14ac:dyDescent="0.25">
      <c r="B968" s="6">
        <v>943</v>
      </c>
      <c r="C968" s="48">
        <v>1992.0992587981355</v>
      </c>
      <c r="D968" s="48">
        <v>1582.5490462696466</v>
      </c>
      <c r="E968" s="48">
        <v>15.049993086231797</v>
      </c>
      <c r="F968" s="48">
        <v>10.655171680633361</v>
      </c>
      <c r="G968" s="48">
        <v>3180.4854709543379</v>
      </c>
      <c r="H968" s="48">
        <v>2915.9351386225576</v>
      </c>
      <c r="I968" s="48">
        <v>15.119722029612982</v>
      </c>
      <c r="J968" s="48">
        <v>10.696244122877491</v>
      </c>
      <c r="K968" s="48">
        <v>2537.0573573055822</v>
      </c>
      <c r="L968" s="48">
        <v>2224.5429460228529</v>
      </c>
      <c r="M968" s="48">
        <v>15.09679601338015</v>
      </c>
      <c r="N968" s="48">
        <v>10.682753396074011</v>
      </c>
      <c r="O968" s="48">
        <v>2493.8927245450818</v>
      </c>
      <c r="P968" s="48">
        <v>2145.9530817328391</v>
      </c>
      <c r="Q968" s="48">
        <v>15.079775795064538</v>
      </c>
      <c r="R968" s="48">
        <v>10.672729469690601</v>
      </c>
      <c r="U968" s="48">
        <v>1333.386092352911</v>
      </c>
      <c r="V968" s="48">
        <v>4.1072442244130869E-2</v>
      </c>
      <c r="W968" s="48">
        <v>32464.251442059009</v>
      </c>
      <c r="X968" s="48">
        <v>641.99389975320628</v>
      </c>
      <c r="Y968" s="48">
        <v>2.7581715440650356E-2</v>
      </c>
      <c r="Z968" s="48">
        <v>23276.068565591311</v>
      </c>
      <c r="AA968" s="48">
        <v>563.40403546319249</v>
      </c>
      <c r="AB968" s="48">
        <v>1.7557789057240925E-2</v>
      </c>
      <c r="AC968" s="48">
        <v>32088.552472433406</v>
      </c>
      <c r="AD968" s="48">
        <v>-1333.386092352911</v>
      </c>
      <c r="AE968" s="48">
        <v>-4.1072442244130869E-2</v>
      </c>
      <c r="AF968" s="48">
        <v>32464.251442059009</v>
      </c>
      <c r="AG968" s="48">
        <v>-691.39219259970469</v>
      </c>
      <c r="AH968" s="48">
        <v>-1.3490726803480513E-2</v>
      </c>
      <c r="AI968" s="48">
        <v>51249.439905738094</v>
      </c>
      <c r="AJ968" s="48">
        <v>-769.98205688971848</v>
      </c>
      <c r="AK968" s="48">
        <v>-2.3514653186889944E-2</v>
      </c>
      <c r="AL968" s="48">
        <v>32744.776236759652</v>
      </c>
      <c r="AM968" s="48">
        <v>-641.99389975320628</v>
      </c>
      <c r="AN968" s="48">
        <v>-2.7581715440650356E-2</v>
      </c>
      <c r="AO968" s="48">
        <v>23276.068565591311</v>
      </c>
      <c r="AP968" s="48">
        <v>691.39219259970469</v>
      </c>
      <c r="AQ968" s="48">
        <v>1.3490726803480513E-2</v>
      </c>
      <c r="AR968" s="48">
        <v>51249.439905738094</v>
      </c>
      <c r="AS968" s="48">
        <v>-78.589864290013793</v>
      </c>
      <c r="AT968" s="48">
        <v>-1.0023926383409432E-2</v>
      </c>
      <c r="AU968" s="48">
        <v>7840.227599844271</v>
      </c>
      <c r="AV968" s="48">
        <v>-563.40403546319249</v>
      </c>
      <c r="AW968" s="48">
        <v>-1.7557789057240925E-2</v>
      </c>
      <c r="AX968" s="48">
        <v>32088.552472433406</v>
      </c>
      <c r="AY968" s="48">
        <v>769.98205688971848</v>
      </c>
      <c r="AZ968" s="48">
        <v>2.3514653186889944E-2</v>
      </c>
      <c r="BA968" s="48">
        <v>32744.776236759652</v>
      </c>
      <c r="BB968" s="48">
        <v>78.589864290013793</v>
      </c>
      <c r="BC968" s="48">
        <v>1.0023926383409432E-2</v>
      </c>
      <c r="BD968" s="48">
        <v>7840.227599844271</v>
      </c>
      <c r="BF968" s="8">
        <f t="shared" si="121"/>
        <v>318072.60137273121</v>
      </c>
      <c r="BG968" s="8">
        <f t="shared" si="122"/>
        <v>317971.38854770223</v>
      </c>
      <c r="BH968" s="8">
        <f t="shared" si="123"/>
        <v>318258.05893619743</v>
      </c>
      <c r="BI968" s="8">
        <f t="shared" si="124"/>
        <v>318035.93100898521</v>
      </c>
      <c r="BJ968" s="19">
        <f t="shared" si="125"/>
        <v>0</v>
      </c>
      <c r="BK968" s="19">
        <f t="shared" si="126"/>
        <v>0</v>
      </c>
      <c r="BL968" s="19">
        <f t="shared" si="127"/>
        <v>1</v>
      </c>
      <c r="BM968" s="19">
        <f t="shared" si="128"/>
        <v>0</v>
      </c>
    </row>
    <row r="969" spans="2:65" x14ac:dyDescent="0.25">
      <c r="B969" s="6">
        <v>944</v>
      </c>
      <c r="C969" s="48">
        <v>1925.2244443366531</v>
      </c>
      <c r="D969" s="48">
        <v>1538.4788514405222</v>
      </c>
      <c r="E969" s="48">
        <v>15.199531609903632</v>
      </c>
      <c r="F969" s="48">
        <v>10.759803799788559</v>
      </c>
      <c r="G969" s="48">
        <v>3183.0215894584858</v>
      </c>
      <c r="H969" s="48">
        <v>2918.2601962462227</v>
      </c>
      <c r="I969" s="48">
        <v>15.258562757255183</v>
      </c>
      <c r="J969" s="48">
        <v>10.794528782778956</v>
      </c>
      <c r="K969" s="48">
        <v>2563.6501088852501</v>
      </c>
      <c r="L969" s="48">
        <v>2243.1602836063453</v>
      </c>
      <c r="M969" s="48">
        <v>15.231708479807109</v>
      </c>
      <c r="N969" s="48">
        <v>10.778742531531652</v>
      </c>
      <c r="O969" s="48">
        <v>2494.7958291237737</v>
      </c>
      <c r="P969" s="48">
        <v>2147.3994685301741</v>
      </c>
      <c r="Q969" s="48">
        <v>15.218674600245752</v>
      </c>
      <c r="R969" s="48">
        <v>10.771074141183249</v>
      </c>
      <c r="U969" s="48">
        <v>1379.7813448057004</v>
      </c>
      <c r="V969" s="48">
        <v>3.472498299039728E-2</v>
      </c>
      <c r="W969" s="48">
        <v>39734.543431951002</v>
      </c>
      <c r="X969" s="48">
        <v>704.68143216582303</v>
      </c>
      <c r="Y969" s="48">
        <v>1.8938731743093129E-2</v>
      </c>
      <c r="Z969" s="48">
        <v>37208.480574356159</v>
      </c>
      <c r="AA969" s="48">
        <v>608.92061708965184</v>
      </c>
      <c r="AB969" s="48">
        <v>1.1270341394689964E-2</v>
      </c>
      <c r="AC969" s="48">
        <v>54028.586691841083</v>
      </c>
      <c r="AD969" s="48">
        <v>-1379.7813448057004</v>
      </c>
      <c r="AE969" s="48">
        <v>-3.472498299039728E-2</v>
      </c>
      <c r="AF969" s="48">
        <v>39734.543431951002</v>
      </c>
      <c r="AG969" s="48">
        <v>-675.0999126398774</v>
      </c>
      <c r="AH969" s="48">
        <v>-1.5786251247304151E-2</v>
      </c>
      <c r="AI969" s="48">
        <v>42765.055621116226</v>
      </c>
      <c r="AJ969" s="48">
        <v>-770.86072771604859</v>
      </c>
      <c r="AK969" s="48">
        <v>-2.3454641595707315E-2</v>
      </c>
      <c r="AL969" s="48">
        <v>32866.02033847032</v>
      </c>
      <c r="AM969" s="48">
        <v>-704.68143216582303</v>
      </c>
      <c r="AN969" s="48">
        <v>-1.8938731743093129E-2</v>
      </c>
      <c r="AO969" s="48">
        <v>37208.480574356159</v>
      </c>
      <c r="AP969" s="48">
        <v>675.0999126398774</v>
      </c>
      <c r="AQ969" s="48">
        <v>1.5786251247304151E-2</v>
      </c>
      <c r="AR969" s="48">
        <v>42765.055621116226</v>
      </c>
      <c r="AS969" s="48">
        <v>-95.760815076171184</v>
      </c>
      <c r="AT969" s="48">
        <v>-7.6683903484031646E-3</v>
      </c>
      <c r="AU969" s="48">
        <v>12487.733504086948</v>
      </c>
      <c r="AV969" s="48">
        <v>-608.92061708965184</v>
      </c>
      <c r="AW969" s="48">
        <v>-1.1270341394689964E-2</v>
      </c>
      <c r="AX969" s="48">
        <v>54028.586691841083</v>
      </c>
      <c r="AY969" s="48">
        <v>770.86072771604859</v>
      </c>
      <c r="AZ969" s="48">
        <v>2.3454641595707315E-2</v>
      </c>
      <c r="BA969" s="48">
        <v>32866.02033847032</v>
      </c>
      <c r="BB969" s="48">
        <v>95.760815076171184</v>
      </c>
      <c r="BC969" s="48">
        <v>7.6683903484031646E-3</v>
      </c>
      <c r="BD969" s="48">
        <v>12487.733504086948</v>
      </c>
      <c r="BF969" s="8">
        <f t="shared" si="121"/>
        <v>321255.63514221623</v>
      </c>
      <c r="BG969" s="8">
        <f t="shared" si="122"/>
        <v>320917.60328712245</v>
      </c>
      <c r="BH969" s="8">
        <f t="shared" si="123"/>
        <v>321119.11566234322</v>
      </c>
      <c r="BI969" s="8">
        <f t="shared" si="124"/>
        <v>320984.82476696727</v>
      </c>
      <c r="BJ969" s="19">
        <f t="shared" si="125"/>
        <v>1</v>
      </c>
      <c r="BK969" s="19">
        <f t="shared" si="126"/>
        <v>0</v>
      </c>
      <c r="BL969" s="19">
        <f t="shared" si="127"/>
        <v>0</v>
      </c>
      <c r="BM969" s="19">
        <f t="shared" si="128"/>
        <v>0</v>
      </c>
    </row>
    <row r="970" spans="2:65" x14ac:dyDescent="0.25">
      <c r="B970" s="6">
        <v>945</v>
      </c>
      <c r="C970" s="48">
        <v>1963.3341108820709</v>
      </c>
      <c r="D970" s="48">
        <v>1564.7581927421777</v>
      </c>
      <c r="E970" s="48">
        <v>14.952270780969492</v>
      </c>
      <c r="F970" s="48">
        <v>10.584448041423892</v>
      </c>
      <c r="G970" s="48">
        <v>3187.8597758445721</v>
      </c>
      <c r="H970" s="48">
        <v>2921.8953954461558</v>
      </c>
      <c r="I970" s="48">
        <v>15.013046435275784</v>
      </c>
      <c r="J970" s="48">
        <v>10.620249783795577</v>
      </c>
      <c r="K970" s="48">
        <v>2539.1350997182635</v>
      </c>
      <c r="L970" s="48">
        <v>2227.1460489523301</v>
      </c>
      <c r="M970" s="48">
        <v>14.992070606394625</v>
      </c>
      <c r="N970" s="48">
        <v>10.607904424290306</v>
      </c>
      <c r="O970" s="48">
        <v>2484.1206454896687</v>
      </c>
      <c r="P970" s="48">
        <v>2140.7277395187789</v>
      </c>
      <c r="Q970" s="48">
        <v>14.977687418262674</v>
      </c>
      <c r="R970" s="48">
        <v>10.59943244673202</v>
      </c>
      <c r="U970" s="48">
        <v>1357.1372027039781</v>
      </c>
      <c r="V970" s="48">
        <v>3.5801742371685208E-2</v>
      </c>
      <c r="W970" s="48">
        <v>37907.015491438971</v>
      </c>
      <c r="X970" s="48">
        <v>662.38785621015245</v>
      </c>
      <c r="Y970" s="48">
        <v>2.3456382866413605E-2</v>
      </c>
      <c r="Z970" s="48">
        <v>28239.130473889178</v>
      </c>
      <c r="AA970" s="48">
        <v>575.96954677660119</v>
      </c>
      <c r="AB970" s="48">
        <v>1.4984405308128501E-2</v>
      </c>
      <c r="AC970" s="48">
        <v>38437.93163177176</v>
      </c>
      <c r="AD970" s="48">
        <v>-1357.1372027039781</v>
      </c>
      <c r="AE970" s="48">
        <v>-3.5801742371685208E-2</v>
      </c>
      <c r="AF970" s="48">
        <v>37907.015491438971</v>
      </c>
      <c r="AG970" s="48">
        <v>-694.74934649382567</v>
      </c>
      <c r="AH970" s="48">
        <v>-1.2345359505271603E-2</v>
      </c>
      <c r="AI970" s="48">
        <v>56276.153496960549</v>
      </c>
      <c r="AJ970" s="48">
        <v>-781.16765592737693</v>
      </c>
      <c r="AK970" s="48">
        <v>-2.0817337063556707E-2</v>
      </c>
      <c r="AL970" s="48">
        <v>37524.859858031814</v>
      </c>
      <c r="AM970" s="48">
        <v>-662.38785621015245</v>
      </c>
      <c r="AN970" s="48">
        <v>-2.3456382866413605E-2</v>
      </c>
      <c r="AO970" s="48">
        <v>28239.130473889178</v>
      </c>
      <c r="AP970" s="48">
        <v>694.74934649382567</v>
      </c>
      <c r="AQ970" s="48">
        <v>1.2345359505271603E-2</v>
      </c>
      <c r="AR970" s="48">
        <v>56276.153496960549</v>
      </c>
      <c r="AS970" s="48">
        <v>-86.418309433551258</v>
      </c>
      <c r="AT970" s="48">
        <v>-8.4719775582851042E-3</v>
      </c>
      <c r="AU970" s="48">
        <v>10200.488473796669</v>
      </c>
      <c r="AV970" s="48">
        <v>-575.96954677660119</v>
      </c>
      <c r="AW970" s="48">
        <v>-1.4984405308128501E-2</v>
      </c>
      <c r="AX970" s="48">
        <v>38437.93163177176</v>
      </c>
      <c r="AY970" s="48">
        <v>781.16765592737693</v>
      </c>
      <c r="AZ970" s="48">
        <v>2.0817337063556707E-2</v>
      </c>
      <c r="BA970" s="48">
        <v>37524.859858031814</v>
      </c>
      <c r="BB970" s="48">
        <v>86.418309433551258</v>
      </c>
      <c r="BC970" s="48">
        <v>8.4719775582851042E-3</v>
      </c>
      <c r="BD970" s="48">
        <v>10200.488473796669</v>
      </c>
      <c r="BF970" s="8">
        <f t="shared" si="121"/>
        <v>315968.68304997456</v>
      </c>
      <c r="BG970" s="8">
        <f t="shared" si="122"/>
        <v>315685.59811842116</v>
      </c>
      <c r="BH970" s="8">
        <f t="shared" si="123"/>
        <v>316009.98667975684</v>
      </c>
      <c r="BI970" s="8">
        <f t="shared" si="124"/>
        <v>315842.24566244183</v>
      </c>
      <c r="BJ970" s="19">
        <f t="shared" si="125"/>
        <v>0</v>
      </c>
      <c r="BK970" s="19">
        <f t="shared" si="126"/>
        <v>0</v>
      </c>
      <c r="BL970" s="19">
        <f t="shared" si="127"/>
        <v>1</v>
      </c>
      <c r="BM970" s="19">
        <f t="shared" si="128"/>
        <v>0</v>
      </c>
    </row>
    <row r="971" spans="2:65" x14ac:dyDescent="0.25">
      <c r="B971" s="6">
        <v>946</v>
      </c>
      <c r="C971" s="48">
        <v>1942.4226186475137</v>
      </c>
      <c r="D971" s="48">
        <v>1551.1272375965855</v>
      </c>
      <c r="E971" s="48">
        <v>15.033613268822297</v>
      </c>
      <c r="F971" s="48">
        <v>10.64333441863063</v>
      </c>
      <c r="G971" s="48">
        <v>3186.1628871146913</v>
      </c>
      <c r="H971" s="48">
        <v>2921.064495557036</v>
      </c>
      <c r="I971" s="48">
        <v>15.09723728935548</v>
      </c>
      <c r="J971" s="48">
        <v>10.680910530060755</v>
      </c>
      <c r="K971" s="48">
        <v>2509.8511331262466</v>
      </c>
      <c r="L971" s="48">
        <v>2207.8128069990748</v>
      </c>
      <c r="M971" s="48">
        <v>15.078720317812365</v>
      </c>
      <c r="N971" s="48">
        <v>10.669984802274435</v>
      </c>
      <c r="O971" s="48">
        <v>2524.7697158296651</v>
      </c>
      <c r="P971" s="48">
        <v>2168.5258907691896</v>
      </c>
      <c r="Q971" s="48">
        <v>15.051389514481356</v>
      </c>
      <c r="R971" s="48">
        <v>10.653843120968535</v>
      </c>
      <c r="U971" s="48">
        <v>1369.9372579604506</v>
      </c>
      <c r="V971" s="48">
        <v>3.7576111430125181E-2</v>
      </c>
      <c r="W971" s="48">
        <v>36457.664346347367</v>
      </c>
      <c r="X971" s="48">
        <v>656.68556940248936</v>
      </c>
      <c r="Y971" s="48">
        <v>2.6650383643804787E-2</v>
      </c>
      <c r="Z971" s="48">
        <v>24640.754826624947</v>
      </c>
      <c r="AA971" s="48">
        <v>617.3986531726041</v>
      </c>
      <c r="AB971" s="48">
        <v>1.0508702337904907E-2</v>
      </c>
      <c r="AC971" s="48">
        <v>58751.179100929148</v>
      </c>
      <c r="AD971" s="48">
        <v>-1369.9372579604506</v>
      </c>
      <c r="AE971" s="48">
        <v>-3.7576111430125181E-2</v>
      </c>
      <c r="AF971" s="48">
        <v>36457.664346347367</v>
      </c>
      <c r="AG971" s="48">
        <v>-713.25168855796119</v>
      </c>
      <c r="AH971" s="48">
        <v>-1.0925727786320394E-2</v>
      </c>
      <c r="AI971" s="48">
        <v>65281.846894537419</v>
      </c>
      <c r="AJ971" s="48">
        <v>-752.53860478784645</v>
      </c>
      <c r="AK971" s="48">
        <v>-2.7067409092220274E-2</v>
      </c>
      <c r="AL971" s="48">
        <v>27802.387817167968</v>
      </c>
      <c r="AM971" s="48">
        <v>-656.68556940248936</v>
      </c>
      <c r="AN971" s="48">
        <v>-2.6650383643804787E-2</v>
      </c>
      <c r="AO971" s="48">
        <v>24640.754826624947</v>
      </c>
      <c r="AP971" s="48">
        <v>713.25168855796119</v>
      </c>
      <c r="AQ971" s="48">
        <v>1.0925727786320394E-2</v>
      </c>
      <c r="AR971" s="48">
        <v>65281.846894537419</v>
      </c>
      <c r="AS971" s="48">
        <v>-39.286916229885264</v>
      </c>
      <c r="AT971" s="48">
        <v>-1.614168130589988E-2</v>
      </c>
      <c r="AU971" s="48">
        <v>2433.8800578057294</v>
      </c>
      <c r="AV971" s="48">
        <v>-617.3986531726041</v>
      </c>
      <c r="AW971" s="48">
        <v>-1.0508702337904907E-2</v>
      </c>
      <c r="AX971" s="48">
        <v>58751.179100929148</v>
      </c>
      <c r="AY971" s="48">
        <v>752.53860478784645</v>
      </c>
      <c r="AZ971" s="48">
        <v>2.7067409092220274E-2</v>
      </c>
      <c r="BA971" s="48">
        <v>27802.387817167968</v>
      </c>
      <c r="BB971" s="48">
        <v>39.286916229885264</v>
      </c>
      <c r="BC971" s="48">
        <v>1.614168130589988E-2</v>
      </c>
      <c r="BD971" s="48">
        <v>2433.8800578057294</v>
      </c>
      <c r="BF971" s="8">
        <f t="shared" si="121"/>
        <v>317748.90532132227</v>
      </c>
      <c r="BG971" s="8">
        <f t="shared" si="122"/>
        <v>317506.2514062656</v>
      </c>
      <c r="BH971" s="8">
        <f t="shared" si="123"/>
        <v>317891.73126123397</v>
      </c>
      <c r="BI971" s="8">
        <f t="shared" si="124"/>
        <v>317446.76773828687</v>
      </c>
      <c r="BJ971" s="19">
        <f t="shared" si="125"/>
        <v>0</v>
      </c>
      <c r="BK971" s="19">
        <f t="shared" si="126"/>
        <v>0</v>
      </c>
      <c r="BL971" s="19">
        <f t="shared" si="127"/>
        <v>1</v>
      </c>
      <c r="BM971" s="19">
        <f t="shared" si="128"/>
        <v>0</v>
      </c>
    </row>
    <row r="972" spans="2:65" x14ac:dyDescent="0.25">
      <c r="B972" s="6">
        <v>947</v>
      </c>
      <c r="C972" s="48">
        <v>1991.0895486598731</v>
      </c>
      <c r="D972" s="48">
        <v>1581.424598001264</v>
      </c>
      <c r="E972" s="48">
        <v>14.901011337686922</v>
      </c>
      <c r="F972" s="48">
        <v>10.548929319473856</v>
      </c>
      <c r="G972" s="48">
        <v>3181.4498390188382</v>
      </c>
      <c r="H972" s="48">
        <v>2916.3098382922954</v>
      </c>
      <c r="I972" s="48">
        <v>14.967812628886758</v>
      </c>
      <c r="J972" s="48">
        <v>10.588316447032087</v>
      </c>
      <c r="K972" s="48">
        <v>2643.3207954896552</v>
      </c>
      <c r="L972" s="48">
        <v>2295.5288652093654</v>
      </c>
      <c r="M972" s="48">
        <v>14.929755342222675</v>
      </c>
      <c r="N972" s="48">
        <v>10.565891427558141</v>
      </c>
      <c r="O972" s="48">
        <v>2539.8279791804202</v>
      </c>
      <c r="P972" s="48">
        <v>2176.4385192881527</v>
      </c>
      <c r="Q972" s="48">
        <v>14.92253016134929</v>
      </c>
      <c r="R972" s="48">
        <v>10.561629809042705</v>
      </c>
      <c r="U972" s="48">
        <v>1334.8852402910313</v>
      </c>
      <c r="V972" s="48">
        <v>3.9387127558230262E-2</v>
      </c>
      <c r="W972" s="48">
        <v>33891.408768449175</v>
      </c>
      <c r="X972" s="48">
        <v>714.10426720810142</v>
      </c>
      <c r="Y972" s="48">
        <v>1.6962108084284111E-2</v>
      </c>
      <c r="Z972" s="48">
        <v>42099.971516496815</v>
      </c>
      <c r="AA972" s="48">
        <v>595.01392128688872</v>
      </c>
      <c r="AB972" s="48">
        <v>1.2700489568848283E-2</v>
      </c>
      <c r="AC972" s="48">
        <v>46849.683869379085</v>
      </c>
      <c r="AD972" s="48">
        <v>-1334.8852402910313</v>
      </c>
      <c r="AE972" s="48">
        <v>-3.9387127558230262E-2</v>
      </c>
      <c r="AF972" s="48">
        <v>33891.408768449175</v>
      </c>
      <c r="AG972" s="48">
        <v>-620.7809730829299</v>
      </c>
      <c r="AH972" s="48">
        <v>-2.2425019473946151E-2</v>
      </c>
      <c r="AI972" s="48">
        <v>27682.516566113398</v>
      </c>
      <c r="AJ972" s="48">
        <v>-739.87131900414261</v>
      </c>
      <c r="AK972" s="48">
        <v>-2.6686637989381978E-2</v>
      </c>
      <c r="AL972" s="48">
        <v>27724.410969209421</v>
      </c>
      <c r="AM972" s="48">
        <v>-714.10426720810142</v>
      </c>
      <c r="AN972" s="48">
        <v>-1.6962108084284111E-2</v>
      </c>
      <c r="AO972" s="48">
        <v>42099.971516496815</v>
      </c>
      <c r="AP972" s="48">
        <v>620.7809730829299</v>
      </c>
      <c r="AQ972" s="48">
        <v>2.2425019473946151E-2</v>
      </c>
      <c r="AR972" s="48">
        <v>27682.516566113398</v>
      </c>
      <c r="AS972" s="48">
        <v>-119.0903459212127</v>
      </c>
      <c r="AT972" s="48">
        <v>-4.2616185154358277E-3</v>
      </c>
      <c r="AU972" s="48">
        <v>27944.863081916086</v>
      </c>
      <c r="AV972" s="48">
        <v>-595.01392128688872</v>
      </c>
      <c r="AW972" s="48">
        <v>-1.2700489568848283E-2</v>
      </c>
      <c r="AX972" s="48">
        <v>46849.683869379085</v>
      </c>
      <c r="AY972" s="48">
        <v>739.87131900414261</v>
      </c>
      <c r="AZ972" s="48">
        <v>2.6686637989381978E-2</v>
      </c>
      <c r="BA972" s="48">
        <v>27724.410969209421</v>
      </c>
      <c r="BB972" s="48">
        <v>119.0903459212127</v>
      </c>
      <c r="BC972" s="48">
        <v>4.2616185154358277E-3</v>
      </c>
      <c r="BD972" s="48">
        <v>27944.863081916086</v>
      </c>
      <c r="BF972" s="8">
        <f t="shared" si="121"/>
        <v>314886.4549862144</v>
      </c>
      <c r="BG972" s="8">
        <f t="shared" si="122"/>
        <v>314733.18357267027</v>
      </c>
      <c r="BH972" s="8">
        <f t="shared" si="123"/>
        <v>314681.21396153484</v>
      </c>
      <c r="BI972" s="8">
        <f t="shared" si="124"/>
        <v>314672.45575199299</v>
      </c>
      <c r="BJ972" s="19">
        <f t="shared" si="125"/>
        <v>1</v>
      </c>
      <c r="BK972" s="19">
        <f t="shared" si="126"/>
        <v>0</v>
      </c>
      <c r="BL972" s="19">
        <f t="shared" si="127"/>
        <v>0</v>
      </c>
      <c r="BM972" s="19">
        <f t="shared" si="128"/>
        <v>0</v>
      </c>
    </row>
    <row r="973" spans="2:65" x14ac:dyDescent="0.25">
      <c r="B973" s="6">
        <v>948</v>
      </c>
      <c r="C973" s="48">
        <v>1953.4164304282144</v>
      </c>
      <c r="D973" s="48">
        <v>1555.5766747593066</v>
      </c>
      <c r="E973" s="48">
        <v>15.03087280591941</v>
      </c>
      <c r="F973" s="48">
        <v>10.640704700791806</v>
      </c>
      <c r="G973" s="48">
        <v>3198.2743620638839</v>
      </c>
      <c r="H973" s="48">
        <v>2927.2298166131709</v>
      </c>
      <c r="I973" s="48">
        <v>15.091302283060402</v>
      </c>
      <c r="J973" s="48">
        <v>10.676333610280459</v>
      </c>
      <c r="K973" s="48">
        <v>2541.5684320756759</v>
      </c>
      <c r="L973" s="48">
        <v>2226.8417364043753</v>
      </c>
      <c r="M973" s="48">
        <v>15.070590049996047</v>
      </c>
      <c r="N973" s="48">
        <v>10.66413221257225</v>
      </c>
      <c r="O973" s="48">
        <v>2466.3517605721254</v>
      </c>
      <c r="P973" s="48">
        <v>2126.6625114772019</v>
      </c>
      <c r="Q973" s="48">
        <v>15.058704183064577</v>
      </c>
      <c r="R973" s="48">
        <v>10.6571254597829</v>
      </c>
      <c r="U973" s="48">
        <v>1371.6531418538643</v>
      </c>
      <c r="V973" s="48">
        <v>3.5628909488652383E-2</v>
      </c>
      <c r="W973" s="48">
        <v>38498.319525909952</v>
      </c>
      <c r="X973" s="48">
        <v>671.26506164506873</v>
      </c>
      <c r="Y973" s="48">
        <v>2.3427511780443666E-2</v>
      </c>
      <c r="Z973" s="48">
        <v>28652.853445811241</v>
      </c>
      <c r="AA973" s="48">
        <v>571.08583671789529</v>
      </c>
      <c r="AB973" s="48">
        <v>1.6420758991094075E-2</v>
      </c>
      <c r="AC973" s="48">
        <v>34778.285037106267</v>
      </c>
      <c r="AD973" s="48">
        <v>-1371.6531418538643</v>
      </c>
      <c r="AE973" s="48">
        <v>-3.5628909488652383E-2</v>
      </c>
      <c r="AF973" s="48">
        <v>38498.319525909952</v>
      </c>
      <c r="AG973" s="48">
        <v>-700.3880802087956</v>
      </c>
      <c r="AH973" s="48">
        <v>-1.2201397708208717E-2</v>
      </c>
      <c r="AI973" s="48">
        <v>57402.282669435204</v>
      </c>
      <c r="AJ973" s="48">
        <v>-800.56730513596904</v>
      </c>
      <c r="AK973" s="48">
        <v>-1.9208150497558307E-2</v>
      </c>
      <c r="AL973" s="48">
        <v>41678.521065197565</v>
      </c>
      <c r="AM973" s="48">
        <v>-671.26506164506873</v>
      </c>
      <c r="AN973" s="48">
        <v>-2.3427511780443666E-2</v>
      </c>
      <c r="AO973" s="48">
        <v>28652.853445811241</v>
      </c>
      <c r="AP973" s="48">
        <v>700.3880802087956</v>
      </c>
      <c r="AQ973" s="48">
        <v>1.2201397708208717E-2</v>
      </c>
      <c r="AR973" s="48">
        <v>57402.282669435204</v>
      </c>
      <c r="AS973" s="48">
        <v>-100.17922492717344</v>
      </c>
      <c r="AT973" s="48">
        <v>-7.0067527893495907E-3</v>
      </c>
      <c r="AU973" s="48">
        <v>14297.525250134118</v>
      </c>
      <c r="AV973" s="48">
        <v>-571.08583671789529</v>
      </c>
      <c r="AW973" s="48">
        <v>-1.6420758991094075E-2</v>
      </c>
      <c r="AX973" s="48">
        <v>34778.285037106267</v>
      </c>
      <c r="AY973" s="48">
        <v>800.56730513596904</v>
      </c>
      <c r="AZ973" s="48">
        <v>1.9208150497558307E-2</v>
      </c>
      <c r="BA973" s="48">
        <v>41678.521065197565</v>
      </c>
      <c r="BB973" s="48">
        <v>100.17922492717344</v>
      </c>
      <c r="BC973" s="48">
        <v>7.0067527893495907E-3</v>
      </c>
      <c r="BD973" s="48">
        <v>14297.525250134118</v>
      </c>
      <c r="BF973" s="8">
        <f t="shared" si="121"/>
        <v>317665.56434899487</v>
      </c>
      <c r="BG973" s="8">
        <f t="shared" si="122"/>
        <v>317362.77849180059</v>
      </c>
      <c r="BH973" s="8">
        <f t="shared" si="123"/>
        <v>317697.1246407631</v>
      </c>
      <c r="BI973" s="8">
        <f t="shared" si="124"/>
        <v>317587.1012820098</v>
      </c>
      <c r="BJ973" s="19">
        <f t="shared" si="125"/>
        <v>0</v>
      </c>
      <c r="BK973" s="19">
        <f t="shared" si="126"/>
        <v>0</v>
      </c>
      <c r="BL973" s="19">
        <f t="shared" si="127"/>
        <v>1</v>
      </c>
      <c r="BM973" s="19">
        <f t="shared" si="128"/>
        <v>0</v>
      </c>
    </row>
    <row r="974" spans="2:65" x14ac:dyDescent="0.25">
      <c r="B974" s="6">
        <v>949</v>
      </c>
      <c r="C974" s="48">
        <v>1958.6368306225465</v>
      </c>
      <c r="D974" s="48">
        <v>1559.7140814422303</v>
      </c>
      <c r="E974" s="48">
        <v>14.957798983394895</v>
      </c>
      <c r="F974" s="48">
        <v>10.588791934876731</v>
      </c>
      <c r="G974" s="48">
        <v>3179.9155560163595</v>
      </c>
      <c r="H974" s="48">
        <v>2915.3688137807553</v>
      </c>
      <c r="I974" s="48">
        <v>15.021139191001701</v>
      </c>
      <c r="J974" s="48">
        <v>10.626174340670929</v>
      </c>
      <c r="K974" s="48">
        <v>2555.032767725605</v>
      </c>
      <c r="L974" s="48">
        <v>2236.3758852400642</v>
      </c>
      <c r="M974" s="48">
        <v>14.99575797793975</v>
      </c>
      <c r="N974" s="48">
        <v>10.61120696835701</v>
      </c>
      <c r="O974" s="48">
        <v>2536.6039323792274</v>
      </c>
      <c r="P974" s="48">
        <v>2174.3871655880771</v>
      </c>
      <c r="Q974" s="48">
        <v>14.975204384069457</v>
      </c>
      <c r="R974" s="48">
        <v>10.599074508171263</v>
      </c>
      <c r="U974" s="48">
        <v>1355.654732338525</v>
      </c>
      <c r="V974" s="48">
        <v>3.7382405794197382E-2</v>
      </c>
      <c r="W974" s="48">
        <v>36264.512771111004</v>
      </c>
      <c r="X974" s="48">
        <v>676.66180379783395</v>
      </c>
      <c r="Y974" s="48">
        <v>2.2415033480278623E-2</v>
      </c>
      <c r="Z974" s="48">
        <v>30187.856038367288</v>
      </c>
      <c r="AA974" s="48">
        <v>614.67308414584681</v>
      </c>
      <c r="AB974" s="48">
        <v>1.0282573294531971E-2</v>
      </c>
      <c r="AC974" s="48">
        <v>59778.137878454545</v>
      </c>
      <c r="AD974" s="48">
        <v>-1355.654732338525</v>
      </c>
      <c r="AE974" s="48">
        <v>-3.7382405794197382E-2</v>
      </c>
      <c r="AF974" s="48">
        <v>36264.512771111004</v>
      </c>
      <c r="AG974" s="48">
        <v>-678.99292854069108</v>
      </c>
      <c r="AH974" s="48">
        <v>-1.4967372313918759E-2</v>
      </c>
      <c r="AI974" s="48">
        <v>45364.871956132767</v>
      </c>
      <c r="AJ974" s="48">
        <v>-740.98164819267822</v>
      </c>
      <c r="AK974" s="48">
        <v>-2.7099832499665411E-2</v>
      </c>
      <c r="AL974" s="48">
        <v>27342.665243478048</v>
      </c>
      <c r="AM974" s="48">
        <v>-676.66180379783395</v>
      </c>
      <c r="AN974" s="48">
        <v>-2.2415033480278623E-2</v>
      </c>
      <c r="AO974" s="48">
        <v>30187.856038367288</v>
      </c>
      <c r="AP974" s="48">
        <v>678.99292854069108</v>
      </c>
      <c r="AQ974" s="48">
        <v>1.4967372313918759E-2</v>
      </c>
      <c r="AR974" s="48">
        <v>45364.871956132767</v>
      </c>
      <c r="AS974" s="48">
        <v>-61.98871965198714</v>
      </c>
      <c r="AT974" s="48">
        <v>-1.2132460185746652E-2</v>
      </c>
      <c r="AU974" s="48">
        <v>5109.3280919901281</v>
      </c>
      <c r="AV974" s="48">
        <v>-614.67308414584681</v>
      </c>
      <c r="AW974" s="48">
        <v>-1.0282573294531971E-2</v>
      </c>
      <c r="AX974" s="48">
        <v>59778.137878454545</v>
      </c>
      <c r="AY974" s="48">
        <v>740.98164819267822</v>
      </c>
      <c r="AZ974" s="48">
        <v>2.7099832499665411E-2</v>
      </c>
      <c r="BA974" s="48">
        <v>27342.665243478048</v>
      </c>
      <c r="BB974" s="48">
        <v>61.98871965198714</v>
      </c>
      <c r="BC974" s="48">
        <v>1.2132460185746652E-2</v>
      </c>
      <c r="BD974" s="48">
        <v>5109.3280919901281</v>
      </c>
      <c r="BF974" s="8">
        <f t="shared" si="121"/>
        <v>316104.04396485974</v>
      </c>
      <c r="BG974" s="8">
        <f t="shared" si="122"/>
        <v>315869.86140634707</v>
      </c>
      <c r="BH974" s="8">
        <f t="shared" si="123"/>
        <v>316099.83316547028</v>
      </c>
      <c r="BI974" s="8">
        <f t="shared" si="124"/>
        <v>315797.84807954979</v>
      </c>
      <c r="BJ974" s="19">
        <f t="shared" si="125"/>
        <v>1</v>
      </c>
      <c r="BK974" s="19">
        <f t="shared" si="126"/>
        <v>0</v>
      </c>
      <c r="BL974" s="19">
        <f t="shared" si="127"/>
        <v>0</v>
      </c>
      <c r="BM974" s="19">
        <f t="shared" si="128"/>
        <v>0</v>
      </c>
    </row>
    <row r="975" spans="2:65" x14ac:dyDescent="0.25">
      <c r="B975" s="6">
        <v>950</v>
      </c>
      <c r="C975" s="48">
        <v>1985.5512305403965</v>
      </c>
      <c r="D975" s="48">
        <v>1579.8709247491995</v>
      </c>
      <c r="E975" s="48">
        <v>15.083414042277298</v>
      </c>
      <c r="F975" s="48">
        <v>10.677927108699617</v>
      </c>
      <c r="G975" s="48">
        <v>3165.8579325568944</v>
      </c>
      <c r="H975" s="48">
        <v>2907.1993104188496</v>
      </c>
      <c r="I975" s="48">
        <v>15.153781826250272</v>
      </c>
      <c r="J975" s="48">
        <v>10.719574135234383</v>
      </c>
      <c r="K975" s="48">
        <v>2541.8213926665076</v>
      </c>
      <c r="L975" s="48">
        <v>2229.0433021250342</v>
      </c>
      <c r="M975" s="48">
        <v>15.12803200639549</v>
      </c>
      <c r="N975" s="48">
        <v>10.7043493027364</v>
      </c>
      <c r="O975" s="48">
        <v>2458.06589513365</v>
      </c>
      <c r="P975" s="48">
        <v>2123.2885448295388</v>
      </c>
      <c r="Q975" s="48">
        <v>15.11751454370277</v>
      </c>
      <c r="R975" s="48">
        <v>10.698125748698066</v>
      </c>
      <c r="U975" s="48">
        <v>1327.3283856696501</v>
      </c>
      <c r="V975" s="48">
        <v>4.1647026534766596E-2</v>
      </c>
      <c r="W975" s="48">
        <v>31870.904026284017</v>
      </c>
      <c r="X975" s="48">
        <v>649.17237737583469</v>
      </c>
      <c r="Y975" s="48">
        <v>2.6422194036783253E-2</v>
      </c>
      <c r="Z975" s="48">
        <v>24569.207858821235</v>
      </c>
      <c r="AA975" s="48">
        <v>543.41762008033925</v>
      </c>
      <c r="AB975" s="48">
        <v>2.0198639998449508E-2</v>
      </c>
      <c r="AC975" s="48">
        <v>26903.673718728249</v>
      </c>
      <c r="AD975" s="48">
        <v>-1327.3283856696501</v>
      </c>
      <c r="AE975" s="48">
        <v>-4.1647026534766596E-2</v>
      </c>
      <c r="AF975" s="48">
        <v>31870.904026284017</v>
      </c>
      <c r="AG975" s="48">
        <v>-678.15600829381538</v>
      </c>
      <c r="AH975" s="48">
        <v>-1.5224832497983343E-2</v>
      </c>
      <c r="AI975" s="48">
        <v>44542.756603965456</v>
      </c>
      <c r="AJ975" s="48">
        <v>-783.91076558931081</v>
      </c>
      <c r="AK975" s="48">
        <v>-2.1448386536317088E-2</v>
      </c>
      <c r="AL975" s="48">
        <v>36548.705622307221</v>
      </c>
      <c r="AM975" s="48">
        <v>-649.17237737583469</v>
      </c>
      <c r="AN975" s="48">
        <v>-2.6422194036783253E-2</v>
      </c>
      <c r="AO975" s="48">
        <v>24569.207858821235</v>
      </c>
      <c r="AP975" s="48">
        <v>678.15600829381538</v>
      </c>
      <c r="AQ975" s="48">
        <v>1.5224832497983343E-2</v>
      </c>
      <c r="AR975" s="48">
        <v>44542.756603965456</v>
      </c>
      <c r="AS975" s="48">
        <v>-105.75475729549544</v>
      </c>
      <c r="AT975" s="48">
        <v>-6.2235540383337451E-3</v>
      </c>
      <c r="AU975" s="48">
        <v>16992.663138152737</v>
      </c>
      <c r="AV975" s="48">
        <v>-543.41762008033925</v>
      </c>
      <c r="AW975" s="48">
        <v>-2.0198639998449508E-2</v>
      </c>
      <c r="AX975" s="48">
        <v>26903.673718728249</v>
      </c>
      <c r="AY975" s="48">
        <v>783.91076558931081</v>
      </c>
      <c r="AZ975" s="48">
        <v>2.1448386536317088E-2</v>
      </c>
      <c r="BA975" s="48">
        <v>36548.705622307221</v>
      </c>
      <c r="BB975" s="48">
        <v>105.75475729549544</v>
      </c>
      <c r="BC975" s="48">
        <v>6.2235540383337451E-3</v>
      </c>
      <c r="BD975" s="48">
        <v>16992.663138152737</v>
      </c>
      <c r="BF975" s="8">
        <f t="shared" si="121"/>
        <v>318757.94233623933</v>
      </c>
      <c r="BG975" s="8">
        <f t="shared" si="122"/>
        <v>318680.02474661265</v>
      </c>
      <c r="BH975" s="8">
        <f t="shared" si="123"/>
        <v>318901.435779967</v>
      </c>
      <c r="BI975" s="8">
        <f t="shared" si="124"/>
        <v>318820.48391611245</v>
      </c>
      <c r="BJ975" s="19">
        <f t="shared" si="125"/>
        <v>0</v>
      </c>
      <c r="BK975" s="19">
        <f t="shared" si="126"/>
        <v>0</v>
      </c>
      <c r="BL975" s="19">
        <f t="shared" si="127"/>
        <v>1</v>
      </c>
      <c r="BM975" s="19">
        <f t="shared" si="128"/>
        <v>0</v>
      </c>
    </row>
    <row r="976" spans="2:65" x14ac:dyDescent="0.25">
      <c r="B976" s="6">
        <v>951</v>
      </c>
      <c r="C976" s="48">
        <v>1952.9646246144291</v>
      </c>
      <c r="D976" s="48">
        <v>1558.6341602236648</v>
      </c>
      <c r="E976" s="48">
        <v>15.159357683384881</v>
      </c>
      <c r="F976" s="48">
        <v>10.732787656142577</v>
      </c>
      <c r="G976" s="48">
        <v>3173.2579440977606</v>
      </c>
      <c r="H976" s="48">
        <v>2912.6514581015699</v>
      </c>
      <c r="I976" s="48">
        <v>15.227895560863326</v>
      </c>
      <c r="J976" s="48">
        <v>10.773243462177527</v>
      </c>
      <c r="K976" s="48">
        <v>2595.3111546135565</v>
      </c>
      <c r="L976" s="48">
        <v>2265.6510287499304</v>
      </c>
      <c r="M976" s="48">
        <v>15.192652006637847</v>
      </c>
      <c r="N976" s="48">
        <v>10.752454513943201</v>
      </c>
      <c r="O976" s="48">
        <v>2472.0691795915022</v>
      </c>
      <c r="P976" s="48">
        <v>2133.353437500517</v>
      </c>
      <c r="Q976" s="48">
        <v>15.188006889696551</v>
      </c>
      <c r="R976" s="48">
        <v>10.749712281478283</v>
      </c>
      <c r="U976" s="48">
        <v>1354.0172978779051</v>
      </c>
      <c r="V976" s="48">
        <v>4.045580603495047E-2</v>
      </c>
      <c r="W976" s="48">
        <v>33469.047599945137</v>
      </c>
      <c r="X976" s="48">
        <v>707.01686852626563</v>
      </c>
      <c r="Y976" s="48">
        <v>1.9666857800624271E-2</v>
      </c>
      <c r="Z976" s="48">
        <v>35949.660880947806</v>
      </c>
      <c r="AA976" s="48">
        <v>574.71927727685215</v>
      </c>
      <c r="AB976" s="48">
        <v>1.6924625335706267E-2</v>
      </c>
      <c r="AC976" s="48">
        <v>33957.577546154229</v>
      </c>
      <c r="AD976" s="48">
        <v>-1354.0172978779051</v>
      </c>
      <c r="AE976" s="48">
        <v>-4.045580603495047E-2</v>
      </c>
      <c r="AF976" s="48">
        <v>33469.047599945137</v>
      </c>
      <c r="AG976" s="48">
        <v>-647.00042935163947</v>
      </c>
      <c r="AH976" s="48">
        <v>-2.0788948234326199E-2</v>
      </c>
      <c r="AI976" s="48">
        <v>31122.326250412625</v>
      </c>
      <c r="AJ976" s="48">
        <v>-779.29802060105294</v>
      </c>
      <c r="AK976" s="48">
        <v>-2.3531180699244203E-2</v>
      </c>
      <c r="AL976" s="48">
        <v>33117.676097998905</v>
      </c>
      <c r="AM976" s="48">
        <v>-707.01686852626563</v>
      </c>
      <c r="AN976" s="48">
        <v>-1.9666857800624271E-2</v>
      </c>
      <c r="AO976" s="48">
        <v>35949.660880947806</v>
      </c>
      <c r="AP976" s="48">
        <v>647.00042935163947</v>
      </c>
      <c r="AQ976" s="48">
        <v>2.0788948234326199E-2</v>
      </c>
      <c r="AR976" s="48">
        <v>31122.326250412625</v>
      </c>
      <c r="AS976" s="48">
        <v>-132.29759124941347</v>
      </c>
      <c r="AT976" s="48">
        <v>-2.7422324649180041E-3</v>
      </c>
      <c r="AU976" s="48">
        <v>48244.484354235567</v>
      </c>
      <c r="AV976" s="48">
        <v>-574.71927727685215</v>
      </c>
      <c r="AW976" s="48">
        <v>-1.6924625335706267E-2</v>
      </c>
      <c r="AX976" s="48">
        <v>33957.577546154229</v>
      </c>
      <c r="AY976" s="48">
        <v>779.29802060105294</v>
      </c>
      <c r="AZ976" s="48">
        <v>2.3531180699244203E-2</v>
      </c>
      <c r="BA976" s="48">
        <v>33117.676097998905</v>
      </c>
      <c r="BB976" s="48">
        <v>132.29759124941347</v>
      </c>
      <c r="BC976" s="48">
        <v>2.7422324649180041E-3</v>
      </c>
      <c r="BD976" s="48">
        <v>48244.484354235567</v>
      </c>
      <c r="BF976" s="8">
        <f t="shared" si="121"/>
        <v>320424.99552405364</v>
      </c>
      <c r="BG976" s="8">
        <f t="shared" si="122"/>
        <v>320284.65240722423</v>
      </c>
      <c r="BH976" s="8">
        <f t="shared" si="123"/>
        <v>320307.98438954609</v>
      </c>
      <c r="BI976" s="8">
        <f t="shared" si="124"/>
        <v>320358.01500684797</v>
      </c>
      <c r="BJ976" s="19">
        <f t="shared" si="125"/>
        <v>1</v>
      </c>
      <c r="BK976" s="19">
        <f t="shared" si="126"/>
        <v>0</v>
      </c>
      <c r="BL976" s="19">
        <f t="shared" si="127"/>
        <v>0</v>
      </c>
      <c r="BM976" s="19">
        <f t="shared" si="128"/>
        <v>0</v>
      </c>
    </row>
    <row r="977" spans="2:65" x14ac:dyDescent="0.25">
      <c r="B977" s="6">
        <v>952</v>
      </c>
      <c r="C977" s="48">
        <v>2013.5746987008768</v>
      </c>
      <c r="D977" s="48">
        <v>1595.259610936047</v>
      </c>
      <c r="E977" s="48">
        <v>15.010488065627703</v>
      </c>
      <c r="F977" s="48">
        <v>10.627905728449718</v>
      </c>
      <c r="G977" s="48">
        <v>3190.2225087114016</v>
      </c>
      <c r="H977" s="48">
        <v>2921.3833073563733</v>
      </c>
      <c r="I977" s="48">
        <v>15.082560196769233</v>
      </c>
      <c r="J977" s="48">
        <v>10.670328429962129</v>
      </c>
      <c r="K977" s="48">
        <v>2584.876033225205</v>
      </c>
      <c r="L977" s="48">
        <v>2255.2981719876207</v>
      </c>
      <c r="M977" s="48">
        <v>15.053429953422908</v>
      </c>
      <c r="N977" s="48">
        <v>10.65319703544372</v>
      </c>
      <c r="O977" s="48">
        <v>2538.7747217424971</v>
      </c>
      <c r="P977" s="48">
        <v>2174.6172612380487</v>
      </c>
      <c r="Q977" s="48">
        <v>15.036751129720162</v>
      </c>
      <c r="R977" s="48">
        <v>10.643379096063873</v>
      </c>
      <c r="U977" s="48">
        <v>1326.1236964203263</v>
      </c>
      <c r="V977" s="48">
        <v>4.242270151241101E-2</v>
      </c>
      <c r="W977" s="48">
        <v>31259.765388405569</v>
      </c>
      <c r="X977" s="48">
        <v>660.03856105157365</v>
      </c>
      <c r="Y977" s="48">
        <v>2.5291306994001062E-2</v>
      </c>
      <c r="Z977" s="48">
        <v>26097.447680664769</v>
      </c>
      <c r="AA977" s="48">
        <v>579.35765030200173</v>
      </c>
      <c r="AB977" s="48">
        <v>1.5473367614154299E-2</v>
      </c>
      <c r="AC977" s="48">
        <v>37442.246881799212</v>
      </c>
      <c r="AD977" s="48">
        <v>-1326.1236964203263</v>
      </c>
      <c r="AE977" s="48">
        <v>-4.242270151241101E-2</v>
      </c>
      <c r="AF977" s="48">
        <v>31259.765388405569</v>
      </c>
      <c r="AG977" s="48">
        <v>-666.08513536875262</v>
      </c>
      <c r="AH977" s="48">
        <v>-1.7131394518409948E-2</v>
      </c>
      <c r="AI977" s="48">
        <v>38880.964106743093</v>
      </c>
      <c r="AJ977" s="48">
        <v>-746.76604611832454</v>
      </c>
      <c r="AK977" s="48">
        <v>-2.6949333898256711E-2</v>
      </c>
      <c r="AL977" s="48">
        <v>27710.000140917437</v>
      </c>
      <c r="AM977" s="48">
        <v>-660.03856105157365</v>
      </c>
      <c r="AN977" s="48">
        <v>-2.5291306994001062E-2</v>
      </c>
      <c r="AO977" s="48">
        <v>26097.447680664769</v>
      </c>
      <c r="AP977" s="48">
        <v>666.08513536875262</v>
      </c>
      <c r="AQ977" s="48">
        <v>1.7131394518409948E-2</v>
      </c>
      <c r="AR977" s="48">
        <v>38880.964106743093</v>
      </c>
      <c r="AS977" s="48">
        <v>-80.680910749571922</v>
      </c>
      <c r="AT977" s="48">
        <v>-9.8179393798467629E-3</v>
      </c>
      <c r="AU977" s="48">
        <v>8217.7030869823084</v>
      </c>
      <c r="AV977" s="48">
        <v>-579.35765030200173</v>
      </c>
      <c r="AW977" s="48">
        <v>-1.5473367614154299E-2</v>
      </c>
      <c r="AX977" s="48">
        <v>37442.246881799212</v>
      </c>
      <c r="AY977" s="48">
        <v>746.76604611832454</v>
      </c>
      <c r="AZ977" s="48">
        <v>2.6949333898256711E-2</v>
      </c>
      <c r="BA977" s="48">
        <v>27710.000140917437</v>
      </c>
      <c r="BB977" s="48">
        <v>80.680910749571922</v>
      </c>
      <c r="BC977" s="48">
        <v>9.8179393798467629E-3</v>
      </c>
      <c r="BD977" s="48">
        <v>8217.7030869823084</v>
      </c>
      <c r="BF977" s="8">
        <f t="shared" si="121"/>
        <v>317241.91224255553</v>
      </c>
      <c r="BG977" s="8">
        <f t="shared" si="122"/>
        <v>317188.46959150751</v>
      </c>
      <c r="BH977" s="8">
        <f t="shared" si="123"/>
        <v>317340.61289132392</v>
      </c>
      <c r="BI977" s="8">
        <f t="shared" si="124"/>
        <v>317126.75562067813</v>
      </c>
      <c r="BJ977" s="19">
        <f t="shared" si="125"/>
        <v>0</v>
      </c>
      <c r="BK977" s="19">
        <f t="shared" si="126"/>
        <v>0</v>
      </c>
      <c r="BL977" s="19">
        <f t="shared" si="127"/>
        <v>1</v>
      </c>
      <c r="BM977" s="19">
        <f t="shared" si="128"/>
        <v>0</v>
      </c>
    </row>
    <row r="978" spans="2:65" x14ac:dyDescent="0.25">
      <c r="B978" s="6">
        <v>953</v>
      </c>
      <c r="C978" s="48">
        <v>2023.9344072124729</v>
      </c>
      <c r="D978" s="48">
        <v>1603.4386007266821</v>
      </c>
      <c r="E978" s="48">
        <v>14.966699977251896</v>
      </c>
      <c r="F978" s="48">
        <v>10.595000856441725</v>
      </c>
      <c r="G978" s="48">
        <v>3224.9961374907239</v>
      </c>
      <c r="H978" s="48">
        <v>2945.4257564847617</v>
      </c>
      <c r="I978" s="48">
        <v>15.029439854749929</v>
      </c>
      <c r="J978" s="48">
        <v>10.632021477420205</v>
      </c>
      <c r="K978" s="48">
        <v>2552.3492012880552</v>
      </c>
      <c r="L978" s="48">
        <v>2234.413365021242</v>
      </c>
      <c r="M978" s="48">
        <v>15.012465829881995</v>
      </c>
      <c r="N978" s="48">
        <v>10.622016079171635</v>
      </c>
      <c r="O978" s="48">
        <v>2473.7884971261874</v>
      </c>
      <c r="P978" s="48">
        <v>2132.0186095088943</v>
      </c>
      <c r="Q978" s="48">
        <v>15.001881429250297</v>
      </c>
      <c r="R978" s="48">
        <v>10.615773190028087</v>
      </c>
      <c r="U978" s="48">
        <v>1341.9871557580796</v>
      </c>
      <c r="V978" s="48">
        <v>3.7020620978479357E-2</v>
      </c>
      <c r="W978" s="48">
        <v>36249.720298808519</v>
      </c>
      <c r="X978" s="48">
        <v>630.97476429455992</v>
      </c>
      <c r="Y978" s="48">
        <v>2.7015222729909638E-2</v>
      </c>
      <c r="Z978" s="48">
        <v>23356.267338709829</v>
      </c>
      <c r="AA978" s="48">
        <v>528.58000878221219</v>
      </c>
      <c r="AB978" s="48">
        <v>2.0772333586361214E-2</v>
      </c>
      <c r="AC978" s="48">
        <v>25446.34701655617</v>
      </c>
      <c r="AD978" s="48">
        <v>-1341.9871557580796</v>
      </c>
      <c r="AE978" s="48">
        <v>-3.7020620978479357E-2</v>
      </c>
      <c r="AF978" s="48">
        <v>36249.720298808519</v>
      </c>
      <c r="AG978" s="48">
        <v>-711.01239146351963</v>
      </c>
      <c r="AH978" s="48">
        <v>-1.0005398248569719E-2</v>
      </c>
      <c r="AI978" s="48">
        <v>71062.877638594699</v>
      </c>
      <c r="AJ978" s="48">
        <v>-813.40714697586736</v>
      </c>
      <c r="AK978" s="48">
        <v>-1.6248287392118144E-2</v>
      </c>
      <c r="AL978" s="48">
        <v>50061.100431448656</v>
      </c>
      <c r="AM978" s="48">
        <v>-630.97476429455992</v>
      </c>
      <c r="AN978" s="48">
        <v>-2.7015222729909638E-2</v>
      </c>
      <c r="AO978" s="48">
        <v>23356.267338709829</v>
      </c>
      <c r="AP978" s="48">
        <v>711.01239146351963</v>
      </c>
      <c r="AQ978" s="48">
        <v>1.0005398248569719E-2</v>
      </c>
      <c r="AR978" s="48">
        <v>71062.877638594699</v>
      </c>
      <c r="AS978" s="48">
        <v>-102.39475551234773</v>
      </c>
      <c r="AT978" s="48">
        <v>-6.2428891435484246E-3</v>
      </c>
      <c r="AU978" s="48">
        <v>16401.821842081772</v>
      </c>
      <c r="AV978" s="48">
        <v>-528.58000878221219</v>
      </c>
      <c r="AW978" s="48">
        <v>-2.0772333586361214E-2</v>
      </c>
      <c r="AX978" s="48">
        <v>25446.34701655617</v>
      </c>
      <c r="AY978" s="48">
        <v>813.40714697586736</v>
      </c>
      <c r="AZ978" s="48">
        <v>1.6248287392118144E-2</v>
      </c>
      <c r="BA978" s="48">
        <v>50061.100431448656</v>
      </c>
      <c r="BB978" s="48">
        <v>102.39475551234773</v>
      </c>
      <c r="BC978" s="48">
        <v>6.2428891435484246E-3</v>
      </c>
      <c r="BD978" s="48">
        <v>16401.821842081772</v>
      </c>
      <c r="BF978" s="8">
        <f t="shared" si="121"/>
        <v>316246.58709252509</v>
      </c>
      <c r="BG978" s="8">
        <f t="shared" si="122"/>
        <v>316015.21856612142</v>
      </c>
      <c r="BH978" s="8">
        <f t="shared" si="123"/>
        <v>316426.0690101278</v>
      </c>
      <c r="BI978" s="8">
        <f t="shared" si="124"/>
        <v>316341.17709133372</v>
      </c>
      <c r="BJ978" s="19">
        <f t="shared" si="125"/>
        <v>0</v>
      </c>
      <c r="BK978" s="19">
        <f t="shared" si="126"/>
        <v>0</v>
      </c>
      <c r="BL978" s="19">
        <f t="shared" si="127"/>
        <v>1</v>
      </c>
      <c r="BM978" s="19">
        <f t="shared" si="128"/>
        <v>0</v>
      </c>
    </row>
    <row r="979" spans="2:65" x14ac:dyDescent="0.25">
      <c r="B979" s="6">
        <v>954</v>
      </c>
      <c r="C979" s="48">
        <v>1986.6010671680933</v>
      </c>
      <c r="D979" s="48">
        <v>1577.6186176777449</v>
      </c>
      <c r="E979" s="48">
        <v>15.081853799698312</v>
      </c>
      <c r="F979" s="48">
        <v>10.675976861399155</v>
      </c>
      <c r="G979" s="48">
        <v>3189.2365804902793</v>
      </c>
      <c r="H979" s="48">
        <v>2921.0360277051427</v>
      </c>
      <c r="I979" s="48">
        <v>15.144612352230421</v>
      </c>
      <c r="J979" s="48">
        <v>10.71294157137258</v>
      </c>
      <c r="K979" s="48">
        <v>2574.050200400638</v>
      </c>
      <c r="L979" s="48">
        <v>2248.426654422296</v>
      </c>
      <c r="M979" s="48">
        <v>15.119142071105669</v>
      </c>
      <c r="N979" s="48">
        <v>10.697952032015165</v>
      </c>
      <c r="O979" s="48">
        <v>2473.1735430451863</v>
      </c>
      <c r="P979" s="48">
        <v>2131.0325723604419</v>
      </c>
      <c r="Q979" s="48">
        <v>15.111783361181327</v>
      </c>
      <c r="R979" s="48">
        <v>10.693618205011067</v>
      </c>
      <c r="U979" s="48">
        <v>1343.4174100273979</v>
      </c>
      <c r="V979" s="48">
        <v>3.6964709973425158E-2</v>
      </c>
      <c r="W979" s="48">
        <v>36343.242270620111</v>
      </c>
      <c r="X979" s="48">
        <v>670.80803674455115</v>
      </c>
      <c r="Y979" s="48">
        <v>2.1975170616009621E-2</v>
      </c>
      <c r="Z979" s="48">
        <v>30525.725987121386</v>
      </c>
      <c r="AA979" s="48">
        <v>553.41395468269707</v>
      </c>
      <c r="AB979" s="48">
        <v>1.7641343611911608E-2</v>
      </c>
      <c r="AC979" s="48">
        <v>31370.283741258037</v>
      </c>
      <c r="AD979" s="48">
        <v>-1343.4174100273979</v>
      </c>
      <c r="AE979" s="48">
        <v>-3.6964709973425158E-2</v>
      </c>
      <c r="AF979" s="48">
        <v>36343.242270620111</v>
      </c>
      <c r="AG979" s="48">
        <v>-672.60937328284672</v>
      </c>
      <c r="AH979" s="48">
        <v>-1.4989539357415538E-2</v>
      </c>
      <c r="AI979" s="48">
        <v>44871.917491587046</v>
      </c>
      <c r="AJ979" s="48">
        <v>-790.0034553447008</v>
      </c>
      <c r="AK979" s="48">
        <v>-1.932336636151355E-2</v>
      </c>
      <c r="AL979" s="48">
        <v>40883.324394146708</v>
      </c>
      <c r="AM979" s="48">
        <v>-670.80803674455115</v>
      </c>
      <c r="AN979" s="48">
        <v>-2.1975170616009621E-2</v>
      </c>
      <c r="AO979" s="48">
        <v>30525.725987121386</v>
      </c>
      <c r="AP979" s="48">
        <v>672.60937328284672</v>
      </c>
      <c r="AQ979" s="48">
        <v>1.4989539357415538E-2</v>
      </c>
      <c r="AR979" s="48">
        <v>44871.917491587046</v>
      </c>
      <c r="AS979" s="48">
        <v>-117.39408206185408</v>
      </c>
      <c r="AT979" s="48">
        <v>-4.333827004098012E-3</v>
      </c>
      <c r="AU979" s="48">
        <v>27087.856056747933</v>
      </c>
      <c r="AV979" s="48">
        <v>-553.41395468269707</v>
      </c>
      <c r="AW979" s="48">
        <v>-1.7641343611911608E-2</v>
      </c>
      <c r="AX979" s="48">
        <v>31370.283741258037</v>
      </c>
      <c r="AY979" s="48">
        <v>790.0034553447008</v>
      </c>
      <c r="AZ979" s="48">
        <v>1.932336636151355E-2</v>
      </c>
      <c r="BA979" s="48">
        <v>40883.324394146708</v>
      </c>
      <c r="BB979" s="48">
        <v>117.39408206185408</v>
      </c>
      <c r="BC979" s="48">
        <v>4.333827004098012E-3</v>
      </c>
      <c r="BD979" s="48">
        <v>27087.856056747933</v>
      </c>
      <c r="BF979" s="8">
        <f t="shared" si="121"/>
        <v>318701.68722429685</v>
      </c>
      <c r="BG979" s="8">
        <f t="shared" si="122"/>
        <v>318467.21111347229</v>
      </c>
      <c r="BH979" s="8">
        <f t="shared" si="123"/>
        <v>318690.13430603262</v>
      </c>
      <c r="BI979" s="8">
        <f t="shared" si="124"/>
        <v>318677.51357797161</v>
      </c>
      <c r="BJ979" s="19">
        <f t="shared" si="125"/>
        <v>1</v>
      </c>
      <c r="BK979" s="19">
        <f t="shared" si="126"/>
        <v>0</v>
      </c>
      <c r="BL979" s="19">
        <f t="shared" si="127"/>
        <v>0</v>
      </c>
      <c r="BM979" s="19">
        <f t="shared" si="128"/>
        <v>0</v>
      </c>
    </row>
    <row r="980" spans="2:65" x14ac:dyDescent="0.25">
      <c r="B980" s="6">
        <v>955</v>
      </c>
      <c r="C980" s="48">
        <v>2003.2192669996891</v>
      </c>
      <c r="D980" s="48">
        <v>1587.0195531275617</v>
      </c>
      <c r="E980" s="48">
        <v>14.996846379787065</v>
      </c>
      <c r="F980" s="48">
        <v>10.616286810416982</v>
      </c>
      <c r="G980" s="48">
        <v>3212.883388667718</v>
      </c>
      <c r="H980" s="48">
        <v>2935.7078560134669</v>
      </c>
      <c r="I980" s="48">
        <v>15.05882067633871</v>
      </c>
      <c r="J980" s="48">
        <v>10.652795608137403</v>
      </c>
      <c r="K980" s="48">
        <v>2599.6665432116947</v>
      </c>
      <c r="L980" s="48">
        <v>2264.1929285545953</v>
      </c>
      <c r="M980" s="48">
        <v>15.032955160025073</v>
      </c>
      <c r="N980" s="48">
        <v>10.637570467392331</v>
      </c>
      <c r="O980" s="48">
        <v>2538.1254815896846</v>
      </c>
      <c r="P980" s="48">
        <v>2173.0701227406812</v>
      </c>
      <c r="Q980" s="48">
        <v>15.019763233528396</v>
      </c>
      <c r="R980" s="48">
        <v>10.629798677648061</v>
      </c>
      <c r="U980" s="48">
        <v>1348.6883028859052</v>
      </c>
      <c r="V980" s="48">
        <v>3.6508797720420816E-2</v>
      </c>
      <c r="W980" s="48">
        <v>36941.460335505115</v>
      </c>
      <c r="X980" s="48">
        <v>677.17337542703353</v>
      </c>
      <c r="Y980" s="48">
        <v>2.1283656975349174E-2</v>
      </c>
      <c r="Z980" s="48">
        <v>31816.589424051457</v>
      </c>
      <c r="AA980" s="48">
        <v>586.05056961311948</v>
      </c>
      <c r="AB980" s="48">
        <v>1.3511867231079222E-2</v>
      </c>
      <c r="AC980" s="48">
        <v>43373.026065939986</v>
      </c>
      <c r="AD980" s="48">
        <v>-1348.6883028859052</v>
      </c>
      <c r="AE980" s="48">
        <v>-3.6508797720420816E-2</v>
      </c>
      <c r="AF980" s="48">
        <v>36941.460335505115</v>
      </c>
      <c r="AG980" s="48">
        <v>-671.51492745887163</v>
      </c>
      <c r="AH980" s="48">
        <v>-1.5225140745071641E-2</v>
      </c>
      <c r="AI980" s="48">
        <v>44105.663041324602</v>
      </c>
      <c r="AJ980" s="48">
        <v>-762.63773327278568</v>
      </c>
      <c r="AK980" s="48">
        <v>-2.2996930489341594E-2</v>
      </c>
      <c r="AL980" s="48">
        <v>33162.588095234969</v>
      </c>
      <c r="AM980" s="48">
        <v>-677.17337542703353</v>
      </c>
      <c r="AN980" s="48">
        <v>-2.1283656975349174E-2</v>
      </c>
      <c r="AO980" s="48">
        <v>31816.589424051457</v>
      </c>
      <c r="AP980" s="48">
        <v>671.51492745887163</v>
      </c>
      <c r="AQ980" s="48">
        <v>1.5225140745071641E-2</v>
      </c>
      <c r="AR980" s="48">
        <v>44105.663041324602</v>
      </c>
      <c r="AS980" s="48">
        <v>-91.122805813914056</v>
      </c>
      <c r="AT980" s="48">
        <v>-7.7717897442699524E-3</v>
      </c>
      <c r="AU980" s="48">
        <v>11724.81613789125</v>
      </c>
      <c r="AV980" s="48">
        <v>-586.05056961311948</v>
      </c>
      <c r="AW980" s="48">
        <v>-1.3511867231079222E-2</v>
      </c>
      <c r="AX980" s="48">
        <v>43373.026065939986</v>
      </c>
      <c r="AY980" s="48">
        <v>762.63773327278568</v>
      </c>
      <c r="AZ980" s="48">
        <v>2.2996930489341594E-2</v>
      </c>
      <c r="BA980" s="48">
        <v>33162.588095234969</v>
      </c>
      <c r="BB980" s="48">
        <v>91.122805813914056</v>
      </c>
      <c r="BC980" s="48">
        <v>7.7717897442699524E-3</v>
      </c>
      <c r="BD980" s="48">
        <v>11724.81613789125</v>
      </c>
      <c r="BF980" s="8">
        <f t="shared" si="121"/>
        <v>316901.58475938189</v>
      </c>
      <c r="BG980" s="8">
        <f t="shared" si="122"/>
        <v>316648.16038810863</v>
      </c>
      <c r="BH980" s="8">
        <f t="shared" si="123"/>
        <v>316862.92109321535</v>
      </c>
      <c r="BI980" s="8">
        <f t="shared" si="124"/>
        <v>316720.89020670112</v>
      </c>
      <c r="BJ980" s="19">
        <f t="shared" si="125"/>
        <v>1</v>
      </c>
      <c r="BK980" s="19">
        <f t="shared" si="126"/>
        <v>0</v>
      </c>
      <c r="BL980" s="19">
        <f t="shared" si="127"/>
        <v>0</v>
      </c>
      <c r="BM980" s="19">
        <f t="shared" si="128"/>
        <v>0</v>
      </c>
    </row>
    <row r="981" spans="2:65" x14ac:dyDescent="0.25">
      <c r="B981" s="6">
        <v>956</v>
      </c>
      <c r="C981" s="48">
        <v>1957.0550120730795</v>
      </c>
      <c r="D981" s="48">
        <v>1557.0011265621883</v>
      </c>
      <c r="E981" s="48">
        <v>15.202765356750943</v>
      </c>
      <c r="F981" s="48">
        <v>10.762978497021791</v>
      </c>
      <c r="G981" s="48">
        <v>3226.9647179832346</v>
      </c>
      <c r="H981" s="48">
        <v>2945.7622349859053</v>
      </c>
      <c r="I981" s="48">
        <v>15.261197964596018</v>
      </c>
      <c r="J981" s="48">
        <v>10.797426169910512</v>
      </c>
      <c r="K981" s="48">
        <v>2587.339669348828</v>
      </c>
      <c r="L981" s="48">
        <v>2256.7176828547645</v>
      </c>
      <c r="M981" s="48">
        <v>15.237000506778459</v>
      </c>
      <c r="N981" s="48">
        <v>10.7831708859818</v>
      </c>
      <c r="O981" s="48">
        <v>2527.4738781142496</v>
      </c>
      <c r="P981" s="48">
        <v>2166.7818977313809</v>
      </c>
      <c r="Q981" s="48">
        <v>15.222208453307394</v>
      </c>
      <c r="R981" s="48">
        <v>10.77444973928997</v>
      </c>
      <c r="U981" s="48">
        <v>1388.7611084237169</v>
      </c>
      <c r="V981" s="48">
        <v>3.4447672888720859E-2</v>
      </c>
      <c r="W981" s="48">
        <v>40315.092195340614</v>
      </c>
      <c r="X981" s="48">
        <v>699.71655629257612</v>
      </c>
      <c r="Y981" s="48">
        <v>2.0192388960008856E-2</v>
      </c>
      <c r="Z981" s="48">
        <v>34652.489989092865</v>
      </c>
      <c r="AA981" s="48">
        <v>609.78077116919258</v>
      </c>
      <c r="AB981" s="48">
        <v>1.1471242268179083E-2</v>
      </c>
      <c r="AC981" s="48">
        <v>53157.343983633582</v>
      </c>
      <c r="AD981" s="48">
        <v>-1388.7611084237169</v>
      </c>
      <c r="AE981" s="48">
        <v>-3.4447672888720859E-2</v>
      </c>
      <c r="AF981" s="48">
        <v>40315.092195340614</v>
      </c>
      <c r="AG981" s="48">
        <v>-689.04455213114079</v>
      </c>
      <c r="AH981" s="48">
        <v>-1.4255283928712004E-2</v>
      </c>
      <c r="AI981" s="48">
        <v>48336.080542269316</v>
      </c>
      <c r="AJ981" s="48">
        <v>-778.98033725452433</v>
      </c>
      <c r="AK981" s="48">
        <v>-2.2976430620541777E-2</v>
      </c>
      <c r="AL981" s="48">
        <v>33903.453069776951</v>
      </c>
      <c r="AM981" s="48">
        <v>-699.71655629257612</v>
      </c>
      <c r="AN981" s="48">
        <v>-2.0192388960008856E-2</v>
      </c>
      <c r="AO981" s="48">
        <v>34652.489989092865</v>
      </c>
      <c r="AP981" s="48">
        <v>689.04455213114079</v>
      </c>
      <c r="AQ981" s="48">
        <v>1.4255283928712004E-2</v>
      </c>
      <c r="AR981" s="48">
        <v>48336.080542269316</v>
      </c>
      <c r="AS981" s="48">
        <v>-89.935785123383539</v>
      </c>
      <c r="AT981" s="48">
        <v>-8.7211466918297731E-3</v>
      </c>
      <c r="AU981" s="48">
        <v>10312.380734019533</v>
      </c>
      <c r="AV981" s="48">
        <v>-609.78077116919258</v>
      </c>
      <c r="AW981" s="48">
        <v>-1.1471242268179083E-2</v>
      </c>
      <c r="AX981" s="48">
        <v>53157.343983633582</v>
      </c>
      <c r="AY981" s="48">
        <v>778.98033725452433</v>
      </c>
      <c r="AZ981" s="48">
        <v>2.2976430620541777E-2</v>
      </c>
      <c r="BA981" s="48">
        <v>33903.453069776951</v>
      </c>
      <c r="BB981" s="48">
        <v>89.935785123383539</v>
      </c>
      <c r="BC981" s="48">
        <v>8.7211466918297731E-3</v>
      </c>
      <c r="BD981" s="48">
        <v>10312.380734019533</v>
      </c>
      <c r="BF981" s="8">
        <f t="shared" si="121"/>
        <v>321332.35378409154</v>
      </c>
      <c r="BG981" s="8">
        <f t="shared" si="122"/>
        <v>320977.0228623295</v>
      </c>
      <c r="BH981" s="8">
        <f t="shared" si="123"/>
        <v>321238.40889659926</v>
      </c>
      <c r="BI981" s="8">
        <f t="shared" si="124"/>
        <v>321066.71028096776</v>
      </c>
      <c r="BJ981" s="19">
        <f t="shared" si="125"/>
        <v>1</v>
      </c>
      <c r="BK981" s="19">
        <f t="shared" si="126"/>
        <v>0</v>
      </c>
      <c r="BL981" s="19">
        <f t="shared" si="127"/>
        <v>0</v>
      </c>
      <c r="BM981" s="19">
        <f t="shared" si="128"/>
        <v>0</v>
      </c>
    </row>
    <row r="982" spans="2:65" x14ac:dyDescent="0.25">
      <c r="B982" s="6">
        <v>957</v>
      </c>
      <c r="C982" s="48">
        <v>1978.961306594673</v>
      </c>
      <c r="D982" s="48">
        <v>1575.2015212267049</v>
      </c>
      <c r="E982" s="48">
        <v>15.021841951754995</v>
      </c>
      <c r="F982" s="48">
        <v>10.635086725108232</v>
      </c>
      <c r="G982" s="48">
        <v>3141.739179260986</v>
      </c>
      <c r="H982" s="48">
        <v>2890.8746023816771</v>
      </c>
      <c r="I982" s="48">
        <v>15.096755934889082</v>
      </c>
      <c r="J982" s="48">
        <v>10.679331281608267</v>
      </c>
      <c r="K982" s="48">
        <v>2547.5104921174016</v>
      </c>
      <c r="L982" s="48">
        <v>2232.6977477687255</v>
      </c>
      <c r="M982" s="48">
        <v>15.065601107783266</v>
      </c>
      <c r="N982" s="48">
        <v>10.660948407977351</v>
      </c>
      <c r="O982" s="48">
        <v>2474.2283835071776</v>
      </c>
      <c r="P982" s="48">
        <v>2133.9824510697699</v>
      </c>
      <c r="Q982" s="48">
        <v>15.053140066469664</v>
      </c>
      <c r="R982" s="48">
        <v>10.653588912634671</v>
      </c>
      <c r="U982" s="48">
        <v>1315.6730811549721</v>
      </c>
      <c r="V982" s="48">
        <v>4.4244556500034449E-2</v>
      </c>
      <c r="W982" s="48">
        <v>29736.383076954287</v>
      </c>
      <c r="X982" s="48">
        <v>657.49622654202062</v>
      </c>
      <c r="Y982" s="48">
        <v>2.5861682869118496E-2</v>
      </c>
      <c r="Z982" s="48">
        <v>25423.566976267372</v>
      </c>
      <c r="AA982" s="48">
        <v>558.780929843065</v>
      </c>
      <c r="AB982" s="48">
        <v>1.8502187526438618E-2</v>
      </c>
      <c r="AC982" s="48">
        <v>30200.803501996586</v>
      </c>
      <c r="AD982" s="48">
        <v>-1315.6730811549721</v>
      </c>
      <c r="AE982" s="48">
        <v>-4.4244556500034449E-2</v>
      </c>
      <c r="AF982" s="48">
        <v>29736.383076954287</v>
      </c>
      <c r="AG982" s="48">
        <v>-658.1768546129515</v>
      </c>
      <c r="AH982" s="48">
        <v>-1.8382873630915952E-2</v>
      </c>
      <c r="AI982" s="48">
        <v>35803.806729435528</v>
      </c>
      <c r="AJ982" s="48">
        <v>-756.89215131190713</v>
      </c>
      <c r="AK982" s="48">
        <v>-2.5742368973595831E-2</v>
      </c>
      <c r="AL982" s="48">
        <v>29402.583425335015</v>
      </c>
      <c r="AM982" s="48">
        <v>-657.49622654202062</v>
      </c>
      <c r="AN982" s="48">
        <v>-2.5861682869118496E-2</v>
      </c>
      <c r="AO982" s="48">
        <v>25423.566976267372</v>
      </c>
      <c r="AP982" s="48">
        <v>658.1768546129515</v>
      </c>
      <c r="AQ982" s="48">
        <v>1.8382873630915952E-2</v>
      </c>
      <c r="AR982" s="48">
        <v>35803.806729435528</v>
      </c>
      <c r="AS982" s="48">
        <v>-98.715296698955626</v>
      </c>
      <c r="AT982" s="48">
        <v>-7.3594953426798781E-3</v>
      </c>
      <c r="AU982" s="48">
        <v>13413.324161845254</v>
      </c>
      <c r="AV982" s="48">
        <v>-558.780929843065</v>
      </c>
      <c r="AW982" s="48">
        <v>-1.8502187526438618E-2</v>
      </c>
      <c r="AX982" s="48">
        <v>30200.803501996586</v>
      </c>
      <c r="AY982" s="48">
        <v>756.89215131190713</v>
      </c>
      <c r="AZ982" s="48">
        <v>2.5742368973595831E-2</v>
      </c>
      <c r="BA982" s="48">
        <v>29402.583425335015</v>
      </c>
      <c r="BB982" s="48">
        <v>98.715296698955626</v>
      </c>
      <c r="BC982" s="48">
        <v>7.3594953426798781E-3</v>
      </c>
      <c r="BD982" s="48">
        <v>13413.324161845254</v>
      </c>
      <c r="BF982" s="8">
        <f t="shared" si="121"/>
        <v>317477.40023202024</v>
      </c>
      <c r="BG982" s="8">
        <f t="shared" si="122"/>
        <v>317489.06384586636</v>
      </c>
      <c r="BH982" s="8">
        <f t="shared" si="123"/>
        <v>317595.75449155184</v>
      </c>
      <c r="BI982" s="8">
        <f t="shared" si="124"/>
        <v>317473.6849279704</v>
      </c>
      <c r="BJ982" s="19">
        <f t="shared" si="125"/>
        <v>0</v>
      </c>
      <c r="BK982" s="19">
        <f t="shared" si="126"/>
        <v>0</v>
      </c>
      <c r="BL982" s="19">
        <f t="shared" si="127"/>
        <v>1</v>
      </c>
      <c r="BM982" s="19">
        <f t="shared" si="128"/>
        <v>0</v>
      </c>
    </row>
    <row r="983" spans="2:65" x14ac:dyDescent="0.25">
      <c r="B983" s="6">
        <v>958</v>
      </c>
      <c r="C983" s="48">
        <v>1981.7650723929753</v>
      </c>
      <c r="D983" s="48">
        <v>1575.6467280647676</v>
      </c>
      <c r="E983" s="48">
        <v>15.093840197157537</v>
      </c>
      <c r="F983" s="48">
        <v>10.685945091110797</v>
      </c>
      <c r="G983" s="48">
        <v>3161.3995267198875</v>
      </c>
      <c r="H983" s="48">
        <v>2903.1981388820718</v>
      </c>
      <c r="I983" s="48">
        <v>15.165325671463046</v>
      </c>
      <c r="J983" s="48">
        <v>10.728099760327506</v>
      </c>
      <c r="K983" s="48">
        <v>2565.8932047261414</v>
      </c>
      <c r="L983" s="48">
        <v>2243.9507207043143</v>
      </c>
      <c r="M983" s="48">
        <v>15.134680054674002</v>
      </c>
      <c r="N983" s="48">
        <v>10.710043629811794</v>
      </c>
      <c r="O983" s="48">
        <v>2498.2759750882587</v>
      </c>
      <c r="P983" s="48">
        <v>2148.9533439622273</v>
      </c>
      <c r="Q983" s="48">
        <v>15.121442811316339</v>
      </c>
      <c r="R983" s="48">
        <v>10.702237217446324</v>
      </c>
      <c r="U983" s="48">
        <v>1327.5514108173043</v>
      </c>
      <c r="V983" s="48">
        <v>4.215466921670874E-2</v>
      </c>
      <c r="W983" s="48">
        <v>31492.393025138626</v>
      </c>
      <c r="X983" s="48">
        <v>668.30399263954678</v>
      </c>
      <c r="Y983" s="48">
        <v>2.4098538700997096E-2</v>
      </c>
      <c r="Z983" s="48">
        <v>27732.137659114374</v>
      </c>
      <c r="AA983" s="48">
        <v>573.30661589745978</v>
      </c>
      <c r="AB983" s="48">
        <v>1.6292126335526902E-2</v>
      </c>
      <c r="AC983" s="48">
        <v>35189.183050176645</v>
      </c>
      <c r="AD983" s="48">
        <v>-1327.5514108173043</v>
      </c>
      <c r="AE983" s="48">
        <v>-4.215466921670874E-2</v>
      </c>
      <c r="AF983" s="48">
        <v>31492.393025138626</v>
      </c>
      <c r="AG983" s="48">
        <v>-659.24741817775748</v>
      </c>
      <c r="AH983" s="48">
        <v>-1.8056130515711644E-2</v>
      </c>
      <c r="AI983" s="48">
        <v>36511.002044657886</v>
      </c>
      <c r="AJ983" s="48">
        <v>-754.24479491984448</v>
      </c>
      <c r="AK983" s="48">
        <v>-2.5862542881181838E-2</v>
      </c>
      <c r="AL983" s="48">
        <v>29163.597654917754</v>
      </c>
      <c r="AM983" s="48">
        <v>-668.30399263954678</v>
      </c>
      <c r="AN983" s="48">
        <v>-2.4098538700997096E-2</v>
      </c>
      <c r="AO983" s="48">
        <v>27732.137659114374</v>
      </c>
      <c r="AP983" s="48">
        <v>659.24741817775748</v>
      </c>
      <c r="AQ983" s="48">
        <v>1.8056130515711644E-2</v>
      </c>
      <c r="AR983" s="48">
        <v>36511.002044657886</v>
      </c>
      <c r="AS983" s="48">
        <v>-94.997376742086999</v>
      </c>
      <c r="AT983" s="48">
        <v>-7.8064123654701945E-3</v>
      </c>
      <c r="AU983" s="48">
        <v>12169.146631592928</v>
      </c>
      <c r="AV983" s="48">
        <v>-573.30661589745978</v>
      </c>
      <c r="AW983" s="48">
        <v>-1.6292126335526902E-2</v>
      </c>
      <c r="AX983" s="48">
        <v>35189.183050176645</v>
      </c>
      <c r="AY983" s="48">
        <v>754.24479491984448</v>
      </c>
      <c r="AZ983" s="48">
        <v>2.5862542881181838E-2</v>
      </c>
      <c r="BA983" s="48">
        <v>29163.597654917754</v>
      </c>
      <c r="BB983" s="48">
        <v>94.997376742086999</v>
      </c>
      <c r="BC983" s="48">
        <v>7.8064123654701945E-3</v>
      </c>
      <c r="BD983" s="48">
        <v>12169.146631592928</v>
      </c>
      <c r="BF983" s="8">
        <f t="shared" si="121"/>
        <v>319002.70600525918</v>
      </c>
      <c r="BG983" s="8">
        <f t="shared" si="122"/>
        <v>318939.79467094311</v>
      </c>
      <c r="BH983" s="8">
        <f t="shared" si="123"/>
        <v>319057.35817364953</v>
      </c>
      <c r="BI983" s="8">
        <f t="shared" si="124"/>
        <v>318918.1631794275</v>
      </c>
      <c r="BJ983" s="19">
        <f t="shared" si="125"/>
        <v>0</v>
      </c>
      <c r="BK983" s="19">
        <f t="shared" si="126"/>
        <v>0</v>
      </c>
      <c r="BL983" s="19">
        <f t="shared" si="127"/>
        <v>1</v>
      </c>
      <c r="BM983" s="19">
        <f t="shared" si="128"/>
        <v>0</v>
      </c>
    </row>
    <row r="984" spans="2:65" x14ac:dyDescent="0.25">
      <c r="B984" s="6">
        <v>959</v>
      </c>
      <c r="C984" s="48">
        <v>1971.4424920736676</v>
      </c>
      <c r="D984" s="48">
        <v>1568.8390672860185</v>
      </c>
      <c r="E984" s="48">
        <v>15.041891784185474</v>
      </c>
      <c r="F984" s="48">
        <v>10.649526414215986</v>
      </c>
      <c r="G984" s="48">
        <v>3211.9742400247219</v>
      </c>
      <c r="H984" s="48">
        <v>2937.1722118703528</v>
      </c>
      <c r="I984" s="48">
        <v>15.105280021572126</v>
      </c>
      <c r="J984" s="48">
        <v>10.686943416834954</v>
      </c>
      <c r="K984" s="48">
        <v>2632.2268582095917</v>
      </c>
      <c r="L984" s="48">
        <v>2288.6137547013991</v>
      </c>
      <c r="M984" s="48">
        <v>15.071275502706731</v>
      </c>
      <c r="N984" s="48">
        <v>10.666883363348973</v>
      </c>
      <c r="O984" s="48">
        <v>2490.8362842087986</v>
      </c>
      <c r="P984" s="48">
        <v>2144.071305652606</v>
      </c>
      <c r="Q984" s="48">
        <v>15.069711009954181</v>
      </c>
      <c r="R984" s="48">
        <v>10.665959754014088</v>
      </c>
      <c r="U984" s="48">
        <v>1368.3331445843344</v>
      </c>
      <c r="V984" s="48">
        <v>3.7417002618967743E-2</v>
      </c>
      <c r="W984" s="48">
        <v>36569.822508729958</v>
      </c>
      <c r="X984" s="48">
        <v>719.77468741538064</v>
      </c>
      <c r="Y984" s="48">
        <v>1.7356949132986799E-2</v>
      </c>
      <c r="Z984" s="48">
        <v>41468.963347219375</v>
      </c>
      <c r="AA984" s="48">
        <v>575.23223836658758</v>
      </c>
      <c r="AB984" s="48">
        <v>1.6433339798101798E-2</v>
      </c>
      <c r="AC984" s="48">
        <v>35003.97639395445</v>
      </c>
      <c r="AD984" s="48">
        <v>-1368.3331445843344</v>
      </c>
      <c r="AE984" s="48">
        <v>-3.7417002618967743E-2</v>
      </c>
      <c r="AF984" s="48">
        <v>36569.822508729958</v>
      </c>
      <c r="AG984" s="48">
        <v>-648.55845716895374</v>
      </c>
      <c r="AH984" s="48">
        <v>-2.0060053485980944E-2</v>
      </c>
      <c r="AI984" s="48">
        <v>32330.843864509217</v>
      </c>
      <c r="AJ984" s="48">
        <v>-793.1009062177468</v>
      </c>
      <c r="AK984" s="48">
        <v>-2.0983662820865945E-2</v>
      </c>
      <c r="AL984" s="48">
        <v>37796.113718959263</v>
      </c>
      <c r="AM984" s="48">
        <v>-719.77468741538064</v>
      </c>
      <c r="AN984" s="48">
        <v>-1.7356949132986799E-2</v>
      </c>
      <c r="AO984" s="48">
        <v>41468.963347219375</v>
      </c>
      <c r="AP984" s="48">
        <v>648.55845716895374</v>
      </c>
      <c r="AQ984" s="48">
        <v>2.0060053485980944E-2</v>
      </c>
      <c r="AR984" s="48">
        <v>32330.843864509217</v>
      </c>
      <c r="AS984" s="48">
        <v>-144.54244904879306</v>
      </c>
      <c r="AT984" s="48">
        <v>-9.2360933488500052E-4</v>
      </c>
      <c r="AU984" s="48">
        <v>156497.38865706697</v>
      </c>
      <c r="AV984" s="48">
        <v>-575.23223836658758</v>
      </c>
      <c r="AW984" s="48">
        <v>-1.6433339798101798E-2</v>
      </c>
      <c r="AX984" s="48">
        <v>35003.97639395445</v>
      </c>
      <c r="AY984" s="48">
        <v>793.1009062177468</v>
      </c>
      <c r="AZ984" s="48">
        <v>2.0983662820865945E-2</v>
      </c>
      <c r="BA984" s="48">
        <v>37796.113718959263</v>
      </c>
      <c r="BB984" s="48">
        <v>144.54244904879306</v>
      </c>
      <c r="BC984" s="48">
        <v>9.2360933488500052E-4</v>
      </c>
      <c r="BD984" s="48">
        <v>156497.38865706697</v>
      </c>
      <c r="BF984" s="8">
        <f t="shared" si="121"/>
        <v>317916.95335919358</v>
      </c>
      <c r="BG984" s="8">
        <f t="shared" si="122"/>
        <v>317671.13029317826</v>
      </c>
      <c r="BH984" s="8">
        <f t="shared" si="123"/>
        <v>317717.8871457678</v>
      </c>
      <c r="BI984" s="8">
        <f t="shared" si="124"/>
        <v>317834.72131476999</v>
      </c>
      <c r="BJ984" s="19">
        <f t="shared" si="125"/>
        <v>1</v>
      </c>
      <c r="BK984" s="19">
        <f t="shared" si="126"/>
        <v>0</v>
      </c>
      <c r="BL984" s="19">
        <f t="shared" si="127"/>
        <v>0</v>
      </c>
      <c r="BM984" s="19">
        <f t="shared" si="128"/>
        <v>0</v>
      </c>
    </row>
    <row r="985" spans="2:65" x14ac:dyDescent="0.25">
      <c r="B985" s="6">
        <v>960</v>
      </c>
      <c r="C985" s="48">
        <v>1943.8434692227088</v>
      </c>
      <c r="D985" s="48">
        <v>1550.414334360069</v>
      </c>
      <c r="E985" s="48">
        <v>15.04814998199935</v>
      </c>
      <c r="F985" s="48">
        <v>10.652507663010553</v>
      </c>
      <c r="G985" s="48">
        <v>3148.9969971690357</v>
      </c>
      <c r="H985" s="48">
        <v>2895.064630926915</v>
      </c>
      <c r="I985" s="48">
        <v>15.113936738233454</v>
      </c>
      <c r="J985" s="48">
        <v>10.691268713430039</v>
      </c>
      <c r="K985" s="48">
        <v>2599.7256141929834</v>
      </c>
      <c r="L985" s="48">
        <v>2266.9069700363302</v>
      </c>
      <c r="M985" s="48">
        <v>15.076874912899614</v>
      </c>
      <c r="N985" s="48">
        <v>10.669445746502896</v>
      </c>
      <c r="O985" s="48">
        <v>2554.4339331037504</v>
      </c>
      <c r="P985" s="48">
        <v>2186.971763017717</v>
      </c>
      <c r="Q985" s="48">
        <v>15.06048346381111</v>
      </c>
      <c r="R985" s="48">
        <v>10.659782883231484</v>
      </c>
      <c r="U985" s="48">
        <v>1344.650296566846</v>
      </c>
      <c r="V985" s="48">
        <v>3.8761050419486409E-2</v>
      </c>
      <c r="W985" s="48">
        <v>34690.759977207628</v>
      </c>
      <c r="X985" s="48">
        <v>716.49263567626122</v>
      </c>
      <c r="Y985" s="48">
        <v>1.6938083492343381E-2</v>
      </c>
      <c r="Z985" s="48">
        <v>42300.690984321896</v>
      </c>
      <c r="AA985" s="48">
        <v>636.55742865764796</v>
      </c>
      <c r="AB985" s="48">
        <v>7.2752202209311889E-3</v>
      </c>
      <c r="AC985" s="48">
        <v>87496.654304187105</v>
      </c>
      <c r="AD985" s="48">
        <v>-1344.650296566846</v>
      </c>
      <c r="AE985" s="48">
        <v>-3.8761050419486409E-2</v>
      </c>
      <c r="AF985" s="48">
        <v>34690.759977207628</v>
      </c>
      <c r="AG985" s="48">
        <v>-628.15766089058479</v>
      </c>
      <c r="AH985" s="48">
        <v>-2.1822966927143028E-2</v>
      </c>
      <c r="AI985" s="48">
        <v>28784.246568659422</v>
      </c>
      <c r="AJ985" s="48">
        <v>-708.09286790919805</v>
      </c>
      <c r="AK985" s="48">
        <v>-3.148583019855522E-2</v>
      </c>
      <c r="AL985" s="48">
        <v>22489.255117106299</v>
      </c>
      <c r="AM985" s="48">
        <v>-716.49263567626122</v>
      </c>
      <c r="AN985" s="48">
        <v>-1.6938083492343381E-2</v>
      </c>
      <c r="AO985" s="48">
        <v>42300.690984321896</v>
      </c>
      <c r="AP985" s="48">
        <v>628.15766089058479</v>
      </c>
      <c r="AQ985" s="48">
        <v>2.1822966927143028E-2</v>
      </c>
      <c r="AR985" s="48">
        <v>28784.246568659422</v>
      </c>
      <c r="AS985" s="48">
        <v>-79.935207018613255</v>
      </c>
      <c r="AT985" s="48">
        <v>-9.662863271412192E-3</v>
      </c>
      <c r="AU985" s="48">
        <v>8272.4141668343218</v>
      </c>
      <c r="AV985" s="48">
        <v>-636.55742865764796</v>
      </c>
      <c r="AW985" s="48">
        <v>-7.2752202209311889E-3</v>
      </c>
      <c r="AX985" s="48">
        <v>87496.654304187105</v>
      </c>
      <c r="AY985" s="48">
        <v>708.09286790919805</v>
      </c>
      <c r="AZ985" s="48">
        <v>3.148583019855522E-2</v>
      </c>
      <c r="BA985" s="48">
        <v>22489.255117106299</v>
      </c>
      <c r="BB985" s="48">
        <v>79.935207018613255</v>
      </c>
      <c r="BC985" s="48">
        <v>9.662863271412192E-3</v>
      </c>
      <c r="BD985" s="48">
        <v>8272.4141668343218</v>
      </c>
      <c r="BF985" s="8">
        <f t="shared" si="121"/>
        <v>318024.81555595656</v>
      </c>
      <c r="BG985" s="8">
        <f t="shared" si="122"/>
        <v>317842.99677197426</v>
      </c>
      <c r="BH985" s="8">
        <f t="shared" si="123"/>
        <v>317816.46542505058</v>
      </c>
      <c r="BI985" s="8">
        <f t="shared" si="124"/>
        <v>317606.5147339268</v>
      </c>
      <c r="BJ985" s="19">
        <f t="shared" si="125"/>
        <v>1</v>
      </c>
      <c r="BK985" s="19">
        <f t="shared" si="126"/>
        <v>0</v>
      </c>
      <c r="BL985" s="19">
        <f t="shared" si="127"/>
        <v>0</v>
      </c>
      <c r="BM985" s="19">
        <f t="shared" si="128"/>
        <v>0</v>
      </c>
    </row>
    <row r="986" spans="2:65" x14ac:dyDescent="0.25">
      <c r="B986" s="6">
        <v>961</v>
      </c>
      <c r="C986" s="48">
        <v>2016.7620423021099</v>
      </c>
      <c r="D986" s="48">
        <v>1594.2721432162753</v>
      </c>
      <c r="E986" s="48">
        <v>15.172299502766109</v>
      </c>
      <c r="F986" s="48">
        <v>10.73919901708946</v>
      </c>
      <c r="G986" s="48">
        <v>3241.7422797950776</v>
      </c>
      <c r="H986" s="48">
        <v>2953.7905773969951</v>
      </c>
      <c r="I986" s="48">
        <v>15.228140527535963</v>
      </c>
      <c r="J986" s="48">
        <v>10.77204505579259</v>
      </c>
      <c r="K986" s="48">
        <v>2578.1348123406447</v>
      </c>
      <c r="L986" s="48">
        <v>2248.4069697496639</v>
      </c>
      <c r="M986" s="48">
        <v>15.210890368531391</v>
      </c>
      <c r="N986" s="48">
        <v>10.76190722889614</v>
      </c>
      <c r="O986" s="48">
        <v>2568.7458554123273</v>
      </c>
      <c r="P986" s="48">
        <v>2191.9712281770062</v>
      </c>
      <c r="Q986" s="48">
        <v>15.191368219223548</v>
      </c>
      <c r="R986" s="48">
        <v>10.75042467850356</v>
      </c>
      <c r="U986" s="48">
        <v>1359.5184341807199</v>
      </c>
      <c r="V986" s="48">
        <v>3.2846038703130631E-2</v>
      </c>
      <c r="W986" s="48">
        <v>41390.636066294988</v>
      </c>
      <c r="X986" s="48">
        <v>654.1348265333886</v>
      </c>
      <c r="Y986" s="48">
        <v>2.2708211806680367E-2</v>
      </c>
      <c r="Z986" s="48">
        <v>28806.091474844943</v>
      </c>
      <c r="AA986" s="48">
        <v>597.69908496073094</v>
      </c>
      <c r="AB986" s="48">
        <v>1.1225661414099974E-2</v>
      </c>
      <c r="AC986" s="48">
        <v>53243.997205366621</v>
      </c>
      <c r="AD986" s="48">
        <v>-1359.5184341807199</v>
      </c>
      <c r="AE986" s="48">
        <v>-3.2846038703130631E-2</v>
      </c>
      <c r="AF986" s="48">
        <v>41390.636066294988</v>
      </c>
      <c r="AG986" s="48">
        <v>-705.38360764733125</v>
      </c>
      <c r="AH986" s="48">
        <v>-1.0137826896450264E-2</v>
      </c>
      <c r="AI986" s="48">
        <v>69579.369903654559</v>
      </c>
      <c r="AJ986" s="48">
        <v>-761.81934921998891</v>
      </c>
      <c r="AK986" s="48">
        <v>-2.1620377289030657E-2</v>
      </c>
      <c r="AL986" s="48">
        <v>35236.172756638553</v>
      </c>
      <c r="AM986" s="48">
        <v>-654.1348265333886</v>
      </c>
      <c r="AN986" s="48">
        <v>-2.2708211806680367E-2</v>
      </c>
      <c r="AO986" s="48">
        <v>28806.091474844943</v>
      </c>
      <c r="AP986" s="48">
        <v>705.38360764733125</v>
      </c>
      <c r="AQ986" s="48">
        <v>1.0137826896450264E-2</v>
      </c>
      <c r="AR986" s="48">
        <v>69579.369903654559</v>
      </c>
      <c r="AS986" s="48">
        <v>-56.435741572657662</v>
      </c>
      <c r="AT986" s="48">
        <v>-1.1482550392580393E-2</v>
      </c>
      <c r="AU986" s="48">
        <v>4914.9134681023816</v>
      </c>
      <c r="AV986" s="48">
        <v>-597.69908496073094</v>
      </c>
      <c r="AW986" s="48">
        <v>-1.1225661414099974E-2</v>
      </c>
      <c r="AX986" s="48">
        <v>53243.997205366621</v>
      </c>
      <c r="AY986" s="48">
        <v>761.81934921998891</v>
      </c>
      <c r="AZ986" s="48">
        <v>2.1620377289030657E-2</v>
      </c>
      <c r="BA986" s="48">
        <v>35236.172756638553</v>
      </c>
      <c r="BB986" s="48">
        <v>56.435741572657662</v>
      </c>
      <c r="BC986" s="48">
        <v>1.1482550392580393E-2</v>
      </c>
      <c r="BD986" s="48">
        <v>4914.9134681023816</v>
      </c>
      <c r="BF986" s="8">
        <f t="shared" ref="BF986:BF1025" si="129">IF($B986&lt;&gt;"",$F986*rngWTPthreshold-$D986,"")</f>
        <v>320581.69836946751</v>
      </c>
      <c r="BG986" s="8">
        <f t="shared" ref="BG986:BG1025" si="130">IF($B986&lt;&gt;"",$J986*rngWTPthreshold-$H986,"")</f>
        <v>320207.56109638076</v>
      </c>
      <c r="BH986" s="8">
        <f t="shared" ref="BH986:BH1025" si="131">IF($B986&lt;&gt;"",$N986*rngWTPthreshold-$L986,"")</f>
        <v>320608.80989713455</v>
      </c>
      <c r="BI986" s="8">
        <f t="shared" ref="BI986:BI1025" si="132">IF($B986&lt;&gt;"",$R986*rngWTPthreshold-$P986,"")</f>
        <v>320320.76912692975</v>
      </c>
      <c r="BJ986" s="19">
        <f t="shared" si="125"/>
        <v>0</v>
      </c>
      <c r="BK986" s="19">
        <f t="shared" si="126"/>
        <v>0</v>
      </c>
      <c r="BL986" s="19">
        <f t="shared" si="127"/>
        <v>1</v>
      </c>
      <c r="BM986" s="19">
        <f t="shared" si="128"/>
        <v>0</v>
      </c>
    </row>
    <row r="987" spans="2:65" x14ac:dyDescent="0.25">
      <c r="B987" s="6">
        <v>962</v>
      </c>
      <c r="C987" s="48">
        <v>1937.0775473590754</v>
      </c>
      <c r="D987" s="48">
        <v>1546.6877981024368</v>
      </c>
      <c r="E987" s="48">
        <v>14.980039249499988</v>
      </c>
      <c r="F987" s="48">
        <v>10.604317291186405</v>
      </c>
      <c r="G987" s="48">
        <v>3175.0888132708001</v>
      </c>
      <c r="H987" s="48">
        <v>2913.0859058147139</v>
      </c>
      <c r="I987" s="48">
        <v>15.041950251622325</v>
      </c>
      <c r="J987" s="48">
        <v>10.640926970816356</v>
      </c>
      <c r="K987" s="48">
        <v>2579.6276925184252</v>
      </c>
      <c r="L987" s="48">
        <v>2254.0842653451045</v>
      </c>
      <c r="M987" s="48">
        <v>15.011434815330704</v>
      </c>
      <c r="N987" s="48">
        <v>10.622894733295322</v>
      </c>
      <c r="O987" s="48">
        <v>2423.7078489868309</v>
      </c>
      <c r="P987" s="48">
        <v>2099.7760184393505</v>
      </c>
      <c r="Q987" s="48">
        <v>15.012211785496502</v>
      </c>
      <c r="R987" s="48">
        <v>10.623354159038918</v>
      </c>
      <c r="U987" s="48">
        <v>1366.3981077122771</v>
      </c>
      <c r="V987" s="48">
        <v>3.6609679629950875E-2</v>
      </c>
      <c r="W987" s="48">
        <v>37323.410680556961</v>
      </c>
      <c r="X987" s="48">
        <v>707.39646724266777</v>
      </c>
      <c r="Y987" s="48">
        <v>1.8577442108917097E-2</v>
      </c>
      <c r="Z987" s="48">
        <v>38078.249045013596</v>
      </c>
      <c r="AA987" s="48">
        <v>553.08822033691376</v>
      </c>
      <c r="AB987" s="48">
        <v>1.903686785251324E-2</v>
      </c>
      <c r="AC987" s="48">
        <v>29053.530476858108</v>
      </c>
      <c r="AD987" s="48">
        <v>-1366.3981077122771</v>
      </c>
      <c r="AE987" s="48">
        <v>-3.6609679629950875E-2</v>
      </c>
      <c r="AF987" s="48">
        <v>37323.410680556961</v>
      </c>
      <c r="AG987" s="48">
        <v>-659.00164046960936</v>
      </c>
      <c r="AH987" s="48">
        <v>-1.8032237521033778E-2</v>
      </c>
      <c r="AI987" s="48">
        <v>36545.749782904873</v>
      </c>
      <c r="AJ987" s="48">
        <v>-813.30988737536336</v>
      </c>
      <c r="AK987" s="48">
        <v>-1.7572811777437636E-2</v>
      </c>
      <c r="AL987" s="48">
        <v>46282.285252699352</v>
      </c>
      <c r="AM987" s="48">
        <v>-707.39646724266777</v>
      </c>
      <c r="AN987" s="48">
        <v>-1.8577442108917097E-2</v>
      </c>
      <c r="AO987" s="48">
        <v>38078.249045013596</v>
      </c>
      <c r="AP987" s="48">
        <v>659.00164046960936</v>
      </c>
      <c r="AQ987" s="48">
        <v>1.8032237521033778E-2</v>
      </c>
      <c r="AR987" s="48">
        <v>36545.749782904873</v>
      </c>
      <c r="AS987" s="48">
        <v>-154.308246905754</v>
      </c>
      <c r="AT987" s="48">
        <v>4.5942574359614241E-4</v>
      </c>
      <c r="AU987" s="48">
        <v>-335872.00773276313</v>
      </c>
      <c r="AV987" s="48">
        <v>-553.08822033691376</v>
      </c>
      <c r="AW987" s="48">
        <v>-1.903686785251324E-2</v>
      </c>
      <c r="AX987" s="48">
        <v>29053.530476858108</v>
      </c>
      <c r="AY987" s="48">
        <v>813.30988737536336</v>
      </c>
      <c r="AZ987" s="48">
        <v>1.7572811777437636E-2</v>
      </c>
      <c r="BA987" s="48">
        <v>46282.285252699352</v>
      </c>
      <c r="BB987" s="48">
        <v>154.308246905754</v>
      </c>
      <c r="BC987" s="48">
        <v>-4.5942574359614241E-4</v>
      </c>
      <c r="BD987" s="48">
        <v>-335872.00773276313</v>
      </c>
      <c r="BF987" s="8">
        <f t="shared" si="129"/>
        <v>316582.83093748969</v>
      </c>
      <c r="BG987" s="8">
        <f t="shared" si="130"/>
        <v>316314.72321867594</v>
      </c>
      <c r="BH987" s="8">
        <f t="shared" si="131"/>
        <v>316432.75773351453</v>
      </c>
      <c r="BI987" s="8">
        <f t="shared" si="132"/>
        <v>316600.8487527282</v>
      </c>
      <c r="BJ987" s="19">
        <f t="shared" ref="BJ987:BJ1025" si="133">IF($B987&lt;&gt;"",IF(BF987=MAX($BF987:$BI987),1,0),"")</f>
        <v>0</v>
      </c>
      <c r="BK987" s="19">
        <f t="shared" ref="BK987:BK1025" si="134">IF($B987&lt;&gt;"",IF(BG987=MAX($BF987:$BI987),1,0),"")</f>
        <v>0</v>
      </c>
      <c r="BL987" s="19">
        <f t="shared" ref="BL987:BL1025" si="135">IF($B987&lt;&gt;"",IF(BH987=MAX($BF987:$BI987),1,0),"")</f>
        <v>0</v>
      </c>
      <c r="BM987" s="19">
        <f t="shared" ref="BM987:BM1025" si="136">IF($B987&lt;&gt;"",IF(BI987=MAX($BF987:$BI987),1,0),"")</f>
        <v>1</v>
      </c>
    </row>
    <row r="988" spans="2:65" x14ac:dyDescent="0.25">
      <c r="B988" s="6">
        <v>963</v>
      </c>
      <c r="C988" s="48">
        <v>2032.8320433878994</v>
      </c>
      <c r="D988" s="48">
        <v>1608.0830407704859</v>
      </c>
      <c r="E988" s="48">
        <v>15.028227516335848</v>
      </c>
      <c r="F988" s="48">
        <v>10.639776150872072</v>
      </c>
      <c r="G988" s="48">
        <v>3147.7139465815881</v>
      </c>
      <c r="H988" s="48">
        <v>2892.8975609977456</v>
      </c>
      <c r="I988" s="48">
        <v>15.106754342238414</v>
      </c>
      <c r="J988" s="48">
        <v>10.686010326105093</v>
      </c>
      <c r="K988" s="48">
        <v>2567.3113240272282</v>
      </c>
      <c r="L988" s="48">
        <v>2243.4410407877972</v>
      </c>
      <c r="M988" s="48">
        <v>15.075036604613981</v>
      </c>
      <c r="N988" s="48">
        <v>10.66735462487825</v>
      </c>
      <c r="O988" s="48">
        <v>2497.8661686609685</v>
      </c>
      <c r="P988" s="48">
        <v>2147.0860592237677</v>
      </c>
      <c r="Q988" s="48">
        <v>15.062605941418708</v>
      </c>
      <c r="R988" s="48">
        <v>10.660036286474538</v>
      </c>
      <c r="U988" s="48">
        <v>1284.8145202272597</v>
      </c>
      <c r="V988" s="48">
        <v>4.6234175233021091E-2</v>
      </c>
      <c r="W988" s="48">
        <v>27789.281711023737</v>
      </c>
      <c r="X988" s="48">
        <v>635.35800001731127</v>
      </c>
      <c r="Y988" s="48">
        <v>2.7578474006178411E-2</v>
      </c>
      <c r="Z988" s="48">
        <v>23038.185502032196</v>
      </c>
      <c r="AA988" s="48">
        <v>539.00301845328181</v>
      </c>
      <c r="AB988" s="48">
        <v>2.0260135602466534E-2</v>
      </c>
      <c r="AC988" s="48">
        <v>26604.117022181326</v>
      </c>
      <c r="AD988" s="48">
        <v>-1284.8145202272597</v>
      </c>
      <c r="AE988" s="48">
        <v>-4.6234175233021091E-2</v>
      </c>
      <c r="AF988" s="48">
        <v>27789.281711023737</v>
      </c>
      <c r="AG988" s="48">
        <v>-649.45652020994839</v>
      </c>
      <c r="AH988" s="48">
        <v>-1.865570122684268E-2</v>
      </c>
      <c r="AI988" s="48">
        <v>34812.763793380254</v>
      </c>
      <c r="AJ988" s="48">
        <v>-745.81150177397785</v>
      </c>
      <c r="AK988" s="48">
        <v>-2.5974039630554557E-2</v>
      </c>
      <c r="AL988" s="48">
        <v>28713.727721299179</v>
      </c>
      <c r="AM988" s="48">
        <v>-635.35800001731127</v>
      </c>
      <c r="AN988" s="48">
        <v>-2.7578474006178411E-2</v>
      </c>
      <c r="AO988" s="48">
        <v>23038.185502032196</v>
      </c>
      <c r="AP988" s="48">
        <v>649.45652020994839</v>
      </c>
      <c r="AQ988" s="48">
        <v>1.865570122684268E-2</v>
      </c>
      <c r="AR988" s="48">
        <v>34812.763793380254</v>
      </c>
      <c r="AS988" s="48">
        <v>-96.354981564029458</v>
      </c>
      <c r="AT988" s="48">
        <v>-7.318338403711877E-3</v>
      </c>
      <c r="AU988" s="48">
        <v>13166.237504835524</v>
      </c>
      <c r="AV988" s="48">
        <v>-539.00301845328181</v>
      </c>
      <c r="AW988" s="48">
        <v>-2.0260135602466534E-2</v>
      </c>
      <c r="AX988" s="48">
        <v>26604.117022181326</v>
      </c>
      <c r="AY988" s="48">
        <v>745.81150177397785</v>
      </c>
      <c r="AZ988" s="48">
        <v>2.5974039630554557E-2</v>
      </c>
      <c r="BA988" s="48">
        <v>28713.727721299179</v>
      </c>
      <c r="BB988" s="48">
        <v>96.354981564029458</v>
      </c>
      <c r="BC988" s="48">
        <v>7.318338403711877E-3</v>
      </c>
      <c r="BD988" s="48">
        <v>13166.237504835524</v>
      </c>
      <c r="BF988" s="8">
        <f t="shared" si="129"/>
        <v>317585.20148539165</v>
      </c>
      <c r="BG988" s="8">
        <f t="shared" si="130"/>
        <v>317687.41222215502</v>
      </c>
      <c r="BH988" s="8">
        <f t="shared" si="131"/>
        <v>317777.19770555972</v>
      </c>
      <c r="BI988" s="8">
        <f t="shared" si="132"/>
        <v>317654.00253501238</v>
      </c>
      <c r="BJ988" s="19">
        <f t="shared" si="133"/>
        <v>0</v>
      </c>
      <c r="BK988" s="19">
        <f t="shared" si="134"/>
        <v>0</v>
      </c>
      <c r="BL988" s="19">
        <f t="shared" si="135"/>
        <v>1</v>
      </c>
      <c r="BM988" s="19">
        <f t="shared" si="136"/>
        <v>0</v>
      </c>
    </row>
    <row r="989" spans="2:65" x14ac:dyDescent="0.25">
      <c r="B989" s="6">
        <v>964</v>
      </c>
      <c r="C989" s="48">
        <v>2018.0859518673597</v>
      </c>
      <c r="D989" s="48">
        <v>1598.9102188293944</v>
      </c>
      <c r="E989" s="48">
        <v>15.026519024380901</v>
      </c>
      <c r="F989" s="48">
        <v>10.639605071913707</v>
      </c>
      <c r="G989" s="48">
        <v>3167.8838837219287</v>
      </c>
      <c r="H989" s="48">
        <v>2906.8085716283153</v>
      </c>
      <c r="I989" s="48">
        <v>15.104725035783462</v>
      </c>
      <c r="J989" s="48">
        <v>10.685752098866022</v>
      </c>
      <c r="K989" s="48">
        <v>2610.9592745446948</v>
      </c>
      <c r="L989" s="48">
        <v>2273.2560407028036</v>
      </c>
      <c r="M989" s="48">
        <v>15.06700821735342</v>
      </c>
      <c r="N989" s="48">
        <v>10.663515113682582</v>
      </c>
      <c r="O989" s="48">
        <v>2508.2106312540391</v>
      </c>
      <c r="P989" s="48">
        <v>2154.6268484705411</v>
      </c>
      <c r="Q989" s="48">
        <v>15.059147948001764</v>
      </c>
      <c r="R989" s="48">
        <v>10.658876537927258</v>
      </c>
      <c r="U989" s="48">
        <v>1307.898352798921</v>
      </c>
      <c r="V989" s="48">
        <v>4.6147026952315429E-2</v>
      </c>
      <c r="W989" s="48">
        <v>28341.9851543285</v>
      </c>
      <c r="X989" s="48">
        <v>674.34582187340925</v>
      </c>
      <c r="Y989" s="48">
        <v>2.3910041768875345E-2</v>
      </c>
      <c r="Z989" s="48">
        <v>28203.456455322135</v>
      </c>
      <c r="AA989" s="48">
        <v>555.71662964114671</v>
      </c>
      <c r="AB989" s="48">
        <v>1.927146601355112E-2</v>
      </c>
      <c r="AC989" s="48">
        <v>28836.240546016757</v>
      </c>
      <c r="AD989" s="48">
        <v>-1307.898352798921</v>
      </c>
      <c r="AE989" s="48">
        <v>-4.6147026952315429E-2</v>
      </c>
      <c r="AF989" s="48">
        <v>28341.9851543285</v>
      </c>
      <c r="AG989" s="48">
        <v>-633.55253092551175</v>
      </c>
      <c r="AH989" s="48">
        <v>-2.2236985183440083E-2</v>
      </c>
      <c r="AI989" s="48">
        <v>28490.936415126962</v>
      </c>
      <c r="AJ989" s="48">
        <v>-752.18172315777429</v>
      </c>
      <c r="AK989" s="48">
        <v>-2.6875560938764309E-2</v>
      </c>
      <c r="AL989" s="48">
        <v>27987.572980211004</v>
      </c>
      <c r="AM989" s="48">
        <v>-674.34582187340925</v>
      </c>
      <c r="AN989" s="48">
        <v>-2.3910041768875345E-2</v>
      </c>
      <c r="AO989" s="48">
        <v>28203.456455322135</v>
      </c>
      <c r="AP989" s="48">
        <v>633.55253092551175</v>
      </c>
      <c r="AQ989" s="48">
        <v>2.2236985183440083E-2</v>
      </c>
      <c r="AR989" s="48">
        <v>28490.936415126962</v>
      </c>
      <c r="AS989" s="48">
        <v>-118.62919223226254</v>
      </c>
      <c r="AT989" s="48">
        <v>-4.6385757553242257E-3</v>
      </c>
      <c r="AU989" s="48">
        <v>25574.486327208993</v>
      </c>
      <c r="AV989" s="48">
        <v>-555.71662964114671</v>
      </c>
      <c r="AW989" s="48">
        <v>-1.927146601355112E-2</v>
      </c>
      <c r="AX989" s="48">
        <v>28836.240546016757</v>
      </c>
      <c r="AY989" s="48">
        <v>752.18172315777429</v>
      </c>
      <c r="AZ989" s="48">
        <v>2.6875560938764309E-2</v>
      </c>
      <c r="BA989" s="48">
        <v>27987.572980211004</v>
      </c>
      <c r="BB989" s="48">
        <v>118.62919223226254</v>
      </c>
      <c r="BC989" s="48">
        <v>4.6385757553242257E-3</v>
      </c>
      <c r="BD989" s="48">
        <v>25574.486327208993</v>
      </c>
      <c r="BF989" s="8">
        <f t="shared" si="129"/>
        <v>317589.24193858181</v>
      </c>
      <c r="BG989" s="8">
        <f t="shared" si="130"/>
        <v>317665.75439435238</v>
      </c>
      <c r="BH989" s="8">
        <f t="shared" si="131"/>
        <v>317632.19736977463</v>
      </c>
      <c r="BI989" s="8">
        <f t="shared" si="132"/>
        <v>317611.66928934719</v>
      </c>
      <c r="BJ989" s="19">
        <f t="shared" si="133"/>
        <v>0</v>
      </c>
      <c r="BK989" s="19">
        <f t="shared" si="134"/>
        <v>1</v>
      </c>
      <c r="BL989" s="19">
        <f t="shared" si="135"/>
        <v>0</v>
      </c>
      <c r="BM989" s="19">
        <f t="shared" si="136"/>
        <v>0</v>
      </c>
    </row>
    <row r="990" spans="2:65" x14ac:dyDescent="0.25">
      <c r="B990" s="6">
        <v>965</v>
      </c>
      <c r="C990" s="48">
        <v>1980.7390440247386</v>
      </c>
      <c r="D990" s="48">
        <v>1574.9314361408476</v>
      </c>
      <c r="E990" s="48">
        <v>14.916407238280096</v>
      </c>
      <c r="F990" s="48">
        <v>10.559800258671908</v>
      </c>
      <c r="G990" s="48">
        <v>3183.0081313551732</v>
      </c>
      <c r="H990" s="48">
        <v>2917.6500052565552</v>
      </c>
      <c r="I990" s="48">
        <v>14.982695683480504</v>
      </c>
      <c r="J990" s="48">
        <v>10.598978071264657</v>
      </c>
      <c r="K990" s="48">
        <v>2541.2969409325601</v>
      </c>
      <c r="L990" s="48">
        <v>2227.4157608122255</v>
      </c>
      <c r="M990" s="48">
        <v>14.959923322879447</v>
      </c>
      <c r="N990" s="48">
        <v>10.58553197225007</v>
      </c>
      <c r="O990" s="48">
        <v>2447.9824970636405</v>
      </c>
      <c r="P990" s="48">
        <v>2115.1425845568765</v>
      </c>
      <c r="Q990" s="48">
        <v>14.950989186776182</v>
      </c>
      <c r="R990" s="48">
        <v>10.580253102109298</v>
      </c>
      <c r="U990" s="48">
        <v>1342.7185691157076</v>
      </c>
      <c r="V990" s="48">
        <v>3.9177812592749106E-2</v>
      </c>
      <c r="W990" s="48">
        <v>34272.423095009988</v>
      </c>
      <c r="X990" s="48">
        <v>652.48432467137786</v>
      </c>
      <c r="Y990" s="48">
        <v>2.5731713578162285E-2</v>
      </c>
      <c r="Z990" s="48">
        <v>25357.204551861687</v>
      </c>
      <c r="AA990" s="48">
        <v>540.21114841602889</v>
      </c>
      <c r="AB990" s="48">
        <v>2.0452843437389845E-2</v>
      </c>
      <c r="AC990" s="48">
        <v>26412.520590094031</v>
      </c>
      <c r="AD990" s="48">
        <v>-1342.7185691157076</v>
      </c>
      <c r="AE990" s="48">
        <v>-3.9177812592749106E-2</v>
      </c>
      <c r="AF990" s="48">
        <v>34272.423095009988</v>
      </c>
      <c r="AG990" s="48">
        <v>-690.23424444432976</v>
      </c>
      <c r="AH990" s="48">
        <v>-1.3446099014586821E-2</v>
      </c>
      <c r="AI990" s="48">
        <v>51333.419729807014</v>
      </c>
      <c r="AJ990" s="48">
        <v>-802.50742069967873</v>
      </c>
      <c r="AK990" s="48">
        <v>-1.8724969155359261E-2</v>
      </c>
      <c r="AL990" s="48">
        <v>42857.609753124409</v>
      </c>
      <c r="AM990" s="48">
        <v>-652.48432467137786</v>
      </c>
      <c r="AN990" s="48">
        <v>-2.5731713578162285E-2</v>
      </c>
      <c r="AO990" s="48">
        <v>25357.204551861687</v>
      </c>
      <c r="AP990" s="48">
        <v>690.23424444432976</v>
      </c>
      <c r="AQ990" s="48">
        <v>1.3446099014586821E-2</v>
      </c>
      <c r="AR990" s="48">
        <v>51333.419729807014</v>
      </c>
      <c r="AS990" s="48">
        <v>-112.27317625534897</v>
      </c>
      <c r="AT990" s="48">
        <v>-5.2788701407724403E-3</v>
      </c>
      <c r="AU990" s="48">
        <v>21268.410334284221</v>
      </c>
      <c r="AV990" s="48">
        <v>-540.21114841602889</v>
      </c>
      <c r="AW990" s="48">
        <v>-2.0452843437389845E-2</v>
      </c>
      <c r="AX990" s="48">
        <v>26412.520590094031</v>
      </c>
      <c r="AY990" s="48">
        <v>802.50742069967873</v>
      </c>
      <c r="AZ990" s="48">
        <v>1.8724969155359261E-2</v>
      </c>
      <c r="BA990" s="48">
        <v>42857.609753124409</v>
      </c>
      <c r="BB990" s="48">
        <v>112.27317625534897</v>
      </c>
      <c r="BC990" s="48">
        <v>5.2788701407724403E-3</v>
      </c>
      <c r="BD990" s="48">
        <v>21268.410334284221</v>
      </c>
      <c r="BF990" s="8">
        <f t="shared" si="129"/>
        <v>315219.07632401638</v>
      </c>
      <c r="BG990" s="8">
        <f t="shared" si="130"/>
        <v>315051.69213268312</v>
      </c>
      <c r="BH990" s="8">
        <f t="shared" si="131"/>
        <v>315338.54340668989</v>
      </c>
      <c r="BI990" s="8">
        <f t="shared" si="132"/>
        <v>315292.45047872205</v>
      </c>
      <c r="BJ990" s="19">
        <f t="shared" si="133"/>
        <v>0</v>
      </c>
      <c r="BK990" s="19">
        <f t="shared" si="134"/>
        <v>0</v>
      </c>
      <c r="BL990" s="19">
        <f t="shared" si="135"/>
        <v>1</v>
      </c>
      <c r="BM990" s="19">
        <f t="shared" si="136"/>
        <v>0</v>
      </c>
    </row>
    <row r="991" spans="2:65" x14ac:dyDescent="0.25">
      <c r="B991" s="6">
        <v>966</v>
      </c>
      <c r="C991" s="48">
        <v>1987.0669924276397</v>
      </c>
      <c r="D991" s="48">
        <v>1579.3257395611547</v>
      </c>
      <c r="E991" s="48">
        <v>15.048844099694179</v>
      </c>
      <c r="F991" s="48">
        <v>10.653602369392658</v>
      </c>
      <c r="G991" s="48">
        <v>3147.419130706558</v>
      </c>
      <c r="H991" s="48">
        <v>2893.8889556892386</v>
      </c>
      <c r="I991" s="48">
        <v>15.121954054859426</v>
      </c>
      <c r="J991" s="48">
        <v>10.696798025606853</v>
      </c>
      <c r="K991" s="48">
        <v>2536.7982498744213</v>
      </c>
      <c r="L991" s="48">
        <v>2224.4956074187198</v>
      </c>
      <c r="M991" s="48">
        <v>15.094254377657409</v>
      </c>
      <c r="N991" s="48">
        <v>10.680448390221061</v>
      </c>
      <c r="O991" s="48">
        <v>2435.9700810090917</v>
      </c>
      <c r="P991" s="48">
        <v>2107.1807628264405</v>
      </c>
      <c r="Q991" s="48">
        <v>15.086448404921668</v>
      </c>
      <c r="R991" s="48">
        <v>10.675837392943661</v>
      </c>
      <c r="U991" s="48">
        <v>1314.5632161280839</v>
      </c>
      <c r="V991" s="48">
        <v>4.3195656214194855E-2</v>
      </c>
      <c r="W991" s="48">
        <v>30432.764109648953</v>
      </c>
      <c r="X991" s="48">
        <v>645.16986785756512</v>
      </c>
      <c r="Y991" s="48">
        <v>2.6846020828402928E-2</v>
      </c>
      <c r="Z991" s="48">
        <v>24032.234496926983</v>
      </c>
      <c r="AA991" s="48">
        <v>527.85502326528581</v>
      </c>
      <c r="AB991" s="48">
        <v>2.2235023551003152E-2</v>
      </c>
      <c r="AC991" s="48">
        <v>23739.800502323786</v>
      </c>
      <c r="AD991" s="48">
        <v>-1314.5632161280839</v>
      </c>
      <c r="AE991" s="48">
        <v>-4.3195656214194855E-2</v>
      </c>
      <c r="AF991" s="48">
        <v>30432.764109648953</v>
      </c>
      <c r="AG991" s="48">
        <v>-669.3933482705188</v>
      </c>
      <c r="AH991" s="48">
        <v>-1.6349635385791927E-2</v>
      </c>
      <c r="AI991" s="48">
        <v>40942.402229485277</v>
      </c>
      <c r="AJ991" s="48">
        <v>-786.70819286279811</v>
      </c>
      <c r="AK991" s="48">
        <v>-2.0960632663191703E-2</v>
      </c>
      <c r="AL991" s="48">
        <v>37532.654930035162</v>
      </c>
      <c r="AM991" s="48">
        <v>-645.16986785756512</v>
      </c>
      <c r="AN991" s="48">
        <v>-2.6846020828402928E-2</v>
      </c>
      <c r="AO991" s="48">
        <v>24032.234496926983</v>
      </c>
      <c r="AP991" s="48">
        <v>669.3933482705188</v>
      </c>
      <c r="AQ991" s="48">
        <v>1.6349635385791927E-2</v>
      </c>
      <c r="AR991" s="48">
        <v>40942.402229485277</v>
      </c>
      <c r="AS991" s="48">
        <v>-117.31484459227931</v>
      </c>
      <c r="AT991" s="48">
        <v>-4.6109972773997754E-3</v>
      </c>
      <c r="AU991" s="48">
        <v>25442.401618253669</v>
      </c>
      <c r="AV991" s="48">
        <v>-527.85502326528581</v>
      </c>
      <c r="AW991" s="48">
        <v>-2.2235023551003152E-2</v>
      </c>
      <c r="AX991" s="48">
        <v>23739.800502323786</v>
      </c>
      <c r="AY991" s="48">
        <v>786.70819286279811</v>
      </c>
      <c r="AZ991" s="48">
        <v>2.0960632663191703E-2</v>
      </c>
      <c r="BA991" s="48">
        <v>37532.654930035162</v>
      </c>
      <c r="BB991" s="48">
        <v>117.31484459227931</v>
      </c>
      <c r="BC991" s="48">
        <v>4.6109972773997754E-3</v>
      </c>
      <c r="BD991" s="48">
        <v>25442.401618253669</v>
      </c>
      <c r="BF991" s="8">
        <f t="shared" si="129"/>
        <v>318028.74534221855</v>
      </c>
      <c r="BG991" s="8">
        <f t="shared" si="130"/>
        <v>318010.05181251635</v>
      </c>
      <c r="BH991" s="8">
        <f t="shared" si="131"/>
        <v>318188.9560992131</v>
      </c>
      <c r="BI991" s="8">
        <f t="shared" si="132"/>
        <v>318167.94102548336</v>
      </c>
      <c r="BJ991" s="19">
        <f t="shared" si="133"/>
        <v>0</v>
      </c>
      <c r="BK991" s="19">
        <f t="shared" si="134"/>
        <v>0</v>
      </c>
      <c r="BL991" s="19">
        <f t="shared" si="135"/>
        <v>1</v>
      </c>
      <c r="BM991" s="19">
        <f t="shared" si="136"/>
        <v>0</v>
      </c>
    </row>
    <row r="992" spans="2:65" x14ac:dyDescent="0.25">
      <c r="B992" s="6">
        <v>967</v>
      </c>
      <c r="C992" s="48">
        <v>1950.3495553084174</v>
      </c>
      <c r="D992" s="48">
        <v>1552.5694273600268</v>
      </c>
      <c r="E992" s="48">
        <v>15.006930289458362</v>
      </c>
      <c r="F992" s="48">
        <v>10.622749036626544</v>
      </c>
      <c r="G992" s="48">
        <v>3185.6830349981724</v>
      </c>
      <c r="H992" s="48">
        <v>2918.2133154280145</v>
      </c>
      <c r="I992" s="48">
        <v>15.068598926678257</v>
      </c>
      <c r="J992" s="48">
        <v>10.659412107770654</v>
      </c>
      <c r="K992" s="48">
        <v>2559.4631703187983</v>
      </c>
      <c r="L992" s="48">
        <v>2238.1071753526048</v>
      </c>
      <c r="M992" s="48">
        <v>15.04320881650669</v>
      </c>
      <c r="N992" s="48">
        <v>10.644329202904441</v>
      </c>
      <c r="O992" s="48">
        <v>2554.1194119512843</v>
      </c>
      <c r="P992" s="48">
        <v>2184.7116792434349</v>
      </c>
      <c r="Q992" s="48">
        <v>15.020436102368651</v>
      </c>
      <c r="R992" s="48">
        <v>10.630786947254567</v>
      </c>
      <c r="U992" s="48">
        <v>1365.6438880679877</v>
      </c>
      <c r="V992" s="48">
        <v>3.6663071144110049E-2</v>
      </c>
      <c r="W992" s="48">
        <v>37248.485886523435</v>
      </c>
      <c r="X992" s="48">
        <v>685.53774799257803</v>
      </c>
      <c r="Y992" s="48">
        <v>2.1580166277896495E-2</v>
      </c>
      <c r="Z992" s="48">
        <v>31767.028074048747</v>
      </c>
      <c r="AA992" s="48">
        <v>632.14225188340811</v>
      </c>
      <c r="AB992" s="48">
        <v>8.0379106280226154E-3</v>
      </c>
      <c r="AC992" s="48">
        <v>78645.095863540308</v>
      </c>
      <c r="AD992" s="48">
        <v>-1365.6438880679877</v>
      </c>
      <c r="AE992" s="48">
        <v>-3.6663071144110049E-2</v>
      </c>
      <c r="AF992" s="48">
        <v>37248.485886523435</v>
      </c>
      <c r="AG992" s="48">
        <v>-680.10614007540971</v>
      </c>
      <c r="AH992" s="48">
        <v>-1.5082904866213553E-2</v>
      </c>
      <c r="AI992" s="48">
        <v>45091.190729372087</v>
      </c>
      <c r="AJ992" s="48">
        <v>-733.50163618457964</v>
      </c>
      <c r="AK992" s="48">
        <v>-2.8625160516087433E-2</v>
      </c>
      <c r="AL992" s="48">
        <v>25624.367617863638</v>
      </c>
      <c r="AM992" s="48">
        <v>-685.53774799257803</v>
      </c>
      <c r="AN992" s="48">
        <v>-2.1580166277896495E-2</v>
      </c>
      <c r="AO992" s="48">
        <v>31767.028074048747</v>
      </c>
      <c r="AP992" s="48">
        <v>680.10614007540971</v>
      </c>
      <c r="AQ992" s="48">
        <v>1.5082904866213553E-2</v>
      </c>
      <c r="AR992" s="48">
        <v>45091.190729372087</v>
      </c>
      <c r="AS992" s="48">
        <v>-53.395496109169926</v>
      </c>
      <c r="AT992" s="48">
        <v>-1.354225564987388E-2</v>
      </c>
      <c r="AU992" s="48">
        <v>3942.8805281539048</v>
      </c>
      <c r="AV992" s="48">
        <v>-632.14225188340811</v>
      </c>
      <c r="AW992" s="48">
        <v>-8.0379106280226154E-3</v>
      </c>
      <c r="AX992" s="48">
        <v>78645.095863540308</v>
      </c>
      <c r="AY992" s="48">
        <v>733.50163618457964</v>
      </c>
      <c r="AZ992" s="48">
        <v>2.8625160516087433E-2</v>
      </c>
      <c r="BA992" s="48">
        <v>25624.367617863638</v>
      </c>
      <c r="BB992" s="48">
        <v>53.395496109169926</v>
      </c>
      <c r="BC992" s="48">
        <v>1.354225564987388E-2</v>
      </c>
      <c r="BD992" s="48">
        <v>3942.8805281539048</v>
      </c>
      <c r="BF992" s="8">
        <f t="shared" si="129"/>
        <v>317129.90167143632</v>
      </c>
      <c r="BG992" s="8">
        <f t="shared" si="130"/>
        <v>316864.14991769165</v>
      </c>
      <c r="BH992" s="8">
        <f t="shared" si="131"/>
        <v>317091.76891178067</v>
      </c>
      <c r="BI992" s="8">
        <f t="shared" si="132"/>
        <v>316738.89673839358</v>
      </c>
      <c r="BJ992" s="19">
        <f t="shared" si="133"/>
        <v>1</v>
      </c>
      <c r="BK992" s="19">
        <f t="shared" si="134"/>
        <v>0</v>
      </c>
      <c r="BL992" s="19">
        <f t="shared" si="135"/>
        <v>0</v>
      </c>
      <c r="BM992" s="19">
        <f t="shared" si="136"/>
        <v>0</v>
      </c>
    </row>
    <row r="993" spans="2:65" x14ac:dyDescent="0.25">
      <c r="B993" s="6">
        <v>968</v>
      </c>
      <c r="C993" s="48">
        <v>1945.493796194746</v>
      </c>
      <c r="D993" s="48">
        <v>1553.0614970935314</v>
      </c>
      <c r="E993" s="48">
        <v>15.085561265255844</v>
      </c>
      <c r="F993" s="48">
        <v>10.678479511598413</v>
      </c>
      <c r="G993" s="48">
        <v>3163.05207156805</v>
      </c>
      <c r="H993" s="48">
        <v>2905.456939066727</v>
      </c>
      <c r="I993" s="48">
        <v>15.147802673348666</v>
      </c>
      <c r="J993" s="48">
        <v>10.71512883893741</v>
      </c>
      <c r="K993" s="48">
        <v>2548.9290282510915</v>
      </c>
      <c r="L993" s="48">
        <v>2233.9973347857131</v>
      </c>
      <c r="M993" s="48">
        <v>15.121468400162014</v>
      </c>
      <c r="N993" s="48">
        <v>10.699635013687715</v>
      </c>
      <c r="O993" s="48">
        <v>2481.6673329288192</v>
      </c>
      <c r="P993" s="48">
        <v>2139.3661161999448</v>
      </c>
      <c r="Q993" s="48">
        <v>15.108829239455678</v>
      </c>
      <c r="R993" s="48">
        <v>10.692192266644541</v>
      </c>
      <c r="U993" s="48">
        <v>1352.3954419731956</v>
      </c>
      <c r="V993" s="48">
        <v>3.6649327338997395E-2</v>
      </c>
      <c r="W993" s="48">
        <v>36900.962177664696</v>
      </c>
      <c r="X993" s="48">
        <v>680.93583769218162</v>
      </c>
      <c r="Y993" s="48">
        <v>2.1155502089301947E-2</v>
      </c>
      <c r="Z993" s="48">
        <v>32187.174514592196</v>
      </c>
      <c r="AA993" s="48">
        <v>586.30461910641338</v>
      </c>
      <c r="AB993" s="48">
        <v>1.3712755046128677E-2</v>
      </c>
      <c r="AC993" s="48">
        <v>42756.150542624637</v>
      </c>
      <c r="AD993" s="48">
        <v>-1352.3954419731956</v>
      </c>
      <c r="AE993" s="48">
        <v>-3.6649327338997395E-2</v>
      </c>
      <c r="AF993" s="48">
        <v>36900.962177664696</v>
      </c>
      <c r="AG993" s="48">
        <v>-671.45960428101398</v>
      </c>
      <c r="AH993" s="48">
        <v>-1.5493825249695448E-2</v>
      </c>
      <c r="AI993" s="48">
        <v>43337.238768341762</v>
      </c>
      <c r="AJ993" s="48">
        <v>-766.09082286678222</v>
      </c>
      <c r="AK993" s="48">
        <v>-2.2936572292868718E-2</v>
      </c>
      <c r="AL993" s="48">
        <v>33400.405827202434</v>
      </c>
      <c r="AM993" s="48">
        <v>-680.93583769218162</v>
      </c>
      <c r="AN993" s="48">
        <v>-2.1155502089301947E-2</v>
      </c>
      <c r="AO993" s="48">
        <v>32187.174514592196</v>
      </c>
      <c r="AP993" s="48">
        <v>671.45960428101398</v>
      </c>
      <c r="AQ993" s="48">
        <v>1.5493825249695448E-2</v>
      </c>
      <c r="AR993" s="48">
        <v>43337.238768341762</v>
      </c>
      <c r="AS993" s="48">
        <v>-94.631218585768238</v>
      </c>
      <c r="AT993" s="48">
        <v>-7.4427470431732701E-3</v>
      </c>
      <c r="AU993" s="48">
        <v>12714.555262571643</v>
      </c>
      <c r="AV993" s="48">
        <v>-586.30461910641338</v>
      </c>
      <c r="AW993" s="48">
        <v>-1.3712755046128677E-2</v>
      </c>
      <c r="AX993" s="48">
        <v>42756.150542624637</v>
      </c>
      <c r="AY993" s="48">
        <v>766.09082286678222</v>
      </c>
      <c r="AZ993" s="48">
        <v>2.2936572292868718E-2</v>
      </c>
      <c r="BA993" s="48">
        <v>33400.405827202434</v>
      </c>
      <c r="BB993" s="48">
        <v>94.631218585768238</v>
      </c>
      <c r="BC993" s="48">
        <v>7.4427470431732701E-3</v>
      </c>
      <c r="BD993" s="48">
        <v>12714.555262571643</v>
      </c>
      <c r="BF993" s="8">
        <f t="shared" si="129"/>
        <v>318801.32385085884</v>
      </c>
      <c r="BG993" s="8">
        <f t="shared" si="130"/>
        <v>318548.40822905558</v>
      </c>
      <c r="BH993" s="8">
        <f t="shared" si="131"/>
        <v>318755.05307584576</v>
      </c>
      <c r="BI993" s="8">
        <f t="shared" si="132"/>
        <v>318626.40188313631</v>
      </c>
      <c r="BJ993" s="19">
        <f t="shared" si="133"/>
        <v>1</v>
      </c>
      <c r="BK993" s="19">
        <f t="shared" si="134"/>
        <v>0</v>
      </c>
      <c r="BL993" s="19">
        <f t="shared" si="135"/>
        <v>0</v>
      </c>
      <c r="BM993" s="19">
        <f t="shared" si="136"/>
        <v>0</v>
      </c>
    </row>
    <row r="994" spans="2:65" x14ac:dyDescent="0.25">
      <c r="B994" s="6">
        <v>969</v>
      </c>
      <c r="C994" s="48">
        <v>1997.1124412844581</v>
      </c>
      <c r="D994" s="48">
        <v>1584.1370294746741</v>
      </c>
      <c r="E994" s="48">
        <v>15.063185362354114</v>
      </c>
      <c r="F994" s="48">
        <v>10.66355449875609</v>
      </c>
      <c r="G994" s="48">
        <v>3166.6784538233705</v>
      </c>
      <c r="H994" s="48">
        <v>2905.6069826283215</v>
      </c>
      <c r="I994" s="48">
        <v>15.133509549416809</v>
      </c>
      <c r="J994" s="48">
        <v>10.705081454547877</v>
      </c>
      <c r="K994" s="48">
        <v>2588.3791021843349</v>
      </c>
      <c r="L994" s="48">
        <v>2257.5974689544132</v>
      </c>
      <c r="M994" s="48">
        <v>15.101394037779071</v>
      </c>
      <c r="N994" s="48">
        <v>10.686132731183116</v>
      </c>
      <c r="O994" s="48">
        <v>2480.3204745061553</v>
      </c>
      <c r="P994" s="48">
        <v>2135.3722063528521</v>
      </c>
      <c r="Q994" s="48">
        <v>15.094835279097831</v>
      </c>
      <c r="R994" s="48">
        <v>10.682259711867331</v>
      </c>
      <c r="U994" s="48">
        <v>1321.4699531536473</v>
      </c>
      <c r="V994" s="48">
        <v>4.1526955791786335E-2</v>
      </c>
      <c r="W994" s="48">
        <v>31821.979915393229</v>
      </c>
      <c r="X994" s="48">
        <v>673.46043947973908</v>
      </c>
      <c r="Y994" s="48">
        <v>2.2578232427026279E-2</v>
      </c>
      <c r="Z994" s="48">
        <v>29827.863702634353</v>
      </c>
      <c r="AA994" s="48">
        <v>551.23517687817798</v>
      </c>
      <c r="AB994" s="48">
        <v>1.8705213111241292E-2</v>
      </c>
      <c r="AC994" s="48">
        <v>29469.601527656563</v>
      </c>
      <c r="AD994" s="48">
        <v>-1321.4699531536473</v>
      </c>
      <c r="AE994" s="48">
        <v>-4.1526955791786335E-2</v>
      </c>
      <c r="AF994" s="48">
        <v>31821.979915393229</v>
      </c>
      <c r="AG994" s="48">
        <v>-648.00951367390826</v>
      </c>
      <c r="AH994" s="48">
        <v>-1.8948723364760056E-2</v>
      </c>
      <c r="AI994" s="48">
        <v>34198.056576151503</v>
      </c>
      <c r="AJ994" s="48">
        <v>-770.23477627546936</v>
      </c>
      <c r="AK994" s="48">
        <v>-2.2821742680545043E-2</v>
      </c>
      <c r="AL994" s="48">
        <v>33750.04210051299</v>
      </c>
      <c r="AM994" s="48">
        <v>-673.46043947973908</v>
      </c>
      <c r="AN994" s="48">
        <v>-2.2578232427026279E-2</v>
      </c>
      <c r="AO994" s="48">
        <v>29827.863702634353</v>
      </c>
      <c r="AP994" s="48">
        <v>648.00951367390826</v>
      </c>
      <c r="AQ994" s="48">
        <v>1.8948723364760056E-2</v>
      </c>
      <c r="AR994" s="48">
        <v>34198.056576151503</v>
      </c>
      <c r="AS994" s="48">
        <v>-122.2252626015611</v>
      </c>
      <c r="AT994" s="48">
        <v>-3.8730193157849868E-3</v>
      </c>
      <c r="AU994" s="48">
        <v>31558.134012762697</v>
      </c>
      <c r="AV994" s="48">
        <v>-551.23517687817798</v>
      </c>
      <c r="AW994" s="48">
        <v>-1.8705213111241292E-2</v>
      </c>
      <c r="AX994" s="48">
        <v>29469.601527656563</v>
      </c>
      <c r="AY994" s="48">
        <v>770.23477627546936</v>
      </c>
      <c r="AZ994" s="48">
        <v>2.2821742680545043E-2</v>
      </c>
      <c r="BA994" s="48">
        <v>33750.04210051299</v>
      </c>
      <c r="BB994" s="48">
        <v>122.2252626015611</v>
      </c>
      <c r="BC994" s="48">
        <v>3.8730193157849868E-3</v>
      </c>
      <c r="BD994" s="48">
        <v>31558.134012762697</v>
      </c>
      <c r="BF994" s="8">
        <f t="shared" si="129"/>
        <v>318322.49793320807</v>
      </c>
      <c r="BG994" s="8">
        <f t="shared" si="130"/>
        <v>318246.83665380796</v>
      </c>
      <c r="BH994" s="8">
        <f t="shared" si="131"/>
        <v>318326.38446653908</v>
      </c>
      <c r="BI994" s="8">
        <f t="shared" si="132"/>
        <v>318332.41914966714</v>
      </c>
      <c r="BJ994" s="19">
        <f t="shared" si="133"/>
        <v>0</v>
      </c>
      <c r="BK994" s="19">
        <f t="shared" si="134"/>
        <v>0</v>
      </c>
      <c r="BL994" s="19">
        <f t="shared" si="135"/>
        <v>0</v>
      </c>
      <c r="BM994" s="19">
        <f t="shared" si="136"/>
        <v>1</v>
      </c>
    </row>
    <row r="995" spans="2:65" x14ac:dyDescent="0.25">
      <c r="B995" s="6">
        <v>970</v>
      </c>
      <c r="C995" s="48">
        <v>1888.1118456564209</v>
      </c>
      <c r="D995" s="48">
        <v>1512.5751326223206</v>
      </c>
      <c r="E995" s="48">
        <v>15.170433266289489</v>
      </c>
      <c r="F995" s="48">
        <v>10.739037114575833</v>
      </c>
      <c r="G995" s="48">
        <v>3163.7125151130258</v>
      </c>
      <c r="H995" s="48">
        <v>2904.7096009173765</v>
      </c>
      <c r="I995" s="48">
        <v>15.228753644373993</v>
      </c>
      <c r="J995" s="48">
        <v>10.773444177539783</v>
      </c>
      <c r="K995" s="48">
        <v>2557.9994085566618</v>
      </c>
      <c r="L995" s="48">
        <v>2238.6076499924143</v>
      </c>
      <c r="M995" s="48">
        <v>15.198635548337956</v>
      </c>
      <c r="N995" s="48">
        <v>10.755685709803027</v>
      </c>
      <c r="O995" s="48">
        <v>2554.5748218174381</v>
      </c>
      <c r="P995" s="48">
        <v>2186.7475395001816</v>
      </c>
      <c r="Q995" s="48">
        <v>15.174317475375309</v>
      </c>
      <c r="R995" s="48">
        <v>10.741331214493313</v>
      </c>
      <c r="U995" s="48">
        <v>1392.134468295056</v>
      </c>
      <c r="V995" s="48">
        <v>3.4407062963950352E-2</v>
      </c>
      <c r="W995" s="48">
        <v>40460.717898346935</v>
      </c>
      <c r="X995" s="48">
        <v>726.03251737009373</v>
      </c>
      <c r="Y995" s="48">
        <v>1.6648595227193752E-2</v>
      </c>
      <c r="Z995" s="48">
        <v>43609.235942273073</v>
      </c>
      <c r="AA995" s="48">
        <v>674.17240687786102</v>
      </c>
      <c r="AB995" s="48">
        <v>2.2940999174796417E-3</v>
      </c>
      <c r="AC995" s="48">
        <v>293872.29463768279</v>
      </c>
      <c r="AD995" s="48">
        <v>-1392.134468295056</v>
      </c>
      <c r="AE995" s="48">
        <v>-3.4407062963950352E-2</v>
      </c>
      <c r="AF995" s="48">
        <v>40460.717898346935</v>
      </c>
      <c r="AG995" s="48">
        <v>-666.10195092496224</v>
      </c>
      <c r="AH995" s="48">
        <v>-1.77584677367566E-2</v>
      </c>
      <c r="AI995" s="48">
        <v>37508.976607607859</v>
      </c>
      <c r="AJ995" s="48">
        <v>-717.96206141719495</v>
      </c>
      <c r="AK995" s="48">
        <v>-3.2112963046470711E-2</v>
      </c>
      <c r="AL995" s="48">
        <v>22357.390701637563</v>
      </c>
      <c r="AM995" s="48">
        <v>-726.03251737009373</v>
      </c>
      <c r="AN995" s="48">
        <v>-1.6648595227193752E-2</v>
      </c>
      <c r="AO995" s="48">
        <v>43609.235942273073</v>
      </c>
      <c r="AP995" s="48">
        <v>666.10195092496224</v>
      </c>
      <c r="AQ995" s="48">
        <v>1.77584677367566E-2</v>
      </c>
      <c r="AR995" s="48">
        <v>37508.976607607859</v>
      </c>
      <c r="AS995" s="48">
        <v>-51.860110492232707</v>
      </c>
      <c r="AT995" s="48">
        <v>-1.435449530971411E-2</v>
      </c>
      <c r="AU995" s="48">
        <v>3612.8132249370997</v>
      </c>
      <c r="AV995" s="48">
        <v>-674.17240687786102</v>
      </c>
      <c r="AW995" s="48">
        <v>-2.2940999174796417E-3</v>
      </c>
      <c r="AX995" s="48">
        <v>293872.29463768279</v>
      </c>
      <c r="AY995" s="48">
        <v>717.96206141719495</v>
      </c>
      <c r="AZ995" s="48">
        <v>3.2112963046470711E-2</v>
      </c>
      <c r="BA995" s="48">
        <v>22357.390701637563</v>
      </c>
      <c r="BB995" s="48">
        <v>51.860110492232707</v>
      </c>
      <c r="BC995" s="48">
        <v>1.435449530971411E-2</v>
      </c>
      <c r="BD995" s="48">
        <v>3612.8132249370997</v>
      </c>
      <c r="BF995" s="8">
        <f t="shared" si="129"/>
        <v>320658.53830465267</v>
      </c>
      <c r="BG995" s="8">
        <f t="shared" si="130"/>
        <v>320298.61572527612</v>
      </c>
      <c r="BH995" s="8">
        <f t="shared" si="131"/>
        <v>320431.96364409843</v>
      </c>
      <c r="BI995" s="8">
        <f t="shared" si="132"/>
        <v>320053.18889529922</v>
      </c>
      <c r="BJ995" s="19">
        <f t="shared" si="133"/>
        <v>1</v>
      </c>
      <c r="BK995" s="19">
        <f t="shared" si="134"/>
        <v>0</v>
      </c>
      <c r="BL995" s="19">
        <f t="shared" si="135"/>
        <v>0</v>
      </c>
      <c r="BM995" s="19">
        <f t="shared" si="136"/>
        <v>0</v>
      </c>
    </row>
    <row r="996" spans="2:65" x14ac:dyDescent="0.25">
      <c r="B996" s="6">
        <v>971</v>
      </c>
      <c r="C996" s="48">
        <v>1944.8395386912509</v>
      </c>
      <c r="D996" s="48">
        <v>1552.5705215942112</v>
      </c>
      <c r="E996" s="48">
        <v>15.04431360704416</v>
      </c>
      <c r="F996" s="48">
        <v>10.649192668977609</v>
      </c>
      <c r="G996" s="48">
        <v>3153.8276302654108</v>
      </c>
      <c r="H996" s="48">
        <v>2899.230115068116</v>
      </c>
      <c r="I996" s="48">
        <v>15.10876247387046</v>
      </c>
      <c r="J996" s="48">
        <v>10.687303002267507</v>
      </c>
      <c r="K996" s="48">
        <v>2539.6116188595993</v>
      </c>
      <c r="L996" s="48">
        <v>2227.6884074546138</v>
      </c>
      <c r="M996" s="48">
        <v>15.082063755962231</v>
      </c>
      <c r="N996" s="48">
        <v>10.671528839005747</v>
      </c>
      <c r="O996" s="48">
        <v>2516.2108434513484</v>
      </c>
      <c r="P996" s="48">
        <v>2162.5903631998044</v>
      </c>
      <c r="Q996" s="48">
        <v>15.06252139586819</v>
      </c>
      <c r="R996" s="48">
        <v>10.65997073273078</v>
      </c>
      <c r="U996" s="48">
        <v>1346.6595934739048</v>
      </c>
      <c r="V996" s="48">
        <v>3.8110333289898435E-2</v>
      </c>
      <c r="W996" s="48">
        <v>35335.812553254473</v>
      </c>
      <c r="X996" s="48">
        <v>675.11788586040257</v>
      </c>
      <c r="Y996" s="48">
        <v>2.2336170028138369E-2</v>
      </c>
      <c r="Z996" s="48">
        <v>30225.319963534992</v>
      </c>
      <c r="AA996" s="48">
        <v>610.01984160559323</v>
      </c>
      <c r="AB996" s="48">
        <v>1.0778063753171807E-2</v>
      </c>
      <c r="AC996" s="48">
        <v>56598.27735070452</v>
      </c>
      <c r="AD996" s="48">
        <v>-1346.6595934739048</v>
      </c>
      <c r="AE996" s="48">
        <v>-3.8110333289898435E-2</v>
      </c>
      <c r="AF996" s="48">
        <v>35335.812553254473</v>
      </c>
      <c r="AG996" s="48">
        <v>-671.54170761350224</v>
      </c>
      <c r="AH996" s="48">
        <v>-1.5774163261760066E-2</v>
      </c>
      <c r="AI996" s="48">
        <v>42572.255432493366</v>
      </c>
      <c r="AJ996" s="48">
        <v>-736.63975186831158</v>
      </c>
      <c r="AK996" s="48">
        <v>-2.7332269536726628E-2</v>
      </c>
      <c r="AL996" s="48">
        <v>26951.283751921215</v>
      </c>
      <c r="AM996" s="48">
        <v>-675.11788586040257</v>
      </c>
      <c r="AN996" s="48">
        <v>-2.2336170028138369E-2</v>
      </c>
      <c r="AO996" s="48">
        <v>30225.319963534992</v>
      </c>
      <c r="AP996" s="48">
        <v>671.54170761350224</v>
      </c>
      <c r="AQ996" s="48">
        <v>1.5774163261760066E-2</v>
      </c>
      <c r="AR996" s="48">
        <v>42572.255432493366</v>
      </c>
      <c r="AS996" s="48">
        <v>-65.098044254809338</v>
      </c>
      <c r="AT996" s="48">
        <v>-1.1558106274966562E-2</v>
      </c>
      <c r="AU996" s="48">
        <v>5632.2413642971687</v>
      </c>
      <c r="AV996" s="48">
        <v>-610.01984160559323</v>
      </c>
      <c r="AW996" s="48">
        <v>-1.0778063753171807E-2</v>
      </c>
      <c r="AX996" s="48">
        <v>56598.27735070452</v>
      </c>
      <c r="AY996" s="48">
        <v>736.63975186831158</v>
      </c>
      <c r="AZ996" s="48">
        <v>2.7332269536726628E-2</v>
      </c>
      <c r="BA996" s="48">
        <v>26951.283751921215</v>
      </c>
      <c r="BB996" s="48">
        <v>65.098044254809338</v>
      </c>
      <c r="BC996" s="48">
        <v>1.1558106274966562E-2</v>
      </c>
      <c r="BD996" s="48">
        <v>5632.2413642971687</v>
      </c>
      <c r="BF996" s="8">
        <f t="shared" si="129"/>
        <v>317923.20954773406</v>
      </c>
      <c r="BG996" s="8">
        <f t="shared" si="130"/>
        <v>317719.85995295714</v>
      </c>
      <c r="BH996" s="8">
        <f t="shared" si="131"/>
        <v>317918.17676271778</v>
      </c>
      <c r="BI996" s="8">
        <f t="shared" si="132"/>
        <v>317636.53161872359</v>
      </c>
      <c r="BJ996" s="19">
        <f t="shared" si="133"/>
        <v>1</v>
      </c>
      <c r="BK996" s="19">
        <f t="shared" si="134"/>
        <v>0</v>
      </c>
      <c r="BL996" s="19">
        <f t="shared" si="135"/>
        <v>0</v>
      </c>
      <c r="BM996" s="19">
        <f t="shared" si="136"/>
        <v>0</v>
      </c>
    </row>
    <row r="997" spans="2:65" x14ac:dyDescent="0.25">
      <c r="B997" s="6">
        <v>972</v>
      </c>
      <c r="C997" s="48">
        <v>1994.880401616846</v>
      </c>
      <c r="D997" s="48">
        <v>1583.2400062531074</v>
      </c>
      <c r="E997" s="48">
        <v>15.127405582957195</v>
      </c>
      <c r="F997" s="48">
        <v>10.708708246249309</v>
      </c>
      <c r="G997" s="48">
        <v>3217.7031475293074</v>
      </c>
      <c r="H997" s="48">
        <v>2940.117584939645</v>
      </c>
      <c r="I997" s="48">
        <v>15.188859794146108</v>
      </c>
      <c r="J997" s="48">
        <v>10.744970775914167</v>
      </c>
      <c r="K997" s="48">
        <v>2602.8260271973481</v>
      </c>
      <c r="L997" s="48">
        <v>2267.7609859892464</v>
      </c>
      <c r="M997" s="48">
        <v>15.162630788245162</v>
      </c>
      <c r="N997" s="48">
        <v>10.729505663083732</v>
      </c>
      <c r="O997" s="48">
        <v>2532.9408674311562</v>
      </c>
      <c r="P997" s="48">
        <v>2171.1768141228731</v>
      </c>
      <c r="Q997" s="48">
        <v>15.150386195215631</v>
      </c>
      <c r="R997" s="48">
        <v>10.722279955051983</v>
      </c>
      <c r="U997" s="48">
        <v>1356.8775786865376</v>
      </c>
      <c r="V997" s="48">
        <v>3.6262529664858434E-2</v>
      </c>
      <c r="W997" s="48">
        <v>37418.172180124289</v>
      </c>
      <c r="X997" s="48">
        <v>684.520979736139</v>
      </c>
      <c r="Y997" s="48">
        <v>2.0797416834422933E-2</v>
      </c>
      <c r="Z997" s="48">
        <v>32913.750067419489</v>
      </c>
      <c r="AA997" s="48">
        <v>587.93680786976574</v>
      </c>
      <c r="AB997" s="48">
        <v>1.357170880267411E-2</v>
      </c>
      <c r="AC997" s="48">
        <v>43320.76501331367</v>
      </c>
      <c r="AD997" s="48">
        <v>-1356.8775786865376</v>
      </c>
      <c r="AE997" s="48">
        <v>-3.6262529664858434E-2</v>
      </c>
      <c r="AF997" s="48">
        <v>37418.172180124289</v>
      </c>
      <c r="AG997" s="48">
        <v>-672.35659895039862</v>
      </c>
      <c r="AH997" s="48">
        <v>-1.5465112830435501E-2</v>
      </c>
      <c r="AI997" s="48">
        <v>43475.699551780439</v>
      </c>
      <c r="AJ997" s="48">
        <v>-768.94077081677187</v>
      </c>
      <c r="AK997" s="48">
        <v>-2.2690820862184324E-2</v>
      </c>
      <c r="AL997" s="48">
        <v>33887.74586371443</v>
      </c>
      <c r="AM997" s="48">
        <v>-684.520979736139</v>
      </c>
      <c r="AN997" s="48">
        <v>-2.0797416834422933E-2</v>
      </c>
      <c r="AO997" s="48">
        <v>32913.750067419489</v>
      </c>
      <c r="AP997" s="48">
        <v>672.35659895039862</v>
      </c>
      <c r="AQ997" s="48">
        <v>1.5465112830435501E-2</v>
      </c>
      <c r="AR997" s="48">
        <v>43475.699551780439</v>
      </c>
      <c r="AS997" s="48">
        <v>-96.584171866373254</v>
      </c>
      <c r="AT997" s="48">
        <v>-7.2257080317488231E-3</v>
      </c>
      <c r="AU997" s="48">
        <v>13366.741562487017</v>
      </c>
      <c r="AV997" s="48">
        <v>-587.93680786976574</v>
      </c>
      <c r="AW997" s="48">
        <v>-1.357170880267411E-2</v>
      </c>
      <c r="AX997" s="48">
        <v>43320.76501331367</v>
      </c>
      <c r="AY997" s="48">
        <v>768.94077081677187</v>
      </c>
      <c r="AZ997" s="48">
        <v>2.2690820862184324E-2</v>
      </c>
      <c r="BA997" s="48">
        <v>33887.74586371443</v>
      </c>
      <c r="BB997" s="48">
        <v>96.584171866373254</v>
      </c>
      <c r="BC997" s="48">
        <v>7.2257080317488231E-3</v>
      </c>
      <c r="BD997" s="48">
        <v>13366.741562487017</v>
      </c>
      <c r="BF997" s="8">
        <f t="shared" si="129"/>
        <v>319678.00738122611</v>
      </c>
      <c r="BG997" s="8">
        <f t="shared" si="130"/>
        <v>319409.00569248537</v>
      </c>
      <c r="BH997" s="8">
        <f t="shared" si="131"/>
        <v>319617.40890652273</v>
      </c>
      <c r="BI997" s="8">
        <f t="shared" si="132"/>
        <v>319497.22183743661</v>
      </c>
      <c r="BJ997" s="19">
        <f t="shared" si="133"/>
        <v>1</v>
      </c>
      <c r="BK997" s="19">
        <f t="shared" si="134"/>
        <v>0</v>
      </c>
      <c r="BL997" s="19">
        <f t="shared" si="135"/>
        <v>0</v>
      </c>
      <c r="BM997" s="19">
        <f t="shared" si="136"/>
        <v>0</v>
      </c>
    </row>
    <row r="998" spans="2:65" x14ac:dyDescent="0.25">
      <c r="B998" s="6">
        <v>973</v>
      </c>
      <c r="C998" s="48">
        <v>1953.4883672219655</v>
      </c>
      <c r="D998" s="48">
        <v>1555.8331426963782</v>
      </c>
      <c r="E998" s="48">
        <v>15.024000225240405</v>
      </c>
      <c r="F998" s="48">
        <v>10.632812257321234</v>
      </c>
      <c r="G998" s="48">
        <v>3213.8850309103714</v>
      </c>
      <c r="H998" s="48">
        <v>2937.8350685496671</v>
      </c>
      <c r="I998" s="48">
        <v>15.073703075645826</v>
      </c>
      <c r="J998" s="48">
        <v>10.662078416808898</v>
      </c>
      <c r="K998" s="48">
        <v>2605.0907193323696</v>
      </c>
      <c r="L998" s="48">
        <v>2269.6200235114752</v>
      </c>
      <c r="M998" s="48">
        <v>15.049509004733071</v>
      </c>
      <c r="N998" s="48">
        <v>10.647841324609557</v>
      </c>
      <c r="O998" s="48">
        <v>2467.1370777834409</v>
      </c>
      <c r="P998" s="48">
        <v>2127.3740626313111</v>
      </c>
      <c r="Q998" s="48">
        <v>15.047754537651864</v>
      </c>
      <c r="R998" s="48">
        <v>10.646808246359395</v>
      </c>
      <c r="U998" s="48">
        <v>1382.0019258532889</v>
      </c>
      <c r="V998" s="48">
        <v>2.9266159487663757E-2</v>
      </c>
      <c r="W998" s="48">
        <v>47221.840858067793</v>
      </c>
      <c r="X998" s="48">
        <v>713.78688081509699</v>
      </c>
      <c r="Y998" s="48">
        <v>1.5029067288322651E-2</v>
      </c>
      <c r="Z998" s="48">
        <v>47493.757737693952</v>
      </c>
      <c r="AA998" s="48">
        <v>571.54091993493284</v>
      </c>
      <c r="AB998" s="48">
        <v>1.3995989038161127E-2</v>
      </c>
      <c r="AC998" s="48">
        <v>40836.05084117908</v>
      </c>
      <c r="AD998" s="48">
        <v>-1382.0019258532889</v>
      </c>
      <c r="AE998" s="48">
        <v>-2.9266159487663757E-2</v>
      </c>
      <c r="AF998" s="48">
        <v>47221.840858067793</v>
      </c>
      <c r="AG998" s="48">
        <v>-668.21504503819187</v>
      </c>
      <c r="AH998" s="48">
        <v>-1.4237092199341106E-2</v>
      </c>
      <c r="AI998" s="48">
        <v>46934.797898486388</v>
      </c>
      <c r="AJ998" s="48">
        <v>-810.46100591835602</v>
      </c>
      <c r="AK998" s="48">
        <v>-1.5270170449502629E-2</v>
      </c>
      <c r="AL998" s="48">
        <v>53074.784502143775</v>
      </c>
      <c r="AM998" s="48">
        <v>-713.78688081509699</v>
      </c>
      <c r="AN998" s="48">
        <v>-1.5029067288322651E-2</v>
      </c>
      <c r="AO998" s="48">
        <v>47493.757737693952</v>
      </c>
      <c r="AP998" s="48">
        <v>668.21504503819187</v>
      </c>
      <c r="AQ998" s="48">
        <v>1.4237092199341106E-2</v>
      </c>
      <c r="AR998" s="48">
        <v>46934.797898486388</v>
      </c>
      <c r="AS998" s="48">
        <v>-142.24596088016415</v>
      </c>
      <c r="AT998" s="48">
        <v>-1.0330782501615232E-3</v>
      </c>
      <c r="AU998" s="48">
        <v>137691.37125665339</v>
      </c>
      <c r="AV998" s="48">
        <v>-571.54091993493284</v>
      </c>
      <c r="AW998" s="48">
        <v>-1.3995989038161127E-2</v>
      </c>
      <c r="AX998" s="48">
        <v>40836.05084117908</v>
      </c>
      <c r="AY998" s="48">
        <v>810.46100591835602</v>
      </c>
      <c r="AZ998" s="48">
        <v>1.5270170449502629E-2</v>
      </c>
      <c r="BA998" s="48">
        <v>53074.784502143775</v>
      </c>
      <c r="BB998" s="48">
        <v>142.24596088016415</v>
      </c>
      <c r="BC998" s="48">
        <v>1.0330782501615232E-3</v>
      </c>
      <c r="BD998" s="48">
        <v>137691.37125665339</v>
      </c>
      <c r="BF998" s="8">
        <f t="shared" si="129"/>
        <v>317428.53457694064</v>
      </c>
      <c r="BG998" s="8">
        <f t="shared" si="130"/>
        <v>316924.51743571728</v>
      </c>
      <c r="BH998" s="8">
        <f t="shared" si="131"/>
        <v>317165.61971477524</v>
      </c>
      <c r="BI998" s="8">
        <f t="shared" si="132"/>
        <v>317276.87332815054</v>
      </c>
      <c r="BJ998" s="19">
        <f t="shared" si="133"/>
        <v>1</v>
      </c>
      <c r="BK998" s="19">
        <f t="shared" si="134"/>
        <v>0</v>
      </c>
      <c r="BL998" s="19">
        <f t="shared" si="135"/>
        <v>0</v>
      </c>
      <c r="BM998" s="19">
        <f t="shared" si="136"/>
        <v>0</v>
      </c>
    </row>
    <row r="999" spans="2:65" x14ac:dyDescent="0.25">
      <c r="B999" s="6">
        <v>974</v>
      </c>
      <c r="C999" s="48">
        <v>2009.0647330177399</v>
      </c>
      <c r="D999" s="48">
        <v>1595.5208001834296</v>
      </c>
      <c r="E999" s="48">
        <v>14.911970582814414</v>
      </c>
      <c r="F999" s="48">
        <v>10.557602962466531</v>
      </c>
      <c r="G999" s="48">
        <v>3161.6683714362753</v>
      </c>
      <c r="H999" s="48">
        <v>2904.2541119775988</v>
      </c>
      <c r="I999" s="48">
        <v>14.986108634457826</v>
      </c>
      <c r="J999" s="48">
        <v>10.60126855364426</v>
      </c>
      <c r="K999" s="48">
        <v>2550.9552882215394</v>
      </c>
      <c r="L999" s="48">
        <v>2235.0217526718661</v>
      </c>
      <c r="M999" s="48">
        <v>14.958495454733994</v>
      </c>
      <c r="N999" s="48">
        <v>10.585021535585859</v>
      </c>
      <c r="O999" s="48">
        <v>2479.8943509136225</v>
      </c>
      <c r="P999" s="48">
        <v>2137.8036367472932</v>
      </c>
      <c r="Q999" s="48">
        <v>14.94608593023033</v>
      </c>
      <c r="R999" s="48">
        <v>10.577713683708478</v>
      </c>
      <c r="U999" s="48">
        <v>1308.7333117941691</v>
      </c>
      <c r="V999" s="48">
        <v>4.3665591177729723E-2</v>
      </c>
      <c r="W999" s="48">
        <v>29971.730062403181</v>
      </c>
      <c r="X999" s="48">
        <v>639.5009524884365</v>
      </c>
      <c r="Y999" s="48">
        <v>2.7418573119328826E-2</v>
      </c>
      <c r="Z999" s="48">
        <v>23323.640865819452</v>
      </c>
      <c r="AA999" s="48">
        <v>542.28283656386361</v>
      </c>
      <c r="AB999" s="48">
        <v>2.0110721241946905E-2</v>
      </c>
      <c r="AC999" s="48">
        <v>26964.862673983622</v>
      </c>
      <c r="AD999" s="48">
        <v>-1308.7333117941691</v>
      </c>
      <c r="AE999" s="48">
        <v>-4.3665591177729723E-2</v>
      </c>
      <c r="AF999" s="48">
        <v>29971.730062403181</v>
      </c>
      <c r="AG999" s="48">
        <v>-669.23235930573264</v>
      </c>
      <c r="AH999" s="48">
        <v>-1.6247018058400897E-2</v>
      </c>
      <c r="AI999" s="48">
        <v>41191.088536994059</v>
      </c>
      <c r="AJ999" s="48">
        <v>-766.45047523030553</v>
      </c>
      <c r="AK999" s="48">
        <v>-2.3554869935782818E-2</v>
      </c>
      <c r="AL999" s="48">
        <v>32538.938967604765</v>
      </c>
      <c r="AM999" s="48">
        <v>-639.5009524884365</v>
      </c>
      <c r="AN999" s="48">
        <v>-2.7418573119328826E-2</v>
      </c>
      <c r="AO999" s="48">
        <v>23323.640865819452</v>
      </c>
      <c r="AP999" s="48">
        <v>669.23235930573264</v>
      </c>
      <c r="AQ999" s="48">
        <v>1.6247018058400897E-2</v>
      </c>
      <c r="AR999" s="48">
        <v>41191.088536994059</v>
      </c>
      <c r="AS999" s="48">
        <v>-97.218115924572885</v>
      </c>
      <c r="AT999" s="48">
        <v>-7.3078518773819212E-3</v>
      </c>
      <c r="AU999" s="48">
        <v>13303.241165227588</v>
      </c>
      <c r="AV999" s="48">
        <v>-542.28283656386361</v>
      </c>
      <c r="AW999" s="48">
        <v>-2.0110721241946905E-2</v>
      </c>
      <c r="AX999" s="48">
        <v>26964.862673983622</v>
      </c>
      <c r="AY999" s="48">
        <v>766.45047523030553</v>
      </c>
      <c r="AZ999" s="48">
        <v>2.3554869935782818E-2</v>
      </c>
      <c r="BA999" s="48">
        <v>32538.938967604765</v>
      </c>
      <c r="BB999" s="48">
        <v>97.218115924572885</v>
      </c>
      <c r="BC999" s="48">
        <v>7.3078518773819212E-3</v>
      </c>
      <c r="BD999" s="48">
        <v>13303.241165227588</v>
      </c>
      <c r="BF999" s="8">
        <f t="shared" si="129"/>
        <v>315132.56807381252</v>
      </c>
      <c r="BG999" s="8">
        <f t="shared" si="130"/>
        <v>315133.8024973502</v>
      </c>
      <c r="BH999" s="8">
        <f t="shared" si="131"/>
        <v>315315.62431490392</v>
      </c>
      <c r="BI999" s="8">
        <f t="shared" si="132"/>
        <v>315193.60687450704</v>
      </c>
      <c r="BJ999" s="19">
        <f t="shared" si="133"/>
        <v>0</v>
      </c>
      <c r="BK999" s="19">
        <f t="shared" si="134"/>
        <v>0</v>
      </c>
      <c r="BL999" s="19">
        <f t="shared" si="135"/>
        <v>1</v>
      </c>
      <c r="BM999" s="19">
        <f t="shared" si="136"/>
        <v>0</v>
      </c>
    </row>
    <row r="1000" spans="2:65" x14ac:dyDescent="0.25">
      <c r="B1000" s="6">
        <v>975</v>
      </c>
      <c r="C1000" s="48">
        <v>1924.2762195297239</v>
      </c>
      <c r="D1000" s="48">
        <v>1536.1636145608359</v>
      </c>
      <c r="E1000" s="48">
        <v>15.135503753399618</v>
      </c>
      <c r="F1000" s="48">
        <v>10.714249882482317</v>
      </c>
      <c r="G1000" s="48">
        <v>3218.7354849547119</v>
      </c>
      <c r="H1000" s="48">
        <v>2941.0562134647635</v>
      </c>
      <c r="I1000" s="48">
        <v>15.18938882360505</v>
      </c>
      <c r="J1000" s="48">
        <v>10.746122364126707</v>
      </c>
      <c r="K1000" s="48">
        <v>2567.4083770897264</v>
      </c>
      <c r="L1000" s="48">
        <v>2244.313870883419</v>
      </c>
      <c r="M1000" s="48">
        <v>15.167315989862562</v>
      </c>
      <c r="N1000" s="48">
        <v>10.73307531232536</v>
      </c>
      <c r="O1000" s="48">
        <v>2551.578770385071</v>
      </c>
      <c r="P1000" s="48">
        <v>2184.0354128740096</v>
      </c>
      <c r="Q1000" s="48">
        <v>15.145595331104309</v>
      </c>
      <c r="R1000" s="48">
        <v>10.72022451232402</v>
      </c>
      <c r="U1000" s="48">
        <v>1404.8925989039276</v>
      </c>
      <c r="V1000" s="48">
        <v>3.1872481644390049E-2</v>
      </c>
      <c r="W1000" s="48">
        <v>44078.544450309724</v>
      </c>
      <c r="X1000" s="48">
        <v>708.15025632258312</v>
      </c>
      <c r="Y1000" s="48">
        <v>1.8825429843042585E-2</v>
      </c>
      <c r="Z1000" s="48">
        <v>37616.684571178492</v>
      </c>
      <c r="AA1000" s="48">
        <v>647.87179831317371</v>
      </c>
      <c r="AB1000" s="48">
        <v>5.9746298417024946E-3</v>
      </c>
      <c r="AC1000" s="48">
        <v>108437.14430491983</v>
      </c>
      <c r="AD1000" s="48">
        <v>-1404.8925989039276</v>
      </c>
      <c r="AE1000" s="48">
        <v>-3.1872481644390049E-2</v>
      </c>
      <c r="AF1000" s="48">
        <v>44078.544450309724</v>
      </c>
      <c r="AG1000" s="48">
        <v>-696.74234258134447</v>
      </c>
      <c r="AH1000" s="48">
        <v>-1.3047051801347465E-2</v>
      </c>
      <c r="AI1000" s="48">
        <v>53402.282231253717</v>
      </c>
      <c r="AJ1000" s="48">
        <v>-757.02080059075388</v>
      </c>
      <c r="AK1000" s="48">
        <v>-2.5897851802687555E-2</v>
      </c>
      <c r="AL1000" s="48">
        <v>29231.026818687482</v>
      </c>
      <c r="AM1000" s="48">
        <v>-708.15025632258312</v>
      </c>
      <c r="AN1000" s="48">
        <v>-1.8825429843042585E-2</v>
      </c>
      <c r="AO1000" s="48">
        <v>37616.684571178492</v>
      </c>
      <c r="AP1000" s="48">
        <v>696.74234258134447</v>
      </c>
      <c r="AQ1000" s="48">
        <v>1.3047051801347465E-2</v>
      </c>
      <c r="AR1000" s="48">
        <v>53402.282231253717</v>
      </c>
      <c r="AS1000" s="48">
        <v>-60.278458009409405</v>
      </c>
      <c r="AT1000" s="48">
        <v>-1.285080000134009E-2</v>
      </c>
      <c r="AU1000" s="48">
        <v>4690.6385597101753</v>
      </c>
      <c r="AV1000" s="48">
        <v>-647.87179831317371</v>
      </c>
      <c r="AW1000" s="48">
        <v>-5.9746298417024946E-3</v>
      </c>
      <c r="AX1000" s="48">
        <v>108437.14430491983</v>
      </c>
      <c r="AY1000" s="48">
        <v>757.02080059075388</v>
      </c>
      <c r="AZ1000" s="48">
        <v>2.5897851802687555E-2</v>
      </c>
      <c r="BA1000" s="48">
        <v>29231.026818687482</v>
      </c>
      <c r="BB1000" s="48">
        <v>60.278458009409405</v>
      </c>
      <c r="BC1000" s="48">
        <v>1.285080000134009E-2</v>
      </c>
      <c r="BD1000" s="48">
        <v>4690.6385597101753</v>
      </c>
      <c r="BF1000" s="8">
        <f t="shared" si="129"/>
        <v>319891.33285990864</v>
      </c>
      <c r="BG1000" s="8">
        <f t="shared" si="130"/>
        <v>319442.61471033643</v>
      </c>
      <c r="BH1000" s="8">
        <f t="shared" si="131"/>
        <v>319747.94549887738</v>
      </c>
      <c r="BI1000" s="8">
        <f t="shared" si="132"/>
        <v>319422.6999568466</v>
      </c>
      <c r="BJ1000" s="19">
        <f t="shared" si="133"/>
        <v>1</v>
      </c>
      <c r="BK1000" s="19">
        <f t="shared" si="134"/>
        <v>0</v>
      </c>
      <c r="BL1000" s="19">
        <f t="shared" si="135"/>
        <v>0</v>
      </c>
      <c r="BM1000" s="19">
        <f t="shared" si="136"/>
        <v>0</v>
      </c>
    </row>
    <row r="1001" spans="2:65" x14ac:dyDescent="0.25">
      <c r="B1001" s="6">
        <v>976</v>
      </c>
      <c r="C1001" s="48">
        <v>2007.2192368490503</v>
      </c>
      <c r="D1001" s="48">
        <v>1591.3057889802562</v>
      </c>
      <c r="E1001" s="48">
        <v>14.953813015970931</v>
      </c>
      <c r="F1001" s="48">
        <v>10.585079423502792</v>
      </c>
      <c r="G1001" s="48">
        <v>3220.1741992107172</v>
      </c>
      <c r="H1001" s="48">
        <v>2941.6159512208619</v>
      </c>
      <c r="I1001" s="48">
        <v>15.013521612490779</v>
      </c>
      <c r="J1001" s="48">
        <v>10.620338223642788</v>
      </c>
      <c r="K1001" s="48">
        <v>2591.8975128151196</v>
      </c>
      <c r="L1001" s="48">
        <v>2260.2488630438343</v>
      </c>
      <c r="M1001" s="48">
        <v>14.990559589173039</v>
      </c>
      <c r="N1001" s="48">
        <v>10.606790412599656</v>
      </c>
      <c r="O1001" s="48">
        <v>2549.0607872721071</v>
      </c>
      <c r="P1001" s="48">
        <v>2181.792797434231</v>
      </c>
      <c r="Q1001" s="48">
        <v>14.975072327526172</v>
      </c>
      <c r="R1001" s="48">
        <v>10.597644623793888</v>
      </c>
      <c r="U1001" s="48">
        <v>1350.3101622406057</v>
      </c>
      <c r="V1001" s="48">
        <v>3.5258800139995827E-2</v>
      </c>
      <c r="W1001" s="48">
        <v>38297.110420070167</v>
      </c>
      <c r="X1001" s="48">
        <v>668.94307406357802</v>
      </c>
      <c r="Y1001" s="48">
        <v>2.1710989096863642E-2</v>
      </c>
      <c r="Z1001" s="48">
        <v>30811.266639169986</v>
      </c>
      <c r="AA1001" s="48">
        <v>590.48700845397479</v>
      </c>
      <c r="AB1001" s="48">
        <v>1.256520029109609E-2</v>
      </c>
      <c r="AC1001" s="48">
        <v>46993.839713991962</v>
      </c>
      <c r="AD1001" s="48">
        <v>-1350.3101622406057</v>
      </c>
      <c r="AE1001" s="48">
        <v>-3.5258800139995827E-2</v>
      </c>
      <c r="AF1001" s="48">
        <v>38297.110420070167</v>
      </c>
      <c r="AG1001" s="48">
        <v>-681.36708817702765</v>
      </c>
      <c r="AH1001" s="48">
        <v>-1.3547811043132185E-2</v>
      </c>
      <c r="AI1001" s="48">
        <v>50293.518709978925</v>
      </c>
      <c r="AJ1001" s="48">
        <v>-759.82315378663088</v>
      </c>
      <c r="AK1001" s="48">
        <v>-2.2693599848899737E-2</v>
      </c>
      <c r="AL1001" s="48">
        <v>33481.825662113704</v>
      </c>
      <c r="AM1001" s="48">
        <v>-668.94307406357802</v>
      </c>
      <c r="AN1001" s="48">
        <v>-2.1710989096863642E-2</v>
      </c>
      <c r="AO1001" s="48">
        <v>30811.266639169986</v>
      </c>
      <c r="AP1001" s="48">
        <v>681.36708817702765</v>
      </c>
      <c r="AQ1001" s="48">
        <v>1.3547811043132185E-2</v>
      </c>
      <c r="AR1001" s="48">
        <v>50293.518709978925</v>
      </c>
      <c r="AS1001" s="48">
        <v>-78.456065609603229</v>
      </c>
      <c r="AT1001" s="48">
        <v>-9.1457888057675518E-3</v>
      </c>
      <c r="AU1001" s="48">
        <v>8578.3815126068694</v>
      </c>
      <c r="AV1001" s="48">
        <v>-590.48700845397479</v>
      </c>
      <c r="AW1001" s="48">
        <v>-1.256520029109609E-2</v>
      </c>
      <c r="AX1001" s="48">
        <v>46993.839713991962</v>
      </c>
      <c r="AY1001" s="48">
        <v>759.82315378663088</v>
      </c>
      <c r="AZ1001" s="48">
        <v>2.2693599848899737E-2</v>
      </c>
      <c r="BA1001" s="48">
        <v>33481.825662113704</v>
      </c>
      <c r="BB1001" s="48">
        <v>78.456065609603229</v>
      </c>
      <c r="BC1001" s="48">
        <v>9.1457888057675518E-3</v>
      </c>
      <c r="BD1001" s="48">
        <v>8578.3815126068694</v>
      </c>
      <c r="BF1001" s="8">
        <f t="shared" si="129"/>
        <v>315961.07691610348</v>
      </c>
      <c r="BG1001" s="8">
        <f t="shared" si="130"/>
        <v>315668.53075806279</v>
      </c>
      <c r="BH1001" s="8">
        <f t="shared" si="131"/>
        <v>315943.46351494582</v>
      </c>
      <c r="BI1001" s="8">
        <f t="shared" si="132"/>
        <v>315747.54591638246</v>
      </c>
      <c r="BJ1001" s="19">
        <f t="shared" si="133"/>
        <v>1</v>
      </c>
      <c r="BK1001" s="19">
        <f t="shared" si="134"/>
        <v>0</v>
      </c>
      <c r="BL1001" s="19">
        <f t="shared" si="135"/>
        <v>0</v>
      </c>
      <c r="BM1001" s="19">
        <f t="shared" si="136"/>
        <v>0</v>
      </c>
    </row>
    <row r="1002" spans="2:65" x14ac:dyDescent="0.25">
      <c r="B1002" s="6">
        <v>977</v>
      </c>
      <c r="C1002" s="48">
        <v>1955.5528503883204</v>
      </c>
      <c r="D1002" s="48">
        <v>1556.7610176636729</v>
      </c>
      <c r="E1002" s="48">
        <v>15.18114657410783</v>
      </c>
      <c r="F1002" s="48">
        <v>10.746736812780266</v>
      </c>
      <c r="G1002" s="48">
        <v>3156.5814430977962</v>
      </c>
      <c r="H1002" s="48">
        <v>2899.1873499418175</v>
      </c>
      <c r="I1002" s="48">
        <v>15.248092085675305</v>
      </c>
      <c r="J1002" s="48">
        <v>10.786222759088714</v>
      </c>
      <c r="K1002" s="48">
        <v>2589.9882636186389</v>
      </c>
      <c r="L1002" s="48">
        <v>2259.1101724408522</v>
      </c>
      <c r="M1002" s="48">
        <v>15.213443249618075</v>
      </c>
      <c r="N1002" s="48">
        <v>10.765800192540008</v>
      </c>
      <c r="O1002" s="48">
        <v>2511.8874774984279</v>
      </c>
      <c r="P1002" s="48">
        <v>2157.0044828774817</v>
      </c>
      <c r="Q1002" s="48">
        <v>15.202058209489506</v>
      </c>
      <c r="R1002" s="48">
        <v>10.759083095728817</v>
      </c>
      <c r="U1002" s="48">
        <v>1342.4263322781446</v>
      </c>
      <c r="V1002" s="48">
        <v>3.9485946308447595E-2</v>
      </c>
      <c r="W1002" s="48">
        <v>33997.5727513702</v>
      </c>
      <c r="X1002" s="48">
        <v>702.34915477717936</v>
      </c>
      <c r="Y1002" s="48">
        <v>1.9063379759741039E-2</v>
      </c>
      <c r="Z1002" s="48">
        <v>36842.845478031864</v>
      </c>
      <c r="AA1002" s="48">
        <v>600.2434652138088</v>
      </c>
      <c r="AB1002" s="48">
        <v>1.234628294855078E-2</v>
      </c>
      <c r="AC1002" s="48">
        <v>48617.342378684596</v>
      </c>
      <c r="AD1002" s="48">
        <v>-1342.4263322781446</v>
      </c>
      <c r="AE1002" s="48">
        <v>-3.9485946308447595E-2</v>
      </c>
      <c r="AF1002" s="48">
        <v>33997.5727513702</v>
      </c>
      <c r="AG1002" s="48">
        <v>-640.07717750096526</v>
      </c>
      <c r="AH1002" s="48">
        <v>-2.0422566548706556E-2</v>
      </c>
      <c r="AI1002" s="48">
        <v>31341.66197840124</v>
      </c>
      <c r="AJ1002" s="48">
        <v>-742.18286706433582</v>
      </c>
      <c r="AK1002" s="48">
        <v>-2.7139663359896815E-2</v>
      </c>
      <c r="AL1002" s="48">
        <v>27346.797092591409</v>
      </c>
      <c r="AM1002" s="48">
        <v>-702.34915477717936</v>
      </c>
      <c r="AN1002" s="48">
        <v>-1.9063379759741039E-2</v>
      </c>
      <c r="AO1002" s="48">
        <v>36842.845478031864</v>
      </c>
      <c r="AP1002" s="48">
        <v>640.07717750096526</v>
      </c>
      <c r="AQ1002" s="48">
        <v>2.0422566548706556E-2</v>
      </c>
      <c r="AR1002" s="48">
        <v>31341.66197840124</v>
      </c>
      <c r="AS1002" s="48">
        <v>-102.10568956337056</v>
      </c>
      <c r="AT1002" s="48">
        <v>-6.7170968111902596E-3</v>
      </c>
      <c r="AU1002" s="48">
        <v>15200.866152958957</v>
      </c>
      <c r="AV1002" s="48">
        <v>-600.2434652138088</v>
      </c>
      <c r="AW1002" s="48">
        <v>-1.234628294855078E-2</v>
      </c>
      <c r="AX1002" s="48">
        <v>48617.342378684596</v>
      </c>
      <c r="AY1002" s="48">
        <v>742.18286706433582</v>
      </c>
      <c r="AZ1002" s="48">
        <v>2.7139663359896815E-2</v>
      </c>
      <c r="BA1002" s="48">
        <v>27346.797092591409</v>
      </c>
      <c r="BB1002" s="48">
        <v>102.10568956337056</v>
      </c>
      <c r="BC1002" s="48">
        <v>6.7170968111902596E-3</v>
      </c>
      <c r="BD1002" s="48">
        <v>15200.866152958957</v>
      </c>
      <c r="BF1002" s="8">
        <f t="shared" si="129"/>
        <v>320845.34336574428</v>
      </c>
      <c r="BG1002" s="8">
        <f t="shared" si="130"/>
        <v>320687.49542271963</v>
      </c>
      <c r="BH1002" s="8">
        <f t="shared" si="131"/>
        <v>320714.89560375933</v>
      </c>
      <c r="BI1002" s="8">
        <f t="shared" si="132"/>
        <v>320615.48838898703</v>
      </c>
      <c r="BJ1002" s="19">
        <f t="shared" si="133"/>
        <v>1</v>
      </c>
      <c r="BK1002" s="19">
        <f t="shared" si="134"/>
        <v>0</v>
      </c>
      <c r="BL1002" s="19">
        <f t="shared" si="135"/>
        <v>0</v>
      </c>
      <c r="BM1002" s="19">
        <f t="shared" si="136"/>
        <v>0</v>
      </c>
    </row>
    <row r="1003" spans="2:65" x14ac:dyDescent="0.25">
      <c r="B1003" s="6">
        <v>978</v>
      </c>
      <c r="C1003" s="48">
        <v>1919.4962609635286</v>
      </c>
      <c r="D1003" s="48">
        <v>1535.2733067580768</v>
      </c>
      <c r="E1003" s="48">
        <v>15.022167916038407</v>
      </c>
      <c r="F1003" s="48">
        <v>10.633726798490029</v>
      </c>
      <c r="G1003" s="48">
        <v>3181.073799755733</v>
      </c>
      <c r="H1003" s="48">
        <v>2917.3865143334474</v>
      </c>
      <c r="I1003" s="48">
        <v>15.079950521497139</v>
      </c>
      <c r="J1003" s="48">
        <v>10.667857023138666</v>
      </c>
      <c r="K1003" s="48">
        <v>2515.5294454446725</v>
      </c>
      <c r="L1003" s="48">
        <v>2211.3313739847522</v>
      </c>
      <c r="M1003" s="48">
        <v>15.060629637933239</v>
      </c>
      <c r="N1003" s="48">
        <v>10.656454496383532</v>
      </c>
      <c r="O1003" s="48">
        <v>2518.1652840582892</v>
      </c>
      <c r="P1003" s="48">
        <v>2163.7217207581248</v>
      </c>
      <c r="Q1003" s="48">
        <v>15.036527087470963</v>
      </c>
      <c r="R1003" s="48">
        <v>10.642216412562281</v>
      </c>
      <c r="U1003" s="48">
        <v>1382.1132075753706</v>
      </c>
      <c r="V1003" s="48">
        <v>3.4130224648636798E-2</v>
      </c>
      <c r="W1003" s="48">
        <v>40495.285976108389</v>
      </c>
      <c r="X1003" s="48">
        <v>676.05806722667535</v>
      </c>
      <c r="Y1003" s="48">
        <v>2.2727697893502707E-2</v>
      </c>
      <c r="Z1003" s="48">
        <v>29745.998490236172</v>
      </c>
      <c r="AA1003" s="48">
        <v>628.44841400004793</v>
      </c>
      <c r="AB1003" s="48">
        <v>8.4896140722516833E-3</v>
      </c>
      <c r="AC1003" s="48">
        <v>74025.557422466649</v>
      </c>
      <c r="AD1003" s="48">
        <v>-1382.1132075753706</v>
      </c>
      <c r="AE1003" s="48">
        <v>-3.4130224648636798E-2</v>
      </c>
      <c r="AF1003" s="48">
        <v>40495.285976108389</v>
      </c>
      <c r="AG1003" s="48">
        <v>-706.0551403486952</v>
      </c>
      <c r="AH1003" s="48">
        <v>-1.140252675513409E-2</v>
      </c>
      <c r="AI1003" s="48">
        <v>61920.936956432706</v>
      </c>
      <c r="AJ1003" s="48">
        <v>-753.66479357532262</v>
      </c>
      <c r="AK1003" s="48">
        <v>-2.5640610576385114E-2</v>
      </c>
      <c r="AL1003" s="48">
        <v>29393.402755761381</v>
      </c>
      <c r="AM1003" s="48">
        <v>-676.05806722667535</v>
      </c>
      <c r="AN1003" s="48">
        <v>-2.2727697893502707E-2</v>
      </c>
      <c r="AO1003" s="48">
        <v>29745.998490236172</v>
      </c>
      <c r="AP1003" s="48">
        <v>706.0551403486952</v>
      </c>
      <c r="AQ1003" s="48">
        <v>1.140252675513409E-2</v>
      </c>
      <c r="AR1003" s="48">
        <v>61920.936956432706</v>
      </c>
      <c r="AS1003" s="48">
        <v>-47.609653226627415</v>
      </c>
      <c r="AT1003" s="48">
        <v>-1.4238083821251024E-2</v>
      </c>
      <c r="AU1003" s="48">
        <v>3343.8244797777998</v>
      </c>
      <c r="AV1003" s="48">
        <v>-628.44841400004793</v>
      </c>
      <c r="AW1003" s="48">
        <v>-8.4896140722516833E-3</v>
      </c>
      <c r="AX1003" s="48">
        <v>74025.557422466649</v>
      </c>
      <c r="AY1003" s="48">
        <v>753.66479357532262</v>
      </c>
      <c r="AZ1003" s="48">
        <v>2.5640610576385114E-2</v>
      </c>
      <c r="BA1003" s="48">
        <v>29393.402755761381</v>
      </c>
      <c r="BB1003" s="48">
        <v>47.609653226627415</v>
      </c>
      <c r="BC1003" s="48">
        <v>1.4238083821251024E-2</v>
      </c>
      <c r="BD1003" s="48">
        <v>3343.8244797777998</v>
      </c>
      <c r="BF1003" s="8">
        <f t="shared" si="129"/>
        <v>317476.5306479428</v>
      </c>
      <c r="BG1003" s="8">
        <f t="shared" si="130"/>
        <v>317118.32417982654</v>
      </c>
      <c r="BH1003" s="8">
        <f t="shared" si="131"/>
        <v>317482.30351752118</v>
      </c>
      <c r="BI1003" s="8">
        <f t="shared" si="132"/>
        <v>317102.77065611031</v>
      </c>
      <c r="BJ1003" s="19">
        <f t="shared" si="133"/>
        <v>0</v>
      </c>
      <c r="BK1003" s="19">
        <f t="shared" si="134"/>
        <v>0</v>
      </c>
      <c r="BL1003" s="19">
        <f t="shared" si="135"/>
        <v>1</v>
      </c>
      <c r="BM1003" s="19">
        <f t="shared" si="136"/>
        <v>0</v>
      </c>
    </row>
    <row r="1004" spans="2:65" x14ac:dyDescent="0.25">
      <c r="B1004" s="6">
        <v>979</v>
      </c>
      <c r="C1004" s="48">
        <v>1939.4754516772853</v>
      </c>
      <c r="D1004" s="48">
        <v>1548.8223236414576</v>
      </c>
      <c r="E1004" s="48">
        <v>15.005853693333489</v>
      </c>
      <c r="F1004" s="48">
        <v>10.622869343955704</v>
      </c>
      <c r="G1004" s="48">
        <v>3160.9243319377406</v>
      </c>
      <c r="H1004" s="48">
        <v>2903.9089408983436</v>
      </c>
      <c r="I1004" s="48">
        <v>15.071211338282072</v>
      </c>
      <c r="J1004" s="48">
        <v>10.661518995561453</v>
      </c>
      <c r="K1004" s="48">
        <v>2525.4533726015507</v>
      </c>
      <c r="L1004" s="48">
        <v>2218.0626722053557</v>
      </c>
      <c r="M1004" s="48">
        <v>15.046705198229072</v>
      </c>
      <c r="N1004" s="48">
        <v>10.64704000076949</v>
      </c>
      <c r="O1004" s="48">
        <v>2468.6959094229555</v>
      </c>
      <c r="P1004" s="48">
        <v>2130.4750943223908</v>
      </c>
      <c r="Q1004" s="48">
        <v>15.031629937435122</v>
      </c>
      <c r="R1004" s="48">
        <v>10.638125427189962</v>
      </c>
      <c r="U1004" s="48">
        <v>1355.086617256886</v>
      </c>
      <c r="V1004" s="48">
        <v>3.8649651605748403E-2</v>
      </c>
      <c r="W1004" s="48">
        <v>35060.771855841063</v>
      </c>
      <c r="X1004" s="48">
        <v>669.24034856389812</v>
      </c>
      <c r="Y1004" s="48">
        <v>2.4170656813785385E-2</v>
      </c>
      <c r="Z1004" s="48">
        <v>27688.132503797191</v>
      </c>
      <c r="AA1004" s="48">
        <v>581.65277068093314</v>
      </c>
      <c r="AB1004" s="48">
        <v>1.5256083234257645E-2</v>
      </c>
      <c r="AC1004" s="48">
        <v>38125.956823231514</v>
      </c>
      <c r="AD1004" s="48">
        <v>-1355.086617256886</v>
      </c>
      <c r="AE1004" s="48">
        <v>-3.8649651605748403E-2</v>
      </c>
      <c r="AF1004" s="48">
        <v>35060.771855841063</v>
      </c>
      <c r="AG1004" s="48">
        <v>-685.84626869298791</v>
      </c>
      <c r="AH1004" s="48">
        <v>-1.4478994791963018E-2</v>
      </c>
      <c r="AI1004" s="48">
        <v>47368.362137521217</v>
      </c>
      <c r="AJ1004" s="48">
        <v>-773.43384657595288</v>
      </c>
      <c r="AK1004" s="48">
        <v>-2.3393568371490758E-2</v>
      </c>
      <c r="AL1004" s="48">
        <v>33061.815721902443</v>
      </c>
      <c r="AM1004" s="48">
        <v>-669.24034856389812</v>
      </c>
      <c r="AN1004" s="48">
        <v>-2.4170656813785385E-2</v>
      </c>
      <c r="AO1004" s="48">
        <v>27688.132503797191</v>
      </c>
      <c r="AP1004" s="48">
        <v>685.84626869298791</v>
      </c>
      <c r="AQ1004" s="48">
        <v>1.4478994791963018E-2</v>
      </c>
      <c r="AR1004" s="48">
        <v>47368.362137521217</v>
      </c>
      <c r="AS1004" s="48">
        <v>-87.587577882964979</v>
      </c>
      <c r="AT1004" s="48">
        <v>-8.9145735795277403E-3</v>
      </c>
      <c r="AU1004" s="48">
        <v>9825.2122887974456</v>
      </c>
      <c r="AV1004" s="48">
        <v>-581.65277068093314</v>
      </c>
      <c r="AW1004" s="48">
        <v>-1.5256083234257645E-2</v>
      </c>
      <c r="AX1004" s="48">
        <v>38125.956823231514</v>
      </c>
      <c r="AY1004" s="48">
        <v>773.43384657595288</v>
      </c>
      <c r="AZ1004" s="48">
        <v>2.3393568371490758E-2</v>
      </c>
      <c r="BA1004" s="48">
        <v>33061.815721902443</v>
      </c>
      <c r="BB1004" s="48">
        <v>87.587577882964979</v>
      </c>
      <c r="BC1004" s="48">
        <v>8.9145735795277403E-3</v>
      </c>
      <c r="BD1004" s="48">
        <v>9825.2122887974456</v>
      </c>
      <c r="BF1004" s="8">
        <f t="shared" si="129"/>
        <v>317137.25799502968</v>
      </c>
      <c r="BG1004" s="8">
        <f t="shared" si="130"/>
        <v>316941.66092594521</v>
      </c>
      <c r="BH1004" s="8">
        <f t="shared" si="131"/>
        <v>317193.13735087938</v>
      </c>
      <c r="BI1004" s="8">
        <f t="shared" si="132"/>
        <v>317013.28772137646</v>
      </c>
      <c r="BJ1004" s="19">
        <f t="shared" si="133"/>
        <v>0</v>
      </c>
      <c r="BK1004" s="19">
        <f t="shared" si="134"/>
        <v>0</v>
      </c>
      <c r="BL1004" s="19">
        <f t="shared" si="135"/>
        <v>1</v>
      </c>
      <c r="BM1004" s="19">
        <f t="shared" si="136"/>
        <v>0</v>
      </c>
    </row>
    <row r="1005" spans="2:65" x14ac:dyDescent="0.25">
      <c r="B1005" s="6">
        <v>980</v>
      </c>
      <c r="C1005" s="48">
        <v>1950.6888957570563</v>
      </c>
      <c r="D1005" s="48">
        <v>1555.3128572109533</v>
      </c>
      <c r="E1005" s="48">
        <v>15.02121205502843</v>
      </c>
      <c r="F1005" s="48">
        <v>10.634604927808311</v>
      </c>
      <c r="G1005" s="48">
        <v>3163.0113555757944</v>
      </c>
      <c r="H1005" s="48">
        <v>2904.633164265184</v>
      </c>
      <c r="I1005" s="48">
        <v>15.089637838689679</v>
      </c>
      <c r="J1005" s="48">
        <v>10.675016788478869</v>
      </c>
      <c r="K1005" s="48">
        <v>2516.4046746814583</v>
      </c>
      <c r="L1005" s="48">
        <v>2211.168455468905</v>
      </c>
      <c r="M1005" s="48">
        <v>15.066365631525198</v>
      </c>
      <c r="N1005" s="48">
        <v>10.661285301368489</v>
      </c>
      <c r="O1005" s="48">
        <v>2499.8447096060704</v>
      </c>
      <c r="P1005" s="48">
        <v>2150.5124066716758</v>
      </c>
      <c r="Q1005" s="48">
        <v>15.044341003815846</v>
      </c>
      <c r="R1005" s="48">
        <v>10.6482776899919</v>
      </c>
      <c r="U1005" s="48">
        <v>1349.3203070542306</v>
      </c>
      <c r="V1005" s="48">
        <v>4.0411860670557687E-2</v>
      </c>
      <c r="W1005" s="48">
        <v>33389.215063717333</v>
      </c>
      <c r="X1005" s="48">
        <v>655.85559825795167</v>
      </c>
      <c r="Y1005" s="48">
        <v>2.6680373560177273E-2</v>
      </c>
      <c r="Z1005" s="48">
        <v>24581.949603467019</v>
      </c>
      <c r="AA1005" s="48">
        <v>595.19954946072244</v>
      </c>
      <c r="AB1005" s="48">
        <v>1.3672762183588816E-2</v>
      </c>
      <c r="AC1005" s="48">
        <v>43531.770791357019</v>
      </c>
      <c r="AD1005" s="48">
        <v>-1349.3203070542306</v>
      </c>
      <c r="AE1005" s="48">
        <v>-4.0411860670557687E-2</v>
      </c>
      <c r="AF1005" s="48">
        <v>33389.215063717333</v>
      </c>
      <c r="AG1005" s="48">
        <v>-693.46470879627896</v>
      </c>
      <c r="AH1005" s="48">
        <v>-1.3731487110380414E-2</v>
      </c>
      <c r="AI1005" s="48">
        <v>50501.792210987071</v>
      </c>
      <c r="AJ1005" s="48">
        <v>-754.12075759350819</v>
      </c>
      <c r="AK1005" s="48">
        <v>-2.6739098486968871E-2</v>
      </c>
      <c r="AL1005" s="48">
        <v>28202.923818131869</v>
      </c>
      <c r="AM1005" s="48">
        <v>-655.85559825795167</v>
      </c>
      <c r="AN1005" s="48">
        <v>-2.6680373560177273E-2</v>
      </c>
      <c r="AO1005" s="48">
        <v>24581.949603467019</v>
      </c>
      <c r="AP1005" s="48">
        <v>693.46470879627896</v>
      </c>
      <c r="AQ1005" s="48">
        <v>1.3731487110380414E-2</v>
      </c>
      <c r="AR1005" s="48">
        <v>50501.792210987071</v>
      </c>
      <c r="AS1005" s="48">
        <v>-60.656048797229232</v>
      </c>
      <c r="AT1005" s="48">
        <v>-1.3007611376588457E-2</v>
      </c>
      <c r="AU1005" s="48">
        <v>4663.1196951655593</v>
      </c>
      <c r="AV1005" s="48">
        <v>-595.19954946072244</v>
      </c>
      <c r="AW1005" s="48">
        <v>-1.3672762183588816E-2</v>
      </c>
      <c r="AX1005" s="48">
        <v>43531.770791357019</v>
      </c>
      <c r="AY1005" s="48">
        <v>754.12075759350819</v>
      </c>
      <c r="AZ1005" s="48">
        <v>2.6739098486968871E-2</v>
      </c>
      <c r="BA1005" s="48">
        <v>28202.923818131869</v>
      </c>
      <c r="BB1005" s="48">
        <v>60.656048797229232</v>
      </c>
      <c r="BC1005" s="48">
        <v>1.3007611376588457E-2</v>
      </c>
      <c r="BD1005" s="48">
        <v>4663.1196951655593</v>
      </c>
      <c r="BF1005" s="8">
        <f t="shared" si="129"/>
        <v>317482.83497703844</v>
      </c>
      <c r="BG1005" s="8">
        <f t="shared" si="130"/>
        <v>317345.87049010088</v>
      </c>
      <c r="BH1005" s="8">
        <f t="shared" si="131"/>
        <v>317627.39058558579</v>
      </c>
      <c r="BI1005" s="8">
        <f t="shared" si="132"/>
        <v>317297.81829308538</v>
      </c>
      <c r="BJ1005" s="19">
        <f t="shared" si="133"/>
        <v>0</v>
      </c>
      <c r="BK1005" s="19">
        <f t="shared" si="134"/>
        <v>0</v>
      </c>
      <c r="BL1005" s="19">
        <f t="shared" si="135"/>
        <v>1</v>
      </c>
      <c r="BM1005" s="19">
        <f t="shared" si="136"/>
        <v>0</v>
      </c>
    </row>
    <row r="1006" spans="2:65" x14ac:dyDescent="0.25">
      <c r="B1006" s="6">
        <v>981</v>
      </c>
      <c r="C1006" s="48">
        <v>2006.8878514926753</v>
      </c>
      <c r="D1006" s="48">
        <v>1591.471405873235</v>
      </c>
      <c r="E1006" s="48">
        <v>14.976988242659885</v>
      </c>
      <c r="F1006" s="48">
        <v>10.602468789012025</v>
      </c>
      <c r="G1006" s="48">
        <v>3197.2746306088247</v>
      </c>
      <c r="H1006" s="48">
        <v>2926.5469623434556</v>
      </c>
      <c r="I1006" s="48">
        <v>15.042734361419926</v>
      </c>
      <c r="J1006" s="48">
        <v>10.641258106598722</v>
      </c>
      <c r="K1006" s="48">
        <v>2541.7387392571063</v>
      </c>
      <c r="L1006" s="48">
        <v>2226.930236246511</v>
      </c>
      <c r="M1006" s="48">
        <v>15.02282509627198</v>
      </c>
      <c r="N1006" s="48">
        <v>10.629523797578036</v>
      </c>
      <c r="O1006" s="48">
        <v>2500.8085483564982</v>
      </c>
      <c r="P1006" s="48">
        <v>2149.7464047443409</v>
      </c>
      <c r="Q1006" s="48">
        <v>15.006372444137785</v>
      </c>
      <c r="R1006" s="48">
        <v>10.619819022214251</v>
      </c>
      <c r="U1006" s="48">
        <v>1335.0755564702206</v>
      </c>
      <c r="V1006" s="48">
        <v>3.8789317586696015E-2</v>
      </c>
      <c r="W1006" s="48">
        <v>34418.63996411542</v>
      </c>
      <c r="X1006" s="48">
        <v>635.45883037327599</v>
      </c>
      <c r="Y1006" s="48">
        <v>2.7055008566010841E-2</v>
      </c>
      <c r="Z1006" s="48">
        <v>23487.659551939738</v>
      </c>
      <c r="AA1006" s="48">
        <v>558.27499887110594</v>
      </c>
      <c r="AB1006" s="48">
        <v>1.7350233202225951E-2</v>
      </c>
      <c r="AC1006" s="48">
        <v>32176.800874323806</v>
      </c>
      <c r="AD1006" s="48">
        <v>-1335.0755564702206</v>
      </c>
      <c r="AE1006" s="48">
        <v>-3.8789317586696015E-2</v>
      </c>
      <c r="AF1006" s="48">
        <v>34418.63996411542</v>
      </c>
      <c r="AG1006" s="48">
        <v>-699.6167260969446</v>
      </c>
      <c r="AH1006" s="48">
        <v>-1.1734309020685174E-2</v>
      </c>
      <c r="AI1006" s="48">
        <v>59621.467686223717</v>
      </c>
      <c r="AJ1006" s="48">
        <v>-776.80055759911465</v>
      </c>
      <c r="AK1006" s="48">
        <v>-2.1439084384470064E-2</v>
      </c>
      <c r="AL1006" s="48">
        <v>36232.916652066051</v>
      </c>
      <c r="AM1006" s="48">
        <v>-635.45883037327599</v>
      </c>
      <c r="AN1006" s="48">
        <v>-2.7055008566010841E-2</v>
      </c>
      <c r="AO1006" s="48">
        <v>23487.659551939738</v>
      </c>
      <c r="AP1006" s="48">
        <v>699.6167260969446</v>
      </c>
      <c r="AQ1006" s="48">
        <v>1.1734309020685174E-2</v>
      </c>
      <c r="AR1006" s="48">
        <v>59621.467686223717</v>
      </c>
      <c r="AS1006" s="48">
        <v>-77.183831502170051</v>
      </c>
      <c r="AT1006" s="48">
        <v>-9.7047753637848899E-3</v>
      </c>
      <c r="AU1006" s="48">
        <v>7953.1806362252719</v>
      </c>
      <c r="AV1006" s="48">
        <v>-558.27499887110594</v>
      </c>
      <c r="AW1006" s="48">
        <v>-1.7350233202225951E-2</v>
      </c>
      <c r="AX1006" s="48">
        <v>32176.800874323806</v>
      </c>
      <c r="AY1006" s="48">
        <v>776.80055759911465</v>
      </c>
      <c r="AZ1006" s="48">
        <v>2.1439084384470064E-2</v>
      </c>
      <c r="BA1006" s="48">
        <v>36232.916652066051</v>
      </c>
      <c r="BB1006" s="48">
        <v>77.183831502170051</v>
      </c>
      <c r="BC1006" s="48">
        <v>9.7047753637848899E-3</v>
      </c>
      <c r="BD1006" s="48">
        <v>7953.1806362252719</v>
      </c>
      <c r="BF1006" s="8">
        <f t="shared" si="129"/>
        <v>316482.59226448752</v>
      </c>
      <c r="BG1006" s="8">
        <f t="shared" si="130"/>
        <v>316311.1962356182</v>
      </c>
      <c r="BH1006" s="8">
        <f t="shared" si="131"/>
        <v>316658.78369109461</v>
      </c>
      <c r="BI1006" s="8">
        <f t="shared" si="132"/>
        <v>316444.82426168321</v>
      </c>
      <c r="BJ1006" s="19">
        <f t="shared" si="133"/>
        <v>0</v>
      </c>
      <c r="BK1006" s="19">
        <f t="shared" si="134"/>
        <v>0</v>
      </c>
      <c r="BL1006" s="19">
        <f t="shared" si="135"/>
        <v>1</v>
      </c>
      <c r="BM1006" s="19">
        <f t="shared" si="136"/>
        <v>0</v>
      </c>
    </row>
    <row r="1007" spans="2:65" x14ac:dyDescent="0.25">
      <c r="B1007" s="6">
        <v>982</v>
      </c>
      <c r="C1007" s="48">
        <v>2042.7914231937814</v>
      </c>
      <c r="D1007" s="48">
        <v>1616.511830114918</v>
      </c>
      <c r="E1007" s="48">
        <v>15.018256347785613</v>
      </c>
      <c r="F1007" s="48">
        <v>10.633466513545924</v>
      </c>
      <c r="G1007" s="48">
        <v>3169.6113388053523</v>
      </c>
      <c r="H1007" s="48">
        <v>2908.5459074333849</v>
      </c>
      <c r="I1007" s="48">
        <v>15.097347706030764</v>
      </c>
      <c r="J1007" s="48">
        <v>10.680101990679882</v>
      </c>
      <c r="K1007" s="48">
        <v>2542.3107797097819</v>
      </c>
      <c r="L1007" s="48">
        <v>2227.9398329058681</v>
      </c>
      <c r="M1007" s="48">
        <v>15.072005910774287</v>
      </c>
      <c r="N1007" s="48">
        <v>10.665176568392793</v>
      </c>
      <c r="O1007" s="48">
        <v>2497.8104847536365</v>
      </c>
      <c r="P1007" s="48">
        <v>2148.4404380876372</v>
      </c>
      <c r="Q1007" s="48">
        <v>15.055276788892945</v>
      </c>
      <c r="R1007" s="48">
        <v>10.65531490470169</v>
      </c>
      <c r="U1007" s="48">
        <v>1292.0340773184669</v>
      </c>
      <c r="V1007" s="48">
        <v>4.6635477133957437E-2</v>
      </c>
      <c r="W1007" s="48">
        <v>27704.961045154127</v>
      </c>
      <c r="X1007" s="48">
        <v>611.42800279095013</v>
      </c>
      <c r="Y1007" s="48">
        <v>3.1710054846868729E-2</v>
      </c>
      <c r="Z1007" s="48">
        <v>19281.8336563466</v>
      </c>
      <c r="AA1007" s="48">
        <v>531.92860797271919</v>
      </c>
      <c r="AB1007" s="48">
        <v>2.1848391155765867E-2</v>
      </c>
      <c r="AC1007" s="48">
        <v>24346.351371155371</v>
      </c>
      <c r="AD1007" s="48">
        <v>-1292.0340773184669</v>
      </c>
      <c r="AE1007" s="48">
        <v>-4.6635477133957437E-2</v>
      </c>
      <c r="AF1007" s="48">
        <v>27704.961045154127</v>
      </c>
      <c r="AG1007" s="48">
        <v>-680.60607452751674</v>
      </c>
      <c r="AH1007" s="48">
        <v>-1.4925422287088708E-2</v>
      </c>
      <c r="AI1007" s="48">
        <v>45600.456820325788</v>
      </c>
      <c r="AJ1007" s="48">
        <v>-760.10546934574768</v>
      </c>
      <c r="AK1007" s="48">
        <v>-2.478708597819157E-2</v>
      </c>
      <c r="AL1007" s="48">
        <v>30665.382369452847</v>
      </c>
      <c r="AM1007" s="48">
        <v>-611.42800279095013</v>
      </c>
      <c r="AN1007" s="48">
        <v>-3.1710054846868729E-2</v>
      </c>
      <c r="AO1007" s="48">
        <v>19281.8336563466</v>
      </c>
      <c r="AP1007" s="48">
        <v>680.60607452751674</v>
      </c>
      <c r="AQ1007" s="48">
        <v>1.4925422287088708E-2</v>
      </c>
      <c r="AR1007" s="48">
        <v>45600.456820325788</v>
      </c>
      <c r="AS1007" s="48">
        <v>-79.49939481823094</v>
      </c>
      <c r="AT1007" s="48">
        <v>-9.8616636911028621E-3</v>
      </c>
      <c r="AU1007" s="48">
        <v>8061.4587262750456</v>
      </c>
      <c r="AV1007" s="48">
        <v>-531.92860797271919</v>
      </c>
      <c r="AW1007" s="48">
        <v>-2.1848391155765867E-2</v>
      </c>
      <c r="AX1007" s="48">
        <v>24346.351371155371</v>
      </c>
      <c r="AY1007" s="48">
        <v>760.10546934574768</v>
      </c>
      <c r="AZ1007" s="48">
        <v>2.478708597819157E-2</v>
      </c>
      <c r="BA1007" s="48">
        <v>30665.382369452847</v>
      </c>
      <c r="BB1007" s="48">
        <v>79.49939481823094</v>
      </c>
      <c r="BC1007" s="48">
        <v>9.8616636911028621E-3</v>
      </c>
      <c r="BD1007" s="48">
        <v>8061.4587262750456</v>
      </c>
      <c r="BF1007" s="8">
        <f t="shared" si="129"/>
        <v>317387.48357626278</v>
      </c>
      <c r="BG1007" s="8">
        <f t="shared" si="130"/>
        <v>317494.51381296309</v>
      </c>
      <c r="BH1007" s="8">
        <f t="shared" si="131"/>
        <v>317727.35721887788</v>
      </c>
      <c r="BI1007" s="8">
        <f t="shared" si="132"/>
        <v>317511.00670296309</v>
      </c>
      <c r="BJ1007" s="19">
        <f t="shared" si="133"/>
        <v>0</v>
      </c>
      <c r="BK1007" s="19">
        <f t="shared" si="134"/>
        <v>0</v>
      </c>
      <c r="BL1007" s="19">
        <f t="shared" si="135"/>
        <v>1</v>
      </c>
      <c r="BM1007" s="19">
        <f t="shared" si="136"/>
        <v>0</v>
      </c>
    </row>
    <row r="1008" spans="2:65" x14ac:dyDescent="0.25">
      <c r="B1008" s="6">
        <v>983</v>
      </c>
      <c r="C1008" s="48">
        <v>1953.9427377293384</v>
      </c>
      <c r="D1008" s="48">
        <v>1554.6530131866825</v>
      </c>
      <c r="E1008" s="48">
        <v>15.02186058694593</v>
      </c>
      <c r="F1008" s="48">
        <v>10.633565518560253</v>
      </c>
      <c r="G1008" s="48">
        <v>3185.6808886472545</v>
      </c>
      <c r="H1008" s="48">
        <v>2917.9927191925049</v>
      </c>
      <c r="I1008" s="48">
        <v>15.082478707071738</v>
      </c>
      <c r="J1008" s="48">
        <v>10.669345573743785</v>
      </c>
      <c r="K1008" s="48">
        <v>2601.9395003696413</v>
      </c>
      <c r="L1008" s="48">
        <v>2266.2788299675735</v>
      </c>
      <c r="M1008" s="48">
        <v>15.051285909157862</v>
      </c>
      <c r="N1008" s="48">
        <v>10.650945623405375</v>
      </c>
      <c r="O1008" s="48">
        <v>2555.1580597143475</v>
      </c>
      <c r="P1008" s="48">
        <v>2185.1040993210404</v>
      </c>
      <c r="Q1008" s="48">
        <v>15.035408255541416</v>
      </c>
      <c r="R1008" s="48">
        <v>10.641570229730005</v>
      </c>
      <c r="U1008" s="48">
        <v>1363.3397060058223</v>
      </c>
      <c r="V1008" s="48">
        <v>3.5780055183531445E-2</v>
      </c>
      <c r="W1008" s="48">
        <v>38103.342742560366</v>
      </c>
      <c r="X1008" s="48">
        <v>711.625816780891</v>
      </c>
      <c r="Y1008" s="48">
        <v>1.7380104845122091E-2</v>
      </c>
      <c r="Z1008" s="48">
        <v>40944.851778648292</v>
      </c>
      <c r="AA1008" s="48">
        <v>630.45108613435787</v>
      </c>
      <c r="AB1008" s="48">
        <v>8.004711169752099E-3</v>
      </c>
      <c r="AC1008" s="48">
        <v>78760.004298054206</v>
      </c>
      <c r="AD1008" s="48">
        <v>-1363.3397060058223</v>
      </c>
      <c r="AE1008" s="48">
        <v>-3.5780055183531445E-2</v>
      </c>
      <c r="AF1008" s="48">
        <v>38103.342742560366</v>
      </c>
      <c r="AG1008" s="48">
        <v>-651.71388922493134</v>
      </c>
      <c r="AH1008" s="48">
        <v>-1.8399950338409354E-2</v>
      </c>
      <c r="AI1008" s="48">
        <v>35419.328706800792</v>
      </c>
      <c r="AJ1008" s="48">
        <v>-732.88861987146447</v>
      </c>
      <c r="AK1008" s="48">
        <v>-2.7775344013779346E-2</v>
      </c>
      <c r="AL1008" s="48">
        <v>26386.302164534074</v>
      </c>
      <c r="AM1008" s="48">
        <v>-711.625816780891</v>
      </c>
      <c r="AN1008" s="48">
        <v>-1.7380104845122091E-2</v>
      </c>
      <c r="AO1008" s="48">
        <v>40944.851778648292</v>
      </c>
      <c r="AP1008" s="48">
        <v>651.71388922493134</v>
      </c>
      <c r="AQ1008" s="48">
        <v>1.8399950338409354E-2</v>
      </c>
      <c r="AR1008" s="48">
        <v>35419.328706800792</v>
      </c>
      <c r="AS1008" s="48">
        <v>-81.174730646533135</v>
      </c>
      <c r="AT1008" s="48">
        <v>-9.3753936753699918E-3</v>
      </c>
      <c r="AU1008" s="48">
        <v>8658.2743570316943</v>
      </c>
      <c r="AV1008" s="48">
        <v>-630.45108613435787</v>
      </c>
      <c r="AW1008" s="48">
        <v>-8.004711169752099E-3</v>
      </c>
      <c r="AX1008" s="48">
        <v>78760.004298054206</v>
      </c>
      <c r="AY1008" s="48">
        <v>732.88861987146447</v>
      </c>
      <c r="AZ1008" s="48">
        <v>2.7775344013779346E-2</v>
      </c>
      <c r="BA1008" s="48">
        <v>26386.302164534074</v>
      </c>
      <c r="BB1008" s="48">
        <v>81.174730646533135</v>
      </c>
      <c r="BC1008" s="48">
        <v>9.3753936753699918E-3</v>
      </c>
      <c r="BD1008" s="48">
        <v>8658.2743570316943</v>
      </c>
      <c r="BF1008" s="8">
        <f t="shared" si="129"/>
        <v>317452.31254362088</v>
      </c>
      <c r="BG1008" s="8">
        <f t="shared" si="130"/>
        <v>317162.37449312099</v>
      </c>
      <c r="BH1008" s="8">
        <f t="shared" si="131"/>
        <v>317262.0898721937</v>
      </c>
      <c r="BI1008" s="8">
        <f t="shared" si="132"/>
        <v>317062.00279257912</v>
      </c>
      <c r="BJ1008" s="19">
        <f t="shared" si="133"/>
        <v>1</v>
      </c>
      <c r="BK1008" s="19">
        <f t="shared" si="134"/>
        <v>0</v>
      </c>
      <c r="BL1008" s="19">
        <f t="shared" si="135"/>
        <v>0</v>
      </c>
      <c r="BM1008" s="19">
        <f t="shared" si="136"/>
        <v>0</v>
      </c>
    </row>
    <row r="1009" spans="2:65" x14ac:dyDescent="0.25">
      <c r="B1009" s="6">
        <v>984</v>
      </c>
      <c r="C1009" s="48">
        <v>2002.7168545042175</v>
      </c>
      <c r="D1009" s="48">
        <v>1589.889496929517</v>
      </c>
      <c r="E1009" s="48">
        <v>15.160210306801636</v>
      </c>
      <c r="F1009" s="48">
        <v>10.733126501694407</v>
      </c>
      <c r="G1009" s="48">
        <v>3170.108131766568</v>
      </c>
      <c r="H1009" s="48">
        <v>2909.106658198868</v>
      </c>
      <c r="I1009" s="48">
        <v>15.232564284123006</v>
      </c>
      <c r="J1009" s="48">
        <v>10.775700625708865</v>
      </c>
      <c r="K1009" s="48">
        <v>2576.7641615922648</v>
      </c>
      <c r="L1009" s="48">
        <v>2251.3474242426323</v>
      </c>
      <c r="M1009" s="48">
        <v>15.202034293963857</v>
      </c>
      <c r="N1009" s="48">
        <v>10.757752234546814</v>
      </c>
      <c r="O1009" s="48">
        <v>2487.6448823808109</v>
      </c>
      <c r="P1009" s="48">
        <v>2141.9165267894741</v>
      </c>
      <c r="Q1009" s="48">
        <v>15.192356819477675</v>
      </c>
      <c r="R1009" s="48">
        <v>10.752058086902641</v>
      </c>
      <c r="U1009" s="48">
        <v>1319.217161269351</v>
      </c>
      <c r="V1009" s="48">
        <v>4.2574124014457482E-2</v>
      </c>
      <c r="W1009" s="48">
        <v>30986.360654687018</v>
      </c>
      <c r="X1009" s="48">
        <v>661.45792731311531</v>
      </c>
      <c r="Y1009" s="48">
        <v>2.4625732852406657E-2</v>
      </c>
      <c r="Z1009" s="48">
        <v>26860.436246812915</v>
      </c>
      <c r="AA1009" s="48">
        <v>552.02702985995711</v>
      </c>
      <c r="AB1009" s="48">
        <v>1.8931585208234125E-2</v>
      </c>
      <c r="AC1009" s="48">
        <v>29159.049482018963</v>
      </c>
      <c r="AD1009" s="48">
        <v>-1319.217161269351</v>
      </c>
      <c r="AE1009" s="48">
        <v>-4.2574124014457482E-2</v>
      </c>
      <c r="AF1009" s="48">
        <v>30986.360654687018</v>
      </c>
      <c r="AG1009" s="48">
        <v>-657.75923395623568</v>
      </c>
      <c r="AH1009" s="48">
        <v>-1.7948391162050825E-2</v>
      </c>
      <c r="AI1009" s="48">
        <v>36647.253116868138</v>
      </c>
      <c r="AJ1009" s="48">
        <v>-767.19013140939387</v>
      </c>
      <c r="AK1009" s="48">
        <v>-2.3642538806223357E-2</v>
      </c>
      <c r="AL1009" s="48">
        <v>32449.566338765981</v>
      </c>
      <c r="AM1009" s="48">
        <v>-661.45792731311531</v>
      </c>
      <c r="AN1009" s="48">
        <v>-2.4625732852406657E-2</v>
      </c>
      <c r="AO1009" s="48">
        <v>26860.436246812915</v>
      </c>
      <c r="AP1009" s="48">
        <v>657.75923395623568</v>
      </c>
      <c r="AQ1009" s="48">
        <v>1.7948391162050825E-2</v>
      </c>
      <c r="AR1009" s="48">
        <v>36647.253116868138</v>
      </c>
      <c r="AS1009" s="48">
        <v>-109.4308974531582</v>
      </c>
      <c r="AT1009" s="48">
        <v>-5.6941476441725314E-3</v>
      </c>
      <c r="AU1009" s="48">
        <v>19218.134880143349</v>
      </c>
      <c r="AV1009" s="48">
        <v>-552.02702985995711</v>
      </c>
      <c r="AW1009" s="48">
        <v>-1.8931585208234125E-2</v>
      </c>
      <c r="AX1009" s="48">
        <v>29159.049482018963</v>
      </c>
      <c r="AY1009" s="48">
        <v>767.19013140939387</v>
      </c>
      <c r="AZ1009" s="48">
        <v>2.3642538806223357E-2</v>
      </c>
      <c r="BA1009" s="48">
        <v>32449.566338765981</v>
      </c>
      <c r="BB1009" s="48">
        <v>109.4308974531582</v>
      </c>
      <c r="BC1009" s="48">
        <v>5.6941476441725314E-3</v>
      </c>
      <c r="BD1009" s="48">
        <v>19218.134880143349</v>
      </c>
      <c r="BF1009" s="8">
        <f t="shared" si="129"/>
        <v>320403.90555390267</v>
      </c>
      <c r="BG1009" s="8">
        <f t="shared" si="130"/>
        <v>320361.91211306705</v>
      </c>
      <c r="BH1009" s="8">
        <f t="shared" si="131"/>
        <v>320481.21961216175</v>
      </c>
      <c r="BI1009" s="8">
        <f t="shared" si="132"/>
        <v>320419.82608028979</v>
      </c>
      <c r="BJ1009" s="19">
        <f t="shared" si="133"/>
        <v>0</v>
      </c>
      <c r="BK1009" s="19">
        <f t="shared" si="134"/>
        <v>0</v>
      </c>
      <c r="BL1009" s="19">
        <f t="shared" si="135"/>
        <v>1</v>
      </c>
      <c r="BM1009" s="19">
        <f t="shared" si="136"/>
        <v>0</v>
      </c>
    </row>
    <row r="1010" spans="2:65" x14ac:dyDescent="0.25">
      <c r="B1010" s="6">
        <v>985</v>
      </c>
      <c r="C1010" s="48">
        <v>1976.1464470006174</v>
      </c>
      <c r="D1010" s="48">
        <v>1573.7681936849974</v>
      </c>
      <c r="E1010" s="48">
        <v>14.99834263266324</v>
      </c>
      <c r="F1010" s="48">
        <v>10.617450326094847</v>
      </c>
      <c r="G1010" s="48">
        <v>3193.6433214406911</v>
      </c>
      <c r="H1010" s="48">
        <v>2926.0076163912377</v>
      </c>
      <c r="I1010" s="48">
        <v>15.060878766599703</v>
      </c>
      <c r="J1010" s="48">
        <v>10.654296305958152</v>
      </c>
      <c r="K1010" s="48">
        <v>2518.536404174738</v>
      </c>
      <c r="L1010" s="48">
        <v>2213.5619367889785</v>
      </c>
      <c r="M1010" s="48">
        <v>15.043658901874441</v>
      </c>
      <c r="N1010" s="48">
        <v>10.644160798104863</v>
      </c>
      <c r="O1010" s="48">
        <v>2481.6573553448698</v>
      </c>
      <c r="P1010" s="48">
        <v>2139.3728394763912</v>
      </c>
      <c r="Q1010" s="48">
        <v>15.026369207834229</v>
      </c>
      <c r="R1010" s="48">
        <v>10.633976309722653</v>
      </c>
      <c r="U1010" s="48">
        <v>1352.2394227062402</v>
      </c>
      <c r="V1010" s="48">
        <v>3.6845979863304734E-2</v>
      </c>
      <c r="W1010" s="48">
        <v>36699.781841137803</v>
      </c>
      <c r="X1010" s="48">
        <v>639.79374310398111</v>
      </c>
      <c r="Y1010" s="48">
        <v>2.6710472010016417E-2</v>
      </c>
      <c r="Z1010" s="48">
        <v>23952.917899169235</v>
      </c>
      <c r="AA1010" s="48">
        <v>565.60464579139375</v>
      </c>
      <c r="AB1010" s="48">
        <v>1.652598362780644E-2</v>
      </c>
      <c r="AC1010" s="48">
        <v>34225.172826609458</v>
      </c>
      <c r="AD1010" s="48">
        <v>-1352.2394227062402</v>
      </c>
      <c r="AE1010" s="48">
        <v>-3.6845979863304734E-2</v>
      </c>
      <c r="AF1010" s="48">
        <v>36699.781841137803</v>
      </c>
      <c r="AG1010" s="48">
        <v>-712.44567960225913</v>
      </c>
      <c r="AH1010" s="48">
        <v>-1.0135507853288317E-2</v>
      </c>
      <c r="AI1010" s="48">
        <v>70292.055407082196</v>
      </c>
      <c r="AJ1010" s="48">
        <v>-786.6347769148465</v>
      </c>
      <c r="AK1010" s="48">
        <v>-2.0319996235498294E-2</v>
      </c>
      <c r="AL1010" s="48">
        <v>38712.348555489596</v>
      </c>
      <c r="AM1010" s="48">
        <v>-639.79374310398111</v>
      </c>
      <c r="AN1010" s="48">
        <v>-2.6710472010016417E-2</v>
      </c>
      <c r="AO1010" s="48">
        <v>23952.917899169235</v>
      </c>
      <c r="AP1010" s="48">
        <v>712.44567960225913</v>
      </c>
      <c r="AQ1010" s="48">
        <v>1.0135507853288317E-2</v>
      </c>
      <c r="AR1010" s="48">
        <v>70292.055407082196</v>
      </c>
      <c r="AS1010" s="48">
        <v>-74.189097312587364</v>
      </c>
      <c r="AT1010" s="48">
        <v>-1.0184488382209977E-2</v>
      </c>
      <c r="AU1010" s="48">
        <v>7284.5188219939573</v>
      </c>
      <c r="AV1010" s="48">
        <v>-565.60464579139375</v>
      </c>
      <c r="AW1010" s="48">
        <v>-1.652598362780644E-2</v>
      </c>
      <c r="AX1010" s="48">
        <v>34225.172826609458</v>
      </c>
      <c r="AY1010" s="48">
        <v>786.6347769148465</v>
      </c>
      <c r="AZ1010" s="48">
        <v>2.0319996235498294E-2</v>
      </c>
      <c r="BA1010" s="48">
        <v>38712.348555489596</v>
      </c>
      <c r="BB1010" s="48">
        <v>74.189097312587364</v>
      </c>
      <c r="BC1010" s="48">
        <v>1.0184488382209977E-2</v>
      </c>
      <c r="BD1010" s="48">
        <v>7284.5188219939573</v>
      </c>
      <c r="BF1010" s="8">
        <f t="shared" si="129"/>
        <v>316949.7415891604</v>
      </c>
      <c r="BG1010" s="8">
        <f t="shared" si="130"/>
        <v>316702.88156235334</v>
      </c>
      <c r="BH1010" s="8">
        <f t="shared" si="131"/>
        <v>317111.26200635696</v>
      </c>
      <c r="BI1010" s="8">
        <f t="shared" si="132"/>
        <v>316879.91645220324</v>
      </c>
      <c r="BJ1010" s="19">
        <f t="shared" si="133"/>
        <v>0</v>
      </c>
      <c r="BK1010" s="19">
        <f t="shared" si="134"/>
        <v>0</v>
      </c>
      <c r="BL1010" s="19">
        <f t="shared" si="135"/>
        <v>1</v>
      </c>
      <c r="BM1010" s="19">
        <f t="shared" si="136"/>
        <v>0</v>
      </c>
    </row>
    <row r="1011" spans="2:65" x14ac:dyDescent="0.25">
      <c r="B1011" s="6">
        <v>986</v>
      </c>
      <c r="C1011" s="48">
        <v>1994.2860845087628</v>
      </c>
      <c r="D1011" s="48">
        <v>1583.7803298848582</v>
      </c>
      <c r="E1011" s="48">
        <v>14.993397844235208</v>
      </c>
      <c r="F1011" s="48">
        <v>10.61658546888625</v>
      </c>
      <c r="G1011" s="48">
        <v>3176.107728333242</v>
      </c>
      <c r="H1011" s="48">
        <v>2912.8574437717998</v>
      </c>
      <c r="I1011" s="48">
        <v>15.06994249071986</v>
      </c>
      <c r="J1011" s="48">
        <v>10.661871152790757</v>
      </c>
      <c r="K1011" s="48">
        <v>2492.8613577127762</v>
      </c>
      <c r="L1011" s="48">
        <v>2194.7251697752981</v>
      </c>
      <c r="M1011" s="48">
        <v>15.051932241966004</v>
      </c>
      <c r="N1011" s="48">
        <v>10.651228283056675</v>
      </c>
      <c r="O1011" s="48">
        <v>2422.7950886548642</v>
      </c>
      <c r="P1011" s="48">
        <v>2098.0180644402931</v>
      </c>
      <c r="Q1011" s="48">
        <v>15.038127608357183</v>
      </c>
      <c r="R1011" s="48">
        <v>10.643065506925135</v>
      </c>
      <c r="U1011" s="48">
        <v>1329.0771138869416</v>
      </c>
      <c r="V1011" s="48">
        <v>4.5285683904507934E-2</v>
      </c>
      <c r="W1011" s="48">
        <v>29348.725674310495</v>
      </c>
      <c r="X1011" s="48">
        <v>610.94483989043988</v>
      </c>
      <c r="Y1011" s="48">
        <v>3.464281417042514E-2</v>
      </c>
      <c r="Z1011" s="48">
        <v>17635.543027333173</v>
      </c>
      <c r="AA1011" s="48">
        <v>514.23773455543483</v>
      </c>
      <c r="AB1011" s="48">
        <v>2.6480038038885212E-2</v>
      </c>
      <c r="AC1011" s="48">
        <v>19419.826127148714</v>
      </c>
      <c r="AD1011" s="48">
        <v>-1329.0771138869416</v>
      </c>
      <c r="AE1011" s="48">
        <v>-4.5285683904507934E-2</v>
      </c>
      <c r="AF1011" s="48">
        <v>29348.725674310495</v>
      </c>
      <c r="AG1011" s="48">
        <v>-718.13227399650168</v>
      </c>
      <c r="AH1011" s="48">
        <v>-1.0642869734082794E-2</v>
      </c>
      <c r="AI1011" s="48">
        <v>67475.435849482426</v>
      </c>
      <c r="AJ1011" s="48">
        <v>-814.83937933150673</v>
      </c>
      <c r="AK1011" s="48">
        <v>-1.8805645865622722E-2</v>
      </c>
      <c r="AL1011" s="48">
        <v>43329.507806007197</v>
      </c>
      <c r="AM1011" s="48">
        <v>-610.94483989043988</v>
      </c>
      <c r="AN1011" s="48">
        <v>-3.464281417042514E-2</v>
      </c>
      <c r="AO1011" s="48">
        <v>17635.543027333173</v>
      </c>
      <c r="AP1011" s="48">
        <v>718.13227399650168</v>
      </c>
      <c r="AQ1011" s="48">
        <v>1.0642869734082794E-2</v>
      </c>
      <c r="AR1011" s="48">
        <v>67475.435849482426</v>
      </c>
      <c r="AS1011" s="48">
        <v>-96.707105335005053</v>
      </c>
      <c r="AT1011" s="48">
        <v>-8.1627761315399283E-3</v>
      </c>
      <c r="AU1011" s="48">
        <v>11847.330341615165</v>
      </c>
      <c r="AV1011" s="48">
        <v>-514.23773455543483</v>
      </c>
      <c r="AW1011" s="48">
        <v>-2.6480038038885212E-2</v>
      </c>
      <c r="AX1011" s="48">
        <v>19419.826127148714</v>
      </c>
      <c r="AY1011" s="48">
        <v>814.83937933150673</v>
      </c>
      <c r="AZ1011" s="48">
        <v>1.8805645865622722E-2</v>
      </c>
      <c r="BA1011" s="48">
        <v>43329.507806007197</v>
      </c>
      <c r="BB1011" s="48">
        <v>96.707105335005053</v>
      </c>
      <c r="BC1011" s="48">
        <v>8.1627761315399283E-3</v>
      </c>
      <c r="BD1011" s="48">
        <v>11847.330341615165</v>
      </c>
      <c r="BF1011" s="8">
        <f t="shared" si="129"/>
        <v>316913.78373670264</v>
      </c>
      <c r="BG1011" s="8">
        <f t="shared" si="130"/>
        <v>316943.27713995095</v>
      </c>
      <c r="BH1011" s="8">
        <f t="shared" si="131"/>
        <v>317342.12332192494</v>
      </c>
      <c r="BI1011" s="8">
        <f t="shared" si="132"/>
        <v>317193.94714331377</v>
      </c>
      <c r="BJ1011" s="19">
        <f t="shared" si="133"/>
        <v>0</v>
      </c>
      <c r="BK1011" s="19">
        <f t="shared" si="134"/>
        <v>0</v>
      </c>
      <c r="BL1011" s="19">
        <f t="shared" si="135"/>
        <v>1</v>
      </c>
      <c r="BM1011" s="19">
        <f t="shared" si="136"/>
        <v>0</v>
      </c>
    </row>
    <row r="1012" spans="2:65" x14ac:dyDescent="0.25">
      <c r="B1012" s="6">
        <v>987</v>
      </c>
      <c r="C1012" s="48">
        <v>2062.8786976718029</v>
      </c>
      <c r="D1012" s="48">
        <v>1631.7004256899438</v>
      </c>
      <c r="E1012" s="48">
        <v>14.962844515538148</v>
      </c>
      <c r="F1012" s="48">
        <v>10.594815776360587</v>
      </c>
      <c r="G1012" s="48">
        <v>3192.4351026179402</v>
      </c>
      <c r="H1012" s="48">
        <v>2924.8169210556962</v>
      </c>
      <c r="I1012" s="48">
        <v>15.042634951069855</v>
      </c>
      <c r="J1012" s="48">
        <v>10.641953181401471</v>
      </c>
      <c r="K1012" s="48">
        <v>2565.2332281646882</v>
      </c>
      <c r="L1012" s="48">
        <v>2244.5170745576047</v>
      </c>
      <c r="M1012" s="48">
        <v>15.016914498945571</v>
      </c>
      <c r="N1012" s="48">
        <v>10.626776175271045</v>
      </c>
      <c r="O1012" s="48">
        <v>2450.8006121213211</v>
      </c>
      <c r="P1012" s="48">
        <v>2118.112479095646</v>
      </c>
      <c r="Q1012" s="48">
        <v>15.011091478024428</v>
      </c>
      <c r="R1012" s="48">
        <v>10.623337827949907</v>
      </c>
      <c r="U1012" s="48">
        <v>1293.1164953657524</v>
      </c>
      <c r="V1012" s="48">
        <v>4.7137405040883706E-2</v>
      </c>
      <c r="W1012" s="48">
        <v>27432.916475656501</v>
      </c>
      <c r="X1012" s="48">
        <v>612.81664886766089</v>
      </c>
      <c r="Y1012" s="48">
        <v>3.196039891045821E-2</v>
      </c>
      <c r="Z1012" s="48">
        <v>19174.249063178388</v>
      </c>
      <c r="AA1012" s="48">
        <v>486.41205340570218</v>
      </c>
      <c r="AB1012" s="48">
        <v>2.8522051589320085E-2</v>
      </c>
      <c r="AC1012" s="48">
        <v>17053.894313403329</v>
      </c>
      <c r="AD1012" s="48">
        <v>-1293.1164953657524</v>
      </c>
      <c r="AE1012" s="48">
        <v>-4.7137405040883706E-2</v>
      </c>
      <c r="AF1012" s="48">
        <v>27432.916475656501</v>
      </c>
      <c r="AG1012" s="48">
        <v>-680.29984649809148</v>
      </c>
      <c r="AH1012" s="48">
        <v>-1.5177006130425497E-2</v>
      </c>
      <c r="AI1012" s="48">
        <v>44824.377130235691</v>
      </c>
      <c r="AJ1012" s="48">
        <v>-806.70444196005019</v>
      </c>
      <c r="AK1012" s="48">
        <v>-1.8615353451563621E-2</v>
      </c>
      <c r="AL1012" s="48">
        <v>43335.435132030223</v>
      </c>
      <c r="AM1012" s="48">
        <v>-612.81664886766089</v>
      </c>
      <c r="AN1012" s="48">
        <v>-3.196039891045821E-2</v>
      </c>
      <c r="AO1012" s="48">
        <v>19174.249063178388</v>
      </c>
      <c r="AP1012" s="48">
        <v>680.29984649809148</v>
      </c>
      <c r="AQ1012" s="48">
        <v>1.5177006130425497E-2</v>
      </c>
      <c r="AR1012" s="48">
        <v>44824.377130235691</v>
      </c>
      <c r="AS1012" s="48">
        <v>-126.40459546195871</v>
      </c>
      <c r="AT1012" s="48">
        <v>-3.4383473211381244E-3</v>
      </c>
      <c r="AU1012" s="48">
        <v>36763.184069524897</v>
      </c>
      <c r="AV1012" s="48">
        <v>-486.41205340570218</v>
      </c>
      <c r="AW1012" s="48">
        <v>-2.8522051589320085E-2</v>
      </c>
      <c r="AX1012" s="48">
        <v>17053.894313403329</v>
      </c>
      <c r="AY1012" s="48">
        <v>806.70444196005019</v>
      </c>
      <c r="AZ1012" s="48">
        <v>1.8615353451563621E-2</v>
      </c>
      <c r="BA1012" s="48">
        <v>43335.435132030223</v>
      </c>
      <c r="BB1012" s="48">
        <v>126.40459546195871</v>
      </c>
      <c r="BC1012" s="48">
        <v>3.4383473211381244E-3</v>
      </c>
      <c r="BD1012" s="48">
        <v>36763.184069524897</v>
      </c>
      <c r="BF1012" s="8">
        <f t="shared" si="129"/>
        <v>316212.77286512771</v>
      </c>
      <c r="BG1012" s="8">
        <f t="shared" si="130"/>
        <v>316333.77852098842</v>
      </c>
      <c r="BH1012" s="8">
        <f t="shared" si="131"/>
        <v>316558.76818357373</v>
      </c>
      <c r="BI1012" s="8">
        <f t="shared" si="132"/>
        <v>316582.02235940157</v>
      </c>
      <c r="BJ1012" s="19">
        <f t="shared" si="133"/>
        <v>0</v>
      </c>
      <c r="BK1012" s="19">
        <f t="shared" si="134"/>
        <v>0</v>
      </c>
      <c r="BL1012" s="19">
        <f t="shared" si="135"/>
        <v>0</v>
      </c>
      <c r="BM1012" s="19">
        <f t="shared" si="136"/>
        <v>1</v>
      </c>
    </row>
    <row r="1013" spans="2:65" x14ac:dyDescent="0.25">
      <c r="B1013" s="6">
        <v>988</v>
      </c>
      <c r="C1013" s="48">
        <v>1938.4107026860499</v>
      </c>
      <c r="D1013" s="48">
        <v>1548.0748800204835</v>
      </c>
      <c r="E1013" s="48">
        <v>15.044982144117654</v>
      </c>
      <c r="F1013" s="48">
        <v>10.650863207067978</v>
      </c>
      <c r="G1013" s="48">
        <v>3170.008741606207</v>
      </c>
      <c r="H1013" s="48">
        <v>2909.9914486409489</v>
      </c>
      <c r="I1013" s="48">
        <v>15.10853421836091</v>
      </c>
      <c r="J1013" s="48">
        <v>10.688294230774925</v>
      </c>
      <c r="K1013" s="48">
        <v>2520.9496196048112</v>
      </c>
      <c r="L1013" s="48">
        <v>2215.0137812194143</v>
      </c>
      <c r="M1013" s="48">
        <v>15.086262844320217</v>
      </c>
      <c r="N1013" s="48">
        <v>10.675188287731153</v>
      </c>
      <c r="O1013" s="48">
        <v>2472.9007910842124</v>
      </c>
      <c r="P1013" s="48">
        <v>2133.2824197379073</v>
      </c>
      <c r="Q1013" s="48">
        <v>15.069842796339247</v>
      </c>
      <c r="R1013" s="48">
        <v>10.66551773712226</v>
      </c>
      <c r="U1013" s="48">
        <v>1361.9165686204653</v>
      </c>
      <c r="V1013" s="48">
        <v>3.7431023706947286E-2</v>
      </c>
      <c r="W1013" s="48">
        <v>36384.700009358559</v>
      </c>
      <c r="X1013" s="48">
        <v>666.93890119893081</v>
      </c>
      <c r="Y1013" s="48">
        <v>2.4325080663174958E-2</v>
      </c>
      <c r="Z1013" s="48">
        <v>27417.746745999098</v>
      </c>
      <c r="AA1013" s="48">
        <v>585.20753971742374</v>
      </c>
      <c r="AB1013" s="48">
        <v>1.4654530054281523E-2</v>
      </c>
      <c r="AC1013" s="48">
        <v>39933.55894387397</v>
      </c>
      <c r="AD1013" s="48">
        <v>-1361.9165686204653</v>
      </c>
      <c r="AE1013" s="48">
        <v>-3.7431023706947286E-2</v>
      </c>
      <c r="AF1013" s="48">
        <v>36384.700009358559</v>
      </c>
      <c r="AG1013" s="48">
        <v>-694.97766742153453</v>
      </c>
      <c r="AH1013" s="48">
        <v>-1.3105943043772328E-2</v>
      </c>
      <c r="AI1013" s="48">
        <v>53027.673407429727</v>
      </c>
      <c r="AJ1013" s="48">
        <v>-776.7090289030416</v>
      </c>
      <c r="AK1013" s="48">
        <v>-2.2776493652665764E-2</v>
      </c>
      <c r="AL1013" s="48">
        <v>34101.3432860916</v>
      </c>
      <c r="AM1013" s="48">
        <v>-666.93890119893081</v>
      </c>
      <c r="AN1013" s="48">
        <v>-2.4325080663174958E-2</v>
      </c>
      <c r="AO1013" s="48">
        <v>27417.746745999098</v>
      </c>
      <c r="AP1013" s="48">
        <v>694.97766742153453</v>
      </c>
      <c r="AQ1013" s="48">
        <v>1.3105943043772328E-2</v>
      </c>
      <c r="AR1013" s="48">
        <v>53027.673407429727</v>
      </c>
      <c r="AS1013" s="48">
        <v>-81.731361481507065</v>
      </c>
      <c r="AT1013" s="48">
        <v>-9.6705506088934357E-3</v>
      </c>
      <c r="AU1013" s="48">
        <v>8451.5726960100437</v>
      </c>
      <c r="AV1013" s="48">
        <v>-585.20753971742374</v>
      </c>
      <c r="AW1013" s="48">
        <v>-1.4654530054281523E-2</v>
      </c>
      <c r="AX1013" s="48">
        <v>39933.55894387397</v>
      </c>
      <c r="AY1013" s="48">
        <v>776.7090289030416</v>
      </c>
      <c r="AZ1013" s="48">
        <v>2.2776493652665764E-2</v>
      </c>
      <c r="BA1013" s="48">
        <v>34101.3432860916</v>
      </c>
      <c r="BB1013" s="48">
        <v>81.731361481507065</v>
      </c>
      <c r="BC1013" s="48">
        <v>9.6705506088934357E-3</v>
      </c>
      <c r="BD1013" s="48">
        <v>8451.5726960100437</v>
      </c>
      <c r="BF1013" s="8">
        <f t="shared" si="129"/>
        <v>317977.82133201888</v>
      </c>
      <c r="BG1013" s="8">
        <f t="shared" si="130"/>
        <v>317738.83547460684</v>
      </c>
      <c r="BH1013" s="8">
        <f t="shared" si="131"/>
        <v>318040.63485071517</v>
      </c>
      <c r="BI1013" s="8">
        <f t="shared" si="132"/>
        <v>317832.24969392992</v>
      </c>
      <c r="BJ1013" s="19">
        <f t="shared" si="133"/>
        <v>0</v>
      </c>
      <c r="BK1013" s="19">
        <f t="shared" si="134"/>
        <v>0</v>
      </c>
      <c r="BL1013" s="19">
        <f t="shared" si="135"/>
        <v>1</v>
      </c>
      <c r="BM1013" s="19">
        <f t="shared" si="136"/>
        <v>0</v>
      </c>
    </row>
    <row r="1014" spans="2:65" x14ac:dyDescent="0.25">
      <c r="B1014" s="6">
        <v>989</v>
      </c>
      <c r="C1014" s="48">
        <v>1991.6063296589816</v>
      </c>
      <c r="D1014" s="48">
        <v>1581.880861355547</v>
      </c>
      <c r="E1014" s="48">
        <v>14.957840928789334</v>
      </c>
      <c r="F1014" s="48">
        <v>10.58861439307573</v>
      </c>
      <c r="G1014" s="48">
        <v>3188.5254169707223</v>
      </c>
      <c r="H1014" s="48">
        <v>2921.1126191612584</v>
      </c>
      <c r="I1014" s="48">
        <v>15.022098030124948</v>
      </c>
      <c r="J1014" s="48">
        <v>10.626484739486168</v>
      </c>
      <c r="K1014" s="48">
        <v>2504.5672409394124</v>
      </c>
      <c r="L1014" s="48">
        <v>2202.5047955735135</v>
      </c>
      <c r="M1014" s="48">
        <v>15.006556618844071</v>
      </c>
      <c r="N1014" s="48">
        <v>10.617335334865842</v>
      </c>
      <c r="O1014" s="48">
        <v>2462.7247125220269</v>
      </c>
      <c r="P1014" s="48">
        <v>2124.7441659590768</v>
      </c>
      <c r="Q1014" s="48">
        <v>14.990376716206603</v>
      </c>
      <c r="R1014" s="48">
        <v>10.607803279675716</v>
      </c>
      <c r="U1014" s="48">
        <v>1339.2317578057114</v>
      </c>
      <c r="V1014" s="48">
        <v>3.7870346410437961E-2</v>
      </c>
      <c r="W1014" s="48">
        <v>35363.599352674195</v>
      </c>
      <c r="X1014" s="48">
        <v>620.62393421796651</v>
      </c>
      <c r="Y1014" s="48">
        <v>2.872094179011242E-2</v>
      </c>
      <c r="Z1014" s="48">
        <v>21608.759864261305</v>
      </c>
      <c r="AA1014" s="48">
        <v>542.86330460352974</v>
      </c>
      <c r="AB1014" s="48">
        <v>1.9188886599986077E-2</v>
      </c>
      <c r="AC1014" s="48">
        <v>28290.505641110183</v>
      </c>
      <c r="AD1014" s="48">
        <v>-1339.2317578057114</v>
      </c>
      <c r="AE1014" s="48">
        <v>-3.7870346410437961E-2</v>
      </c>
      <c r="AF1014" s="48">
        <v>35363.599352674195</v>
      </c>
      <c r="AG1014" s="48">
        <v>-718.60782358774486</v>
      </c>
      <c r="AH1014" s="48">
        <v>-9.1494046203255408E-3</v>
      </c>
      <c r="AI1014" s="48">
        <v>78541.484764084729</v>
      </c>
      <c r="AJ1014" s="48">
        <v>-796.36845320218163</v>
      </c>
      <c r="AK1014" s="48">
        <v>-1.8681459810451884E-2</v>
      </c>
      <c r="AL1014" s="48">
        <v>42628.812805979447</v>
      </c>
      <c r="AM1014" s="48">
        <v>-620.62393421796651</v>
      </c>
      <c r="AN1014" s="48">
        <v>-2.872094179011242E-2</v>
      </c>
      <c r="AO1014" s="48">
        <v>21608.759864261305</v>
      </c>
      <c r="AP1014" s="48">
        <v>718.60782358774486</v>
      </c>
      <c r="AQ1014" s="48">
        <v>9.1494046203255408E-3</v>
      </c>
      <c r="AR1014" s="48">
        <v>78541.484764084729</v>
      </c>
      <c r="AS1014" s="48">
        <v>-77.760629614436766</v>
      </c>
      <c r="AT1014" s="48">
        <v>-9.5320551901263428E-3</v>
      </c>
      <c r="AU1014" s="48">
        <v>8157.8031246592145</v>
      </c>
      <c r="AV1014" s="48">
        <v>-542.86330460352974</v>
      </c>
      <c r="AW1014" s="48">
        <v>-1.9188886599986077E-2</v>
      </c>
      <c r="AX1014" s="48">
        <v>28290.505641110183</v>
      </c>
      <c r="AY1014" s="48">
        <v>796.36845320218163</v>
      </c>
      <c r="AZ1014" s="48">
        <v>1.8681459810451884E-2</v>
      </c>
      <c r="BA1014" s="48">
        <v>42628.812805979447</v>
      </c>
      <c r="BB1014" s="48">
        <v>77.760629614436766</v>
      </c>
      <c r="BC1014" s="48">
        <v>9.5320551901263428E-3</v>
      </c>
      <c r="BD1014" s="48">
        <v>8157.8031246592145</v>
      </c>
      <c r="BF1014" s="8">
        <f t="shared" si="129"/>
        <v>316076.55093091633</v>
      </c>
      <c r="BG1014" s="8">
        <f t="shared" si="130"/>
        <v>315873.42956542381</v>
      </c>
      <c r="BH1014" s="8">
        <f t="shared" si="131"/>
        <v>316317.55525040173</v>
      </c>
      <c r="BI1014" s="8">
        <f t="shared" si="132"/>
        <v>316109.35422431241</v>
      </c>
      <c r="BJ1014" s="19">
        <f t="shared" si="133"/>
        <v>0</v>
      </c>
      <c r="BK1014" s="19">
        <f t="shared" si="134"/>
        <v>0</v>
      </c>
      <c r="BL1014" s="19">
        <f t="shared" si="135"/>
        <v>1</v>
      </c>
      <c r="BM1014" s="19">
        <f t="shared" si="136"/>
        <v>0</v>
      </c>
    </row>
    <row r="1015" spans="2:65" x14ac:dyDescent="0.25">
      <c r="B1015" s="6">
        <v>990</v>
      </c>
      <c r="C1015" s="48">
        <v>2014.1174970449642</v>
      </c>
      <c r="D1015" s="48">
        <v>1594.571586539058</v>
      </c>
      <c r="E1015" s="48">
        <v>15.122713697324883</v>
      </c>
      <c r="F1015" s="48">
        <v>10.705865363751537</v>
      </c>
      <c r="G1015" s="48">
        <v>3160.7054472044024</v>
      </c>
      <c r="H1015" s="48">
        <v>2901.0263225791823</v>
      </c>
      <c r="I1015" s="48">
        <v>15.195939484383</v>
      </c>
      <c r="J1015" s="48">
        <v>10.749050379119321</v>
      </c>
      <c r="K1015" s="48">
        <v>2573.7622972246859</v>
      </c>
      <c r="L1015" s="48">
        <v>2247.0526939037927</v>
      </c>
      <c r="M1015" s="48">
        <v>15.165402304742464</v>
      </c>
      <c r="N1015" s="48">
        <v>10.731057569532201</v>
      </c>
      <c r="O1015" s="48">
        <v>2550.1089164728223</v>
      </c>
      <c r="P1015" s="48">
        <v>2181.3069095998194</v>
      </c>
      <c r="Q1015" s="48">
        <v>15.146104947797951</v>
      </c>
      <c r="R1015" s="48">
        <v>10.719675218785287</v>
      </c>
      <c r="U1015" s="48">
        <v>1306.4547360401243</v>
      </c>
      <c r="V1015" s="48">
        <v>4.3185015367784629E-2</v>
      </c>
      <c r="W1015" s="48">
        <v>30252.501357559315</v>
      </c>
      <c r="X1015" s="48">
        <v>652.48110736473473</v>
      </c>
      <c r="Y1015" s="48">
        <v>2.5192205780664167E-2</v>
      </c>
      <c r="Z1015" s="48">
        <v>25900.118197094718</v>
      </c>
      <c r="AA1015" s="48">
        <v>586.7353230607614</v>
      </c>
      <c r="AB1015" s="48">
        <v>1.3809855033750651E-2</v>
      </c>
      <c r="AC1015" s="48">
        <v>42486.711238228585</v>
      </c>
      <c r="AD1015" s="48">
        <v>-1306.4547360401243</v>
      </c>
      <c r="AE1015" s="48">
        <v>-4.3185015367784629E-2</v>
      </c>
      <c r="AF1015" s="48">
        <v>30252.501357559315</v>
      </c>
      <c r="AG1015" s="48">
        <v>-653.97362867538959</v>
      </c>
      <c r="AH1015" s="48">
        <v>-1.7992809587120462E-2</v>
      </c>
      <c r="AI1015" s="48">
        <v>36346.387455993216</v>
      </c>
      <c r="AJ1015" s="48">
        <v>-719.71941297936291</v>
      </c>
      <c r="AK1015" s="48">
        <v>-2.9375160334033978E-2</v>
      </c>
      <c r="AL1015" s="48">
        <v>24500.952668690559</v>
      </c>
      <c r="AM1015" s="48">
        <v>-652.48110736473473</v>
      </c>
      <c r="AN1015" s="48">
        <v>-2.5192205780664167E-2</v>
      </c>
      <c r="AO1015" s="48">
        <v>25900.118197094718</v>
      </c>
      <c r="AP1015" s="48">
        <v>653.97362867538959</v>
      </c>
      <c r="AQ1015" s="48">
        <v>1.7992809587120462E-2</v>
      </c>
      <c r="AR1015" s="48">
        <v>36346.387455993216</v>
      </c>
      <c r="AS1015" s="48">
        <v>-65.745784303973323</v>
      </c>
      <c r="AT1015" s="48">
        <v>-1.1382350746913517E-2</v>
      </c>
      <c r="AU1015" s="48">
        <v>5776.1165303925654</v>
      </c>
      <c r="AV1015" s="48">
        <v>-586.7353230607614</v>
      </c>
      <c r="AW1015" s="48">
        <v>-1.3809855033750651E-2</v>
      </c>
      <c r="AX1015" s="48">
        <v>42486.711238228585</v>
      </c>
      <c r="AY1015" s="48">
        <v>719.71941297936291</v>
      </c>
      <c r="AZ1015" s="48">
        <v>2.9375160334033978E-2</v>
      </c>
      <c r="BA1015" s="48">
        <v>24500.952668690559</v>
      </c>
      <c r="BB1015" s="48">
        <v>65.745784303973323</v>
      </c>
      <c r="BC1015" s="48">
        <v>1.1382350746913517E-2</v>
      </c>
      <c r="BD1015" s="48">
        <v>5776.1165303925654</v>
      </c>
      <c r="BF1015" s="8">
        <f t="shared" si="129"/>
        <v>319581.38932600705</v>
      </c>
      <c r="BG1015" s="8">
        <f t="shared" si="130"/>
        <v>319570.48505100043</v>
      </c>
      <c r="BH1015" s="8">
        <f t="shared" si="131"/>
        <v>319684.67439206224</v>
      </c>
      <c r="BI1015" s="8">
        <f t="shared" si="132"/>
        <v>319408.94965395879</v>
      </c>
      <c r="BJ1015" s="19">
        <f t="shared" si="133"/>
        <v>0</v>
      </c>
      <c r="BK1015" s="19">
        <f t="shared" si="134"/>
        <v>0</v>
      </c>
      <c r="BL1015" s="19">
        <f t="shared" si="135"/>
        <v>1</v>
      </c>
      <c r="BM1015" s="19">
        <f t="shared" si="136"/>
        <v>0</v>
      </c>
    </row>
    <row r="1016" spans="2:65" x14ac:dyDescent="0.25">
      <c r="B1016" s="6">
        <v>991</v>
      </c>
      <c r="C1016" s="48">
        <v>1970.7169191134376</v>
      </c>
      <c r="D1016" s="48">
        <v>1569.8084069069596</v>
      </c>
      <c r="E1016" s="48">
        <v>15.05468434238086</v>
      </c>
      <c r="F1016" s="48">
        <v>10.659266170154197</v>
      </c>
      <c r="G1016" s="48">
        <v>3164.5907082365143</v>
      </c>
      <c r="H1016" s="48">
        <v>2906.3103564844682</v>
      </c>
      <c r="I1016" s="48">
        <v>15.127861089700852</v>
      </c>
      <c r="J1016" s="48">
        <v>10.702457794908749</v>
      </c>
      <c r="K1016" s="48">
        <v>2579.4767953415712</v>
      </c>
      <c r="L1016" s="48">
        <v>2254.3296688177861</v>
      </c>
      <c r="M1016" s="48">
        <v>15.093721963413291</v>
      </c>
      <c r="N1016" s="48">
        <v>10.682323800985376</v>
      </c>
      <c r="O1016" s="48">
        <v>2486.9829372953382</v>
      </c>
      <c r="P1016" s="48">
        <v>2142.7089840345216</v>
      </c>
      <c r="Q1016" s="48">
        <v>15.083902832142295</v>
      </c>
      <c r="R1016" s="48">
        <v>10.676527621682384</v>
      </c>
      <c r="U1016" s="48">
        <v>1336.5019495775086</v>
      </c>
      <c r="V1016" s="48">
        <v>4.3191624754552294E-2</v>
      </c>
      <c r="W1016" s="48">
        <v>30943.544198036787</v>
      </c>
      <c r="X1016" s="48">
        <v>684.52126191082652</v>
      </c>
      <c r="Y1016" s="48">
        <v>2.3057630831178955E-2</v>
      </c>
      <c r="Z1016" s="48">
        <v>29687.406608366902</v>
      </c>
      <c r="AA1016" s="48">
        <v>572.90057712756197</v>
      </c>
      <c r="AB1016" s="48">
        <v>1.7261451528186811E-2</v>
      </c>
      <c r="AC1016" s="48">
        <v>33189.594524658205</v>
      </c>
      <c r="AD1016" s="48">
        <v>-1336.5019495775086</v>
      </c>
      <c r="AE1016" s="48">
        <v>-4.3191624754552294E-2</v>
      </c>
      <c r="AF1016" s="48">
        <v>30943.544198036787</v>
      </c>
      <c r="AG1016" s="48">
        <v>-651.98068766668212</v>
      </c>
      <c r="AH1016" s="48">
        <v>-2.0133993923373339E-2</v>
      </c>
      <c r="AI1016" s="48">
        <v>32382.084257500679</v>
      </c>
      <c r="AJ1016" s="48">
        <v>-763.60137244994667</v>
      </c>
      <c r="AK1016" s="48">
        <v>-2.5930173226365483E-2</v>
      </c>
      <c r="AL1016" s="48">
        <v>29448.371431376559</v>
      </c>
      <c r="AM1016" s="48">
        <v>-684.52126191082652</v>
      </c>
      <c r="AN1016" s="48">
        <v>-2.3057630831178955E-2</v>
      </c>
      <c r="AO1016" s="48">
        <v>29687.406608366902</v>
      </c>
      <c r="AP1016" s="48">
        <v>651.98068766668212</v>
      </c>
      <c r="AQ1016" s="48">
        <v>2.0133993923373339E-2</v>
      </c>
      <c r="AR1016" s="48">
        <v>32382.084257500679</v>
      </c>
      <c r="AS1016" s="48">
        <v>-111.62068478326455</v>
      </c>
      <c r="AT1016" s="48">
        <v>-5.7961793029921438E-3</v>
      </c>
      <c r="AU1016" s="48">
        <v>19257.631441049962</v>
      </c>
      <c r="AV1016" s="48">
        <v>-572.90057712756197</v>
      </c>
      <c r="AW1016" s="48">
        <v>-1.7261451528186811E-2</v>
      </c>
      <c r="AX1016" s="48">
        <v>33189.594524658205</v>
      </c>
      <c r="AY1016" s="48">
        <v>763.60137244994667</v>
      </c>
      <c r="AZ1016" s="48">
        <v>2.5930173226365483E-2</v>
      </c>
      <c r="BA1016" s="48">
        <v>29448.371431376559</v>
      </c>
      <c r="BB1016" s="48">
        <v>111.62068478326455</v>
      </c>
      <c r="BC1016" s="48">
        <v>5.7961793029921438E-3</v>
      </c>
      <c r="BD1016" s="48">
        <v>19257.631441049962</v>
      </c>
      <c r="BF1016" s="8">
        <f t="shared" si="129"/>
        <v>318208.17669771897</v>
      </c>
      <c r="BG1016" s="8">
        <f t="shared" si="130"/>
        <v>318167.42349077796</v>
      </c>
      <c r="BH1016" s="8">
        <f t="shared" si="131"/>
        <v>318215.38436074345</v>
      </c>
      <c r="BI1016" s="8">
        <f t="shared" si="132"/>
        <v>318153.11966643698</v>
      </c>
      <c r="BJ1016" s="19">
        <f t="shared" si="133"/>
        <v>0</v>
      </c>
      <c r="BK1016" s="19">
        <f t="shared" si="134"/>
        <v>0</v>
      </c>
      <c r="BL1016" s="19">
        <f t="shared" si="135"/>
        <v>1</v>
      </c>
      <c r="BM1016" s="19">
        <f t="shared" si="136"/>
        <v>0</v>
      </c>
    </row>
    <row r="1017" spans="2:65" x14ac:dyDescent="0.25">
      <c r="B1017" s="6">
        <v>992</v>
      </c>
      <c r="C1017" s="48">
        <v>1937.5496079029729</v>
      </c>
      <c r="D1017" s="48">
        <v>1547.3176211337077</v>
      </c>
      <c r="E1017" s="48">
        <v>15.071976503324169</v>
      </c>
      <c r="F1017" s="48">
        <v>10.669462316856059</v>
      </c>
      <c r="G1017" s="48">
        <v>3198.6424150069242</v>
      </c>
      <c r="H1017" s="48">
        <v>2929.0999881018938</v>
      </c>
      <c r="I1017" s="48">
        <v>15.13016915163538</v>
      </c>
      <c r="J1017" s="48">
        <v>10.703805260791729</v>
      </c>
      <c r="K1017" s="48">
        <v>2578.0089459537103</v>
      </c>
      <c r="L1017" s="48">
        <v>2253.2509032553376</v>
      </c>
      <c r="M1017" s="48">
        <v>15.103657351107964</v>
      </c>
      <c r="N1017" s="48">
        <v>10.688169821565106</v>
      </c>
      <c r="O1017" s="48">
        <v>2438.2752347290111</v>
      </c>
      <c r="P1017" s="48">
        <v>2109.8303927980151</v>
      </c>
      <c r="Q1017" s="48">
        <v>15.101880512959234</v>
      </c>
      <c r="R1017" s="48">
        <v>10.687121283737282</v>
      </c>
      <c r="U1017" s="48">
        <v>1381.7823669681861</v>
      </c>
      <c r="V1017" s="48">
        <v>3.4342943935669723E-2</v>
      </c>
      <c r="W1017" s="48">
        <v>40234.825807493486</v>
      </c>
      <c r="X1017" s="48">
        <v>705.93328212162987</v>
      </c>
      <c r="Y1017" s="48">
        <v>1.8707504709047029E-2</v>
      </c>
      <c r="Z1017" s="48">
        <v>37735.298913501676</v>
      </c>
      <c r="AA1017" s="48">
        <v>562.51277166430737</v>
      </c>
      <c r="AB1017" s="48">
        <v>1.7658966881223037E-2</v>
      </c>
      <c r="AC1017" s="48">
        <v>31854.228814621823</v>
      </c>
      <c r="AD1017" s="48">
        <v>-1381.7823669681861</v>
      </c>
      <c r="AE1017" s="48">
        <v>-3.4342943935669723E-2</v>
      </c>
      <c r="AF1017" s="48">
        <v>40234.825807493486</v>
      </c>
      <c r="AG1017" s="48">
        <v>-675.84908484655625</v>
      </c>
      <c r="AH1017" s="48">
        <v>-1.5635439226622694E-2</v>
      </c>
      <c r="AI1017" s="48">
        <v>43225.462044953492</v>
      </c>
      <c r="AJ1017" s="48">
        <v>-819.26959530387876</v>
      </c>
      <c r="AK1017" s="48">
        <v>-1.6683977054446686E-2</v>
      </c>
      <c r="AL1017" s="48">
        <v>49105.173942056186</v>
      </c>
      <c r="AM1017" s="48">
        <v>-705.93328212162987</v>
      </c>
      <c r="AN1017" s="48">
        <v>-1.8707504709047029E-2</v>
      </c>
      <c r="AO1017" s="48">
        <v>37735.298913501676</v>
      </c>
      <c r="AP1017" s="48">
        <v>675.84908484655625</v>
      </c>
      <c r="AQ1017" s="48">
        <v>1.5635439226622694E-2</v>
      </c>
      <c r="AR1017" s="48">
        <v>43225.462044953492</v>
      </c>
      <c r="AS1017" s="48">
        <v>-143.42051045732251</v>
      </c>
      <c r="AT1017" s="48">
        <v>-1.0485378278239921E-3</v>
      </c>
      <c r="AU1017" s="48">
        <v>136781.4366363491</v>
      </c>
      <c r="AV1017" s="48">
        <v>-562.51277166430737</v>
      </c>
      <c r="AW1017" s="48">
        <v>-1.7658966881223037E-2</v>
      </c>
      <c r="AX1017" s="48">
        <v>31854.228814621823</v>
      </c>
      <c r="AY1017" s="48">
        <v>819.26959530387876</v>
      </c>
      <c r="AZ1017" s="48">
        <v>1.6683977054446686E-2</v>
      </c>
      <c r="BA1017" s="48">
        <v>49105.173942056186</v>
      </c>
      <c r="BB1017" s="48">
        <v>143.42051045732251</v>
      </c>
      <c r="BC1017" s="48">
        <v>1.0485378278239921E-3</v>
      </c>
      <c r="BD1017" s="48">
        <v>136781.4366363491</v>
      </c>
      <c r="BF1017" s="8">
        <f t="shared" si="129"/>
        <v>318536.5518845481</v>
      </c>
      <c r="BG1017" s="8">
        <f t="shared" si="130"/>
        <v>318185.05783564999</v>
      </c>
      <c r="BH1017" s="8">
        <f t="shared" si="131"/>
        <v>318391.8437436978</v>
      </c>
      <c r="BI1017" s="8">
        <f t="shared" si="132"/>
        <v>318503.80811932049</v>
      </c>
      <c r="BJ1017" s="19">
        <f t="shared" si="133"/>
        <v>1</v>
      </c>
      <c r="BK1017" s="19">
        <f t="shared" si="134"/>
        <v>0</v>
      </c>
      <c r="BL1017" s="19">
        <f t="shared" si="135"/>
        <v>0</v>
      </c>
      <c r="BM1017" s="19">
        <f t="shared" si="136"/>
        <v>0</v>
      </c>
    </row>
    <row r="1018" spans="2:65" x14ac:dyDescent="0.25">
      <c r="B1018" s="6">
        <v>993</v>
      </c>
      <c r="C1018" s="48">
        <v>1949.7451127383911</v>
      </c>
      <c r="D1018" s="48">
        <v>1552.0345732461949</v>
      </c>
      <c r="E1018" s="48">
        <v>15.029813434362621</v>
      </c>
      <c r="F1018" s="48">
        <v>10.639339287792218</v>
      </c>
      <c r="G1018" s="48">
        <v>3179.0667735641032</v>
      </c>
      <c r="H1018" s="48">
        <v>2913.7038082918625</v>
      </c>
      <c r="I1018" s="48">
        <v>15.090712837620968</v>
      </c>
      <c r="J1018" s="48">
        <v>10.675194545629294</v>
      </c>
      <c r="K1018" s="48">
        <v>2594.479816241716</v>
      </c>
      <c r="L1018" s="48">
        <v>2261.448494733922</v>
      </c>
      <c r="M1018" s="48">
        <v>15.059694496625541</v>
      </c>
      <c r="N1018" s="48">
        <v>10.656943759152924</v>
      </c>
      <c r="O1018" s="48">
        <v>2513.1253072662944</v>
      </c>
      <c r="P1018" s="48">
        <v>2157.1092920660903</v>
      </c>
      <c r="Q1018" s="48">
        <v>15.049102289029806</v>
      </c>
      <c r="R1018" s="48">
        <v>10.650705925553899</v>
      </c>
      <c r="U1018" s="48">
        <v>1361.6692350456676</v>
      </c>
      <c r="V1018" s="48">
        <v>3.5855257837075882E-2</v>
      </c>
      <c r="W1018" s="48">
        <v>37976.83567729481</v>
      </c>
      <c r="X1018" s="48">
        <v>709.41392148772707</v>
      </c>
      <c r="Y1018" s="48">
        <v>1.7604471360705531E-2</v>
      </c>
      <c r="Z1018" s="48">
        <v>40297.371443438562</v>
      </c>
      <c r="AA1018" s="48">
        <v>605.07471881989545</v>
      </c>
      <c r="AB1018" s="48">
        <v>1.1366637761680565E-2</v>
      </c>
      <c r="AC1018" s="48">
        <v>53232.5153230215</v>
      </c>
      <c r="AD1018" s="48">
        <v>-1361.6692350456676</v>
      </c>
      <c r="AE1018" s="48">
        <v>-3.5855257837075882E-2</v>
      </c>
      <c r="AF1018" s="48">
        <v>37976.83567729481</v>
      </c>
      <c r="AG1018" s="48">
        <v>-652.25531355794055</v>
      </c>
      <c r="AH1018" s="48">
        <v>-1.8250786476370351E-2</v>
      </c>
      <c r="AI1018" s="48">
        <v>35738.477046040083</v>
      </c>
      <c r="AJ1018" s="48">
        <v>-756.59451622577217</v>
      </c>
      <c r="AK1018" s="48">
        <v>-2.4488620075395318E-2</v>
      </c>
      <c r="AL1018" s="48">
        <v>30895.759495487153</v>
      </c>
      <c r="AM1018" s="48">
        <v>-709.41392148772707</v>
      </c>
      <c r="AN1018" s="48">
        <v>-1.7604471360705531E-2</v>
      </c>
      <c r="AO1018" s="48">
        <v>40297.371443438562</v>
      </c>
      <c r="AP1018" s="48">
        <v>652.25531355794055</v>
      </c>
      <c r="AQ1018" s="48">
        <v>1.8250786476370351E-2</v>
      </c>
      <c r="AR1018" s="48">
        <v>35738.477046040083</v>
      </c>
      <c r="AS1018" s="48">
        <v>-104.33920266783161</v>
      </c>
      <c r="AT1018" s="48">
        <v>-6.2378335990249667E-3</v>
      </c>
      <c r="AU1018" s="48">
        <v>16726.833284578293</v>
      </c>
      <c r="AV1018" s="48">
        <v>-605.07471881989545</v>
      </c>
      <c r="AW1018" s="48">
        <v>-1.1366637761680565E-2</v>
      </c>
      <c r="AX1018" s="48">
        <v>53232.5153230215</v>
      </c>
      <c r="AY1018" s="48">
        <v>756.59451622577217</v>
      </c>
      <c r="AZ1018" s="48">
        <v>2.4488620075395318E-2</v>
      </c>
      <c r="BA1018" s="48">
        <v>30895.759495487153</v>
      </c>
      <c r="BB1018" s="48">
        <v>104.33920266783161</v>
      </c>
      <c r="BC1018" s="48">
        <v>6.2378335990249667E-3</v>
      </c>
      <c r="BD1018" s="48">
        <v>16726.833284578293</v>
      </c>
      <c r="BF1018" s="8">
        <f t="shared" si="129"/>
        <v>317628.14406052034</v>
      </c>
      <c r="BG1018" s="8">
        <f t="shared" si="130"/>
        <v>317342.13256058696</v>
      </c>
      <c r="BH1018" s="8">
        <f t="shared" si="131"/>
        <v>317446.86427985382</v>
      </c>
      <c r="BI1018" s="8">
        <f t="shared" si="132"/>
        <v>317364.06847455091</v>
      </c>
      <c r="BJ1018" s="19">
        <f t="shared" si="133"/>
        <v>1</v>
      </c>
      <c r="BK1018" s="19">
        <f t="shared" si="134"/>
        <v>0</v>
      </c>
      <c r="BL1018" s="19">
        <f t="shared" si="135"/>
        <v>0</v>
      </c>
      <c r="BM1018" s="19">
        <f t="shared" si="136"/>
        <v>0</v>
      </c>
    </row>
    <row r="1019" spans="2:65" x14ac:dyDescent="0.25">
      <c r="B1019" s="6">
        <v>994</v>
      </c>
      <c r="C1019" s="48">
        <v>1966.2405069344227</v>
      </c>
      <c r="D1019" s="48">
        <v>1567.043154524634</v>
      </c>
      <c r="E1019" s="48">
        <v>14.979963220336812</v>
      </c>
      <c r="F1019" s="48">
        <v>10.605844955565681</v>
      </c>
      <c r="G1019" s="48">
        <v>3199.6599827978912</v>
      </c>
      <c r="H1019" s="48">
        <v>2930.0246531892258</v>
      </c>
      <c r="I1019" s="48">
        <v>15.044863690912477</v>
      </c>
      <c r="J1019" s="48">
        <v>10.644140225787446</v>
      </c>
      <c r="K1019" s="48">
        <v>2502.9679031289447</v>
      </c>
      <c r="L1019" s="48">
        <v>2203.0636428410116</v>
      </c>
      <c r="M1019" s="48">
        <v>15.029798405787332</v>
      </c>
      <c r="N1019" s="48">
        <v>10.635260084476466</v>
      </c>
      <c r="O1019" s="48">
        <v>2481.3966266484722</v>
      </c>
      <c r="P1019" s="48">
        <v>2139.1649422066257</v>
      </c>
      <c r="Q1019" s="48">
        <v>15.008633167201372</v>
      </c>
      <c r="R1019" s="48">
        <v>10.622774900043524</v>
      </c>
      <c r="U1019" s="48">
        <v>1362.9814986645918</v>
      </c>
      <c r="V1019" s="48">
        <v>3.829527022176471E-2</v>
      </c>
      <c r="W1019" s="48">
        <v>35591.3795821698</v>
      </c>
      <c r="X1019" s="48">
        <v>636.02048831637762</v>
      </c>
      <c r="Y1019" s="48">
        <v>2.941512891078446E-2</v>
      </c>
      <c r="Z1019" s="48">
        <v>21622.223388699604</v>
      </c>
      <c r="AA1019" s="48">
        <v>572.12178768199169</v>
      </c>
      <c r="AB1019" s="48">
        <v>1.6929944477842795E-2</v>
      </c>
      <c r="AC1019" s="48">
        <v>33793.482809749366</v>
      </c>
      <c r="AD1019" s="48">
        <v>-1362.9814986645918</v>
      </c>
      <c r="AE1019" s="48">
        <v>-3.829527022176471E-2</v>
      </c>
      <c r="AF1019" s="48">
        <v>35591.3795821698</v>
      </c>
      <c r="AG1019" s="48">
        <v>-726.96101034821413</v>
      </c>
      <c r="AH1019" s="48">
        <v>-8.8801413109802496E-3</v>
      </c>
      <c r="AI1019" s="48">
        <v>81863.675913504951</v>
      </c>
      <c r="AJ1019" s="48">
        <v>-790.85971098260006</v>
      </c>
      <c r="AK1019" s="48">
        <v>-2.1365325743921915E-2</v>
      </c>
      <c r="AL1019" s="48">
        <v>37016.038063804699</v>
      </c>
      <c r="AM1019" s="48">
        <v>-636.02048831637762</v>
      </c>
      <c r="AN1019" s="48">
        <v>-2.941512891078446E-2</v>
      </c>
      <c r="AO1019" s="48">
        <v>21622.223388699604</v>
      </c>
      <c r="AP1019" s="48">
        <v>726.96101034821413</v>
      </c>
      <c r="AQ1019" s="48">
        <v>8.8801413109802496E-3</v>
      </c>
      <c r="AR1019" s="48">
        <v>81863.675913504951</v>
      </c>
      <c r="AS1019" s="48">
        <v>-63.898700634385932</v>
      </c>
      <c r="AT1019" s="48">
        <v>-1.2485184432941665E-2</v>
      </c>
      <c r="AU1019" s="48">
        <v>5117.9620915964797</v>
      </c>
      <c r="AV1019" s="48">
        <v>-572.12178768199169</v>
      </c>
      <c r="AW1019" s="48">
        <v>-1.6929944477842795E-2</v>
      </c>
      <c r="AX1019" s="48">
        <v>33793.482809749366</v>
      </c>
      <c r="AY1019" s="48">
        <v>790.85971098260006</v>
      </c>
      <c r="AZ1019" s="48">
        <v>2.1365325743921915E-2</v>
      </c>
      <c r="BA1019" s="48">
        <v>37016.038063804699</v>
      </c>
      <c r="BB1019" s="48">
        <v>63.898700634385932</v>
      </c>
      <c r="BC1019" s="48">
        <v>1.2485184432941665E-2</v>
      </c>
      <c r="BD1019" s="48">
        <v>5117.9620915964797</v>
      </c>
      <c r="BF1019" s="8">
        <f t="shared" si="129"/>
        <v>316608.3055124458</v>
      </c>
      <c r="BG1019" s="8">
        <f t="shared" si="130"/>
        <v>316394.18212043412</v>
      </c>
      <c r="BH1019" s="8">
        <f t="shared" si="131"/>
        <v>316854.73889145296</v>
      </c>
      <c r="BI1019" s="8">
        <f t="shared" si="132"/>
        <v>316544.08205909905</v>
      </c>
      <c r="BJ1019" s="19">
        <f t="shared" si="133"/>
        <v>0</v>
      </c>
      <c r="BK1019" s="19">
        <f t="shared" si="134"/>
        <v>0</v>
      </c>
      <c r="BL1019" s="19">
        <f t="shared" si="135"/>
        <v>1</v>
      </c>
      <c r="BM1019" s="19">
        <f t="shared" si="136"/>
        <v>0</v>
      </c>
    </row>
    <row r="1020" spans="2:65" x14ac:dyDescent="0.25">
      <c r="B1020" s="6">
        <v>995</v>
      </c>
      <c r="C1020" s="48">
        <v>2000.2577891362937</v>
      </c>
      <c r="D1020" s="48">
        <v>1588.5745499626985</v>
      </c>
      <c r="E1020" s="48">
        <v>15.098650628901369</v>
      </c>
      <c r="F1020" s="48">
        <v>10.689909304611628</v>
      </c>
      <c r="G1020" s="48">
        <v>3178.8256754571266</v>
      </c>
      <c r="H1020" s="48">
        <v>2915.1557180837053</v>
      </c>
      <c r="I1020" s="48">
        <v>15.172574132362438</v>
      </c>
      <c r="J1020" s="48">
        <v>10.733696073683056</v>
      </c>
      <c r="K1020" s="48">
        <v>2585.0792186710651</v>
      </c>
      <c r="L1020" s="48">
        <v>2257.1955888383072</v>
      </c>
      <c r="M1020" s="48">
        <v>15.140669448692009</v>
      </c>
      <c r="N1020" s="48">
        <v>10.714814879986486</v>
      </c>
      <c r="O1020" s="48">
        <v>2500.6648781072026</v>
      </c>
      <c r="P1020" s="48">
        <v>2150.9505155403876</v>
      </c>
      <c r="Q1020" s="48">
        <v>15.12976544696485</v>
      </c>
      <c r="R1020" s="48">
        <v>10.708356081771576</v>
      </c>
      <c r="U1020" s="48">
        <v>1326.5811681210068</v>
      </c>
      <c r="V1020" s="48">
        <v>4.3786769071427756E-2</v>
      </c>
      <c r="W1020" s="48">
        <v>30296.393094384366</v>
      </c>
      <c r="X1020" s="48">
        <v>668.62103887560875</v>
      </c>
      <c r="Y1020" s="48">
        <v>2.4905575374857492E-2</v>
      </c>
      <c r="Z1020" s="48">
        <v>26846.239398692655</v>
      </c>
      <c r="AA1020" s="48">
        <v>562.37596557768916</v>
      </c>
      <c r="AB1020" s="48">
        <v>1.8446777159947914E-2</v>
      </c>
      <c r="AC1020" s="48">
        <v>30486.407500966259</v>
      </c>
      <c r="AD1020" s="48">
        <v>-1326.5811681210068</v>
      </c>
      <c r="AE1020" s="48">
        <v>-4.3786769071427756E-2</v>
      </c>
      <c r="AF1020" s="48">
        <v>30296.393094384366</v>
      </c>
      <c r="AG1020" s="48">
        <v>-657.96012924539809</v>
      </c>
      <c r="AH1020" s="48">
        <v>-1.8881193696570264E-2</v>
      </c>
      <c r="AI1020" s="48">
        <v>34847.379875400322</v>
      </c>
      <c r="AJ1020" s="48">
        <v>-764.20520254331768</v>
      </c>
      <c r="AK1020" s="48">
        <v>-2.5339991911479842E-2</v>
      </c>
      <c r="AL1020" s="48">
        <v>30158.068132496435</v>
      </c>
      <c r="AM1020" s="48">
        <v>-668.62103887560875</v>
      </c>
      <c r="AN1020" s="48">
        <v>-2.4905575374857492E-2</v>
      </c>
      <c r="AO1020" s="48">
        <v>26846.239398692655</v>
      </c>
      <c r="AP1020" s="48">
        <v>657.96012924539809</v>
      </c>
      <c r="AQ1020" s="48">
        <v>1.8881193696570264E-2</v>
      </c>
      <c r="AR1020" s="48">
        <v>34847.379875400322</v>
      </c>
      <c r="AS1020" s="48">
        <v>-106.24507329791959</v>
      </c>
      <c r="AT1020" s="48">
        <v>-6.458798214909578E-3</v>
      </c>
      <c r="AU1020" s="48">
        <v>16449.66598471245</v>
      </c>
      <c r="AV1020" s="48">
        <v>-562.37596557768916</v>
      </c>
      <c r="AW1020" s="48">
        <v>-1.8446777159947914E-2</v>
      </c>
      <c r="AX1020" s="48">
        <v>30486.407500966259</v>
      </c>
      <c r="AY1020" s="48">
        <v>764.20520254331768</v>
      </c>
      <c r="AZ1020" s="48">
        <v>2.5339991911479842E-2</v>
      </c>
      <c r="BA1020" s="48">
        <v>30158.068132496435</v>
      </c>
      <c r="BB1020" s="48">
        <v>106.24507329791959</v>
      </c>
      <c r="BC1020" s="48">
        <v>6.458798214909578E-3</v>
      </c>
      <c r="BD1020" s="48">
        <v>16449.66598471245</v>
      </c>
      <c r="BF1020" s="8">
        <f t="shared" si="129"/>
        <v>319108.70458838617</v>
      </c>
      <c r="BG1020" s="8">
        <f t="shared" si="130"/>
        <v>319095.72649240796</v>
      </c>
      <c r="BH1020" s="8">
        <f t="shared" si="131"/>
        <v>319187.25081075629</v>
      </c>
      <c r="BI1020" s="8">
        <f t="shared" si="132"/>
        <v>319099.73193760694</v>
      </c>
      <c r="BJ1020" s="19">
        <f t="shared" si="133"/>
        <v>0</v>
      </c>
      <c r="BK1020" s="19">
        <f t="shared" si="134"/>
        <v>0</v>
      </c>
      <c r="BL1020" s="19">
        <f t="shared" si="135"/>
        <v>1</v>
      </c>
      <c r="BM1020" s="19">
        <f t="shared" si="136"/>
        <v>0</v>
      </c>
    </row>
    <row r="1021" spans="2:65" x14ac:dyDescent="0.25">
      <c r="B1021" s="6">
        <v>996</v>
      </c>
      <c r="C1021" s="48">
        <v>1954.4782080050561</v>
      </c>
      <c r="D1021" s="48">
        <v>1555.5566089015015</v>
      </c>
      <c r="E1021" s="48">
        <v>15.132947740832952</v>
      </c>
      <c r="F1021" s="48">
        <v>10.71304199471246</v>
      </c>
      <c r="G1021" s="48">
        <v>3182.081088752951</v>
      </c>
      <c r="H1021" s="48">
        <v>2915.9408959656566</v>
      </c>
      <c r="I1021" s="48">
        <v>15.196929056996394</v>
      </c>
      <c r="J1021" s="48">
        <v>10.750794047001637</v>
      </c>
      <c r="K1021" s="48">
        <v>2593.8170770351276</v>
      </c>
      <c r="L1021" s="48">
        <v>2261.2876511687082</v>
      </c>
      <c r="M1021" s="48">
        <v>15.165064791899514</v>
      </c>
      <c r="N1021" s="48">
        <v>10.732005100293943</v>
      </c>
      <c r="O1021" s="48">
        <v>2500.5768821532965</v>
      </c>
      <c r="P1021" s="48">
        <v>2149.0001038547812</v>
      </c>
      <c r="Q1021" s="48">
        <v>15.155876755432999</v>
      </c>
      <c r="R1021" s="48">
        <v>10.726582729539475</v>
      </c>
      <c r="U1021" s="48">
        <v>1360.3842870641552</v>
      </c>
      <c r="V1021" s="48">
        <v>3.7752052289176774E-2</v>
      </c>
      <c r="W1021" s="48">
        <v>36034.710818997431</v>
      </c>
      <c r="X1021" s="48">
        <v>705.7310422672067</v>
      </c>
      <c r="Y1021" s="48">
        <v>1.8963105581482509E-2</v>
      </c>
      <c r="Z1021" s="48">
        <v>37216.005534259843</v>
      </c>
      <c r="AA1021" s="48">
        <v>593.4434949532797</v>
      </c>
      <c r="AB1021" s="48">
        <v>1.3540734827014234E-2</v>
      </c>
      <c r="AC1021" s="48">
        <v>43826.535452813048</v>
      </c>
      <c r="AD1021" s="48">
        <v>-1360.3842870641552</v>
      </c>
      <c r="AE1021" s="48">
        <v>-3.7752052289176774E-2</v>
      </c>
      <c r="AF1021" s="48">
        <v>36034.710818997431</v>
      </c>
      <c r="AG1021" s="48">
        <v>-654.65324479694846</v>
      </c>
      <c r="AH1021" s="48">
        <v>-1.8788946707694265E-2</v>
      </c>
      <c r="AI1021" s="48">
        <v>34842.466423562808</v>
      </c>
      <c r="AJ1021" s="48">
        <v>-766.94079211087546</v>
      </c>
      <c r="AK1021" s="48">
        <v>-2.421131746216254E-2</v>
      </c>
      <c r="AL1021" s="48">
        <v>31676.954106667301</v>
      </c>
      <c r="AM1021" s="48">
        <v>-705.7310422672067</v>
      </c>
      <c r="AN1021" s="48">
        <v>-1.8963105581482509E-2</v>
      </c>
      <c r="AO1021" s="48">
        <v>37216.005534259843</v>
      </c>
      <c r="AP1021" s="48">
        <v>654.65324479694846</v>
      </c>
      <c r="AQ1021" s="48">
        <v>1.8788946707694265E-2</v>
      </c>
      <c r="AR1021" s="48">
        <v>34842.466423562808</v>
      </c>
      <c r="AS1021" s="48">
        <v>-112.28754731392701</v>
      </c>
      <c r="AT1021" s="48">
        <v>-5.4223707544682753E-3</v>
      </c>
      <c r="AU1021" s="48">
        <v>20708.201707047985</v>
      </c>
      <c r="AV1021" s="48">
        <v>-593.4434949532797</v>
      </c>
      <c r="AW1021" s="48">
        <v>-1.3540734827014234E-2</v>
      </c>
      <c r="AX1021" s="48">
        <v>43826.535452813048</v>
      </c>
      <c r="AY1021" s="48">
        <v>766.94079211087546</v>
      </c>
      <c r="AZ1021" s="48">
        <v>2.421131746216254E-2</v>
      </c>
      <c r="BA1021" s="48">
        <v>31676.954106667301</v>
      </c>
      <c r="BB1021" s="48">
        <v>112.28754731392701</v>
      </c>
      <c r="BC1021" s="48">
        <v>5.4223707544682753E-3</v>
      </c>
      <c r="BD1021" s="48">
        <v>20708.201707047985</v>
      </c>
      <c r="BF1021" s="8">
        <f t="shared" si="129"/>
        <v>319835.70323247236</v>
      </c>
      <c r="BG1021" s="8">
        <f t="shared" si="130"/>
        <v>319607.88051408343</v>
      </c>
      <c r="BH1021" s="8">
        <f t="shared" si="131"/>
        <v>319698.86535764957</v>
      </c>
      <c r="BI1021" s="8">
        <f t="shared" si="132"/>
        <v>319648.48178232944</v>
      </c>
      <c r="BJ1021" s="19">
        <f t="shared" si="133"/>
        <v>1</v>
      </c>
      <c r="BK1021" s="19">
        <f t="shared" si="134"/>
        <v>0</v>
      </c>
      <c r="BL1021" s="19">
        <f t="shared" si="135"/>
        <v>0</v>
      </c>
      <c r="BM1021" s="19">
        <f t="shared" si="136"/>
        <v>0</v>
      </c>
    </row>
    <row r="1022" spans="2:65" x14ac:dyDescent="0.25">
      <c r="B1022" s="6">
        <v>997</v>
      </c>
      <c r="C1022" s="48">
        <v>1960.5676031566672</v>
      </c>
      <c r="D1022" s="48">
        <v>1562.7728949296734</v>
      </c>
      <c r="E1022" s="48">
        <v>15.11550949853677</v>
      </c>
      <c r="F1022" s="48">
        <v>10.700292665495612</v>
      </c>
      <c r="G1022" s="48">
        <v>3150.6938075602702</v>
      </c>
      <c r="H1022" s="48">
        <v>2896.8750463990373</v>
      </c>
      <c r="I1022" s="48">
        <v>15.184105262060967</v>
      </c>
      <c r="J1022" s="48">
        <v>10.74080782839566</v>
      </c>
      <c r="K1022" s="48">
        <v>2544.7492361146028</v>
      </c>
      <c r="L1022" s="48">
        <v>2230.8285982045663</v>
      </c>
      <c r="M1022" s="48">
        <v>15.155622734801877</v>
      </c>
      <c r="N1022" s="48">
        <v>10.723999851809563</v>
      </c>
      <c r="O1022" s="48">
        <v>2481.3586250582071</v>
      </c>
      <c r="P1022" s="48">
        <v>2138.7666404510678</v>
      </c>
      <c r="Q1022" s="48">
        <v>15.14195908002244</v>
      </c>
      <c r="R1022" s="48">
        <v>10.715929267927002</v>
      </c>
      <c r="U1022" s="48">
        <v>1334.1021514693639</v>
      </c>
      <c r="V1022" s="48">
        <v>4.0515162900048196E-2</v>
      </c>
      <c r="W1022" s="48">
        <v>32928.465689762212</v>
      </c>
      <c r="X1022" s="48">
        <v>668.05570327489295</v>
      </c>
      <c r="Y1022" s="48">
        <v>2.3707186313950857E-2</v>
      </c>
      <c r="Z1022" s="48">
        <v>28179.459781853799</v>
      </c>
      <c r="AA1022" s="48">
        <v>575.99374552139443</v>
      </c>
      <c r="AB1022" s="48">
        <v>1.5636602431390756E-2</v>
      </c>
      <c r="AC1022" s="48">
        <v>36836.246751728933</v>
      </c>
      <c r="AD1022" s="48">
        <v>-1334.1021514693639</v>
      </c>
      <c r="AE1022" s="48">
        <v>-4.0515162900048196E-2</v>
      </c>
      <c r="AF1022" s="48">
        <v>32928.465689762212</v>
      </c>
      <c r="AG1022" s="48">
        <v>-666.04644819447094</v>
      </c>
      <c r="AH1022" s="48">
        <v>-1.680797658609734E-2</v>
      </c>
      <c r="AI1022" s="48">
        <v>39626.807235404471</v>
      </c>
      <c r="AJ1022" s="48">
        <v>-758.10840594796946</v>
      </c>
      <c r="AK1022" s="48">
        <v>-2.487856046865744E-2</v>
      </c>
      <c r="AL1022" s="48">
        <v>30472.358193837266</v>
      </c>
      <c r="AM1022" s="48">
        <v>-668.05570327489295</v>
      </c>
      <c r="AN1022" s="48">
        <v>-2.3707186313950857E-2</v>
      </c>
      <c r="AO1022" s="48">
        <v>28179.459781853799</v>
      </c>
      <c r="AP1022" s="48">
        <v>666.04644819447094</v>
      </c>
      <c r="AQ1022" s="48">
        <v>1.680797658609734E-2</v>
      </c>
      <c r="AR1022" s="48">
        <v>39626.807235404471</v>
      </c>
      <c r="AS1022" s="48">
        <v>-92.061957753498518</v>
      </c>
      <c r="AT1022" s="48">
        <v>-8.0705838825601006E-3</v>
      </c>
      <c r="AU1022" s="48">
        <v>11407.100042964326</v>
      </c>
      <c r="AV1022" s="48">
        <v>-575.99374552139443</v>
      </c>
      <c r="AW1022" s="48">
        <v>-1.5636602431390756E-2</v>
      </c>
      <c r="AX1022" s="48">
        <v>36836.246751728933</v>
      </c>
      <c r="AY1022" s="48">
        <v>758.10840594796946</v>
      </c>
      <c r="AZ1022" s="48">
        <v>2.487856046865744E-2</v>
      </c>
      <c r="BA1022" s="48">
        <v>30472.358193837266</v>
      </c>
      <c r="BB1022" s="48">
        <v>92.061957753498518</v>
      </c>
      <c r="BC1022" s="48">
        <v>8.0705838825601006E-3</v>
      </c>
      <c r="BD1022" s="48">
        <v>11407.100042964326</v>
      </c>
      <c r="BF1022" s="8">
        <f t="shared" si="129"/>
        <v>319446.00706993864</v>
      </c>
      <c r="BG1022" s="8">
        <f t="shared" si="130"/>
        <v>319327.3598054708</v>
      </c>
      <c r="BH1022" s="8">
        <f t="shared" si="131"/>
        <v>319489.16695608228</v>
      </c>
      <c r="BI1022" s="8">
        <f t="shared" si="132"/>
        <v>319339.111397359</v>
      </c>
      <c r="BJ1022" s="19">
        <f t="shared" si="133"/>
        <v>0</v>
      </c>
      <c r="BK1022" s="19">
        <f t="shared" si="134"/>
        <v>0</v>
      </c>
      <c r="BL1022" s="19">
        <f t="shared" si="135"/>
        <v>1</v>
      </c>
      <c r="BM1022" s="19">
        <f t="shared" si="136"/>
        <v>0</v>
      </c>
    </row>
    <row r="1023" spans="2:65" x14ac:dyDescent="0.25">
      <c r="B1023" s="6">
        <v>998</v>
      </c>
      <c r="C1023" s="48">
        <v>1939.0565761453793</v>
      </c>
      <c r="D1023" s="48">
        <v>1546.6395418498225</v>
      </c>
      <c r="E1023" s="48">
        <v>15.15858582194657</v>
      </c>
      <c r="F1023" s="48">
        <v>10.730461924234151</v>
      </c>
      <c r="G1023" s="48">
        <v>3207.504668850167</v>
      </c>
      <c r="H1023" s="48">
        <v>2933.9090498393357</v>
      </c>
      <c r="I1023" s="48">
        <v>15.214678683349494</v>
      </c>
      <c r="J1023" s="48">
        <v>10.763519804834029</v>
      </c>
      <c r="K1023" s="48">
        <v>2555.5151381140954</v>
      </c>
      <c r="L1023" s="48">
        <v>2236.7740283284861</v>
      </c>
      <c r="M1023" s="48">
        <v>15.193463094084604</v>
      </c>
      <c r="N1023" s="48">
        <v>10.751025911417065</v>
      </c>
      <c r="O1023" s="48">
        <v>2401.294330680169</v>
      </c>
      <c r="P1023" s="48">
        <v>2083.6128493909014</v>
      </c>
      <c r="Q1023" s="48">
        <v>15.193962393136253</v>
      </c>
      <c r="R1023" s="48">
        <v>10.751320079341184</v>
      </c>
      <c r="U1023" s="48">
        <v>1387.2695079895132</v>
      </c>
      <c r="V1023" s="48">
        <v>3.3057880599878686E-2</v>
      </c>
      <c r="W1023" s="48">
        <v>41964.865345741615</v>
      </c>
      <c r="X1023" s="48">
        <v>690.13448647866358</v>
      </c>
      <c r="Y1023" s="48">
        <v>2.056398718291419E-2</v>
      </c>
      <c r="Z1023" s="48">
        <v>33560.344126846627</v>
      </c>
      <c r="AA1023" s="48">
        <v>536.97330754107884</v>
      </c>
      <c r="AB1023" s="48">
        <v>2.0858155107033483E-2</v>
      </c>
      <c r="AC1023" s="48">
        <v>25744.046143371928</v>
      </c>
      <c r="AD1023" s="48">
        <v>-1387.2695079895132</v>
      </c>
      <c r="AE1023" s="48">
        <v>-3.3057880599878686E-2</v>
      </c>
      <c r="AF1023" s="48">
        <v>41964.865345741615</v>
      </c>
      <c r="AG1023" s="48">
        <v>-697.13502151084958</v>
      </c>
      <c r="AH1023" s="48">
        <v>-1.2493893416964497E-2</v>
      </c>
      <c r="AI1023" s="48">
        <v>55798.060560070378</v>
      </c>
      <c r="AJ1023" s="48">
        <v>-850.29620044843432</v>
      </c>
      <c r="AK1023" s="48">
        <v>-1.2199725492845204E-2</v>
      </c>
      <c r="AL1023" s="48">
        <v>69697.978118205137</v>
      </c>
      <c r="AM1023" s="48">
        <v>-690.13448647866358</v>
      </c>
      <c r="AN1023" s="48">
        <v>-2.056398718291419E-2</v>
      </c>
      <c r="AO1023" s="48">
        <v>33560.344126846627</v>
      </c>
      <c r="AP1023" s="48">
        <v>697.13502151084958</v>
      </c>
      <c r="AQ1023" s="48">
        <v>1.2493893416964497E-2</v>
      </c>
      <c r="AR1023" s="48">
        <v>55798.060560070378</v>
      </c>
      <c r="AS1023" s="48">
        <v>-153.16117893758474</v>
      </c>
      <c r="AT1023" s="48">
        <v>2.9416792411929293E-4</v>
      </c>
      <c r="AU1023" s="48">
        <v>-520659.00589308911</v>
      </c>
      <c r="AV1023" s="48">
        <v>-536.97330754107884</v>
      </c>
      <c r="AW1023" s="48">
        <v>-2.0858155107033483E-2</v>
      </c>
      <c r="AX1023" s="48">
        <v>25744.046143371928</v>
      </c>
      <c r="AY1023" s="48">
        <v>850.29620044843432</v>
      </c>
      <c r="AZ1023" s="48">
        <v>1.2199725492845204E-2</v>
      </c>
      <c r="BA1023" s="48">
        <v>69697.978118205137</v>
      </c>
      <c r="BB1023" s="48">
        <v>153.16117893758474</v>
      </c>
      <c r="BC1023" s="48">
        <v>-2.9416792411929293E-4</v>
      </c>
      <c r="BD1023" s="48">
        <v>-520659.00589308911</v>
      </c>
      <c r="BF1023" s="8">
        <f t="shared" si="129"/>
        <v>320367.21818517469</v>
      </c>
      <c r="BG1023" s="8">
        <f t="shared" si="130"/>
        <v>319971.68509518151</v>
      </c>
      <c r="BH1023" s="8">
        <f t="shared" si="131"/>
        <v>320294.00331418344</v>
      </c>
      <c r="BI1023" s="8">
        <f t="shared" si="132"/>
        <v>320455.98953084461</v>
      </c>
      <c r="BJ1023" s="19">
        <f t="shared" si="133"/>
        <v>0</v>
      </c>
      <c r="BK1023" s="19">
        <f t="shared" si="134"/>
        <v>0</v>
      </c>
      <c r="BL1023" s="19">
        <f t="shared" si="135"/>
        <v>0</v>
      </c>
      <c r="BM1023" s="19">
        <f t="shared" si="136"/>
        <v>1</v>
      </c>
    </row>
    <row r="1024" spans="2:65" x14ac:dyDescent="0.25">
      <c r="B1024" s="6">
        <v>999</v>
      </c>
      <c r="C1024" s="48">
        <v>1984.390133001732</v>
      </c>
      <c r="D1024" s="48">
        <v>1576.7382154865268</v>
      </c>
      <c r="E1024" s="48">
        <v>15.029036997951971</v>
      </c>
      <c r="F1024" s="48">
        <v>10.640581098910914</v>
      </c>
      <c r="G1024" s="48">
        <v>3194.8319789728753</v>
      </c>
      <c r="H1024" s="48">
        <v>2925.1448249713303</v>
      </c>
      <c r="I1024" s="48">
        <v>15.097128580732704</v>
      </c>
      <c r="J1024" s="48">
        <v>10.680789677824501</v>
      </c>
      <c r="K1024" s="48">
        <v>2499.6360538590161</v>
      </c>
      <c r="L1024" s="48">
        <v>2198.9853000419635</v>
      </c>
      <c r="M1024" s="48">
        <v>15.081946815524947</v>
      </c>
      <c r="N1024" s="48">
        <v>10.67183465316913</v>
      </c>
      <c r="O1024" s="48">
        <v>2507.5240368877589</v>
      </c>
      <c r="P1024" s="48">
        <v>2154.5800299913735</v>
      </c>
      <c r="Q1024" s="48">
        <v>15.05617656805671</v>
      </c>
      <c r="R1024" s="48">
        <v>10.656620990179496</v>
      </c>
      <c r="U1024" s="48">
        <v>1348.4066094848035</v>
      </c>
      <c r="V1024" s="48">
        <v>4.020857891358709E-2</v>
      </c>
      <c r="W1024" s="48">
        <v>33535.296345157738</v>
      </c>
      <c r="X1024" s="48">
        <v>622.24708455543669</v>
      </c>
      <c r="Y1024" s="48">
        <v>3.1253554258215743E-2</v>
      </c>
      <c r="Z1024" s="48">
        <v>19909.642257467858</v>
      </c>
      <c r="AA1024" s="48">
        <v>577.84181450484675</v>
      </c>
      <c r="AB1024" s="48">
        <v>1.6039891268581741E-2</v>
      </c>
      <c r="AC1024" s="48">
        <v>36025.294986674802</v>
      </c>
      <c r="AD1024" s="48">
        <v>-1348.4066094848035</v>
      </c>
      <c r="AE1024" s="48">
        <v>-4.020857891358709E-2</v>
      </c>
      <c r="AF1024" s="48">
        <v>33535.296345157738</v>
      </c>
      <c r="AG1024" s="48">
        <v>-726.15952492936685</v>
      </c>
      <c r="AH1024" s="48">
        <v>-8.9550246553713464E-3</v>
      </c>
      <c r="AI1024" s="48">
        <v>81089.617602985207</v>
      </c>
      <c r="AJ1024" s="48">
        <v>-770.56479497995679</v>
      </c>
      <c r="AK1024" s="48">
        <v>-2.4168687645005349E-2</v>
      </c>
      <c r="AL1024" s="48">
        <v>31882.773541458719</v>
      </c>
      <c r="AM1024" s="48">
        <v>-622.24708455543669</v>
      </c>
      <c r="AN1024" s="48">
        <v>-3.1253554258215743E-2</v>
      </c>
      <c r="AO1024" s="48">
        <v>19909.642257467858</v>
      </c>
      <c r="AP1024" s="48">
        <v>726.15952492936685</v>
      </c>
      <c r="AQ1024" s="48">
        <v>8.9550246553713464E-3</v>
      </c>
      <c r="AR1024" s="48">
        <v>81089.617602985207</v>
      </c>
      <c r="AS1024" s="48">
        <v>-44.405270050589934</v>
      </c>
      <c r="AT1024" s="48">
        <v>-1.5213662989634003E-2</v>
      </c>
      <c r="AU1024" s="48">
        <v>2918.7757137019503</v>
      </c>
      <c r="AV1024" s="48">
        <v>-577.84181450484675</v>
      </c>
      <c r="AW1024" s="48">
        <v>-1.6039891268581741E-2</v>
      </c>
      <c r="AX1024" s="48">
        <v>36025.294986674802</v>
      </c>
      <c r="AY1024" s="48">
        <v>770.56479497995679</v>
      </c>
      <c r="AZ1024" s="48">
        <v>2.4168687645005349E-2</v>
      </c>
      <c r="BA1024" s="48">
        <v>31882.773541458719</v>
      </c>
      <c r="BB1024" s="48">
        <v>44.405270050589934</v>
      </c>
      <c r="BC1024" s="48">
        <v>1.5213662989634003E-2</v>
      </c>
      <c r="BD1024" s="48">
        <v>2918.7757137019503</v>
      </c>
      <c r="BF1024" s="8">
        <f t="shared" si="129"/>
        <v>317640.6947518409</v>
      </c>
      <c r="BG1024" s="8">
        <f t="shared" si="130"/>
        <v>317498.5455097637</v>
      </c>
      <c r="BH1024" s="8">
        <f t="shared" si="131"/>
        <v>317956.05429503194</v>
      </c>
      <c r="BI1024" s="8">
        <f t="shared" si="132"/>
        <v>317544.0496753935</v>
      </c>
      <c r="BJ1024" s="19">
        <f t="shared" si="133"/>
        <v>0</v>
      </c>
      <c r="BK1024" s="19">
        <f t="shared" si="134"/>
        <v>0</v>
      </c>
      <c r="BL1024" s="19">
        <f t="shared" si="135"/>
        <v>1</v>
      </c>
      <c r="BM1024" s="19">
        <f t="shared" si="136"/>
        <v>0</v>
      </c>
    </row>
    <row r="1025" spans="2:65" x14ac:dyDescent="0.25">
      <c r="B1025" s="6">
        <v>1000</v>
      </c>
      <c r="C1025" s="48">
        <v>1927.1663321078343</v>
      </c>
      <c r="D1025" s="48">
        <v>1540.3256399178872</v>
      </c>
      <c r="E1025" s="48">
        <v>15.007530550966603</v>
      </c>
      <c r="F1025" s="48">
        <v>10.623808460007153</v>
      </c>
      <c r="G1025" s="48">
        <v>3188.6857743015703</v>
      </c>
      <c r="H1025" s="48">
        <v>2922.419401402793</v>
      </c>
      <c r="I1025" s="48">
        <v>15.065812382534242</v>
      </c>
      <c r="J1025" s="48">
        <v>10.658201118406947</v>
      </c>
      <c r="K1025" s="48">
        <v>2536.5986511930346</v>
      </c>
      <c r="L1025" s="48">
        <v>2225.4059603484684</v>
      </c>
      <c r="M1025" s="48">
        <v>15.044201344666513</v>
      </c>
      <c r="N1025" s="48">
        <v>10.645458367274985</v>
      </c>
      <c r="O1025" s="48">
        <v>2444.7753708701334</v>
      </c>
      <c r="P1025" s="48">
        <v>2114.2102662462753</v>
      </c>
      <c r="Q1025" s="48">
        <v>15.034844495217156</v>
      </c>
      <c r="R1025" s="48">
        <v>10.639937499350902</v>
      </c>
      <c r="U1025" s="48">
        <v>1382.0937614849058</v>
      </c>
      <c r="V1025" s="48">
        <v>3.4392658399793774E-2</v>
      </c>
      <c r="W1025" s="48">
        <v>40185.720609872747</v>
      </c>
      <c r="X1025" s="48">
        <v>685.0803204305812</v>
      </c>
      <c r="Y1025" s="48">
        <v>2.1649907267832447E-2</v>
      </c>
      <c r="Z1025" s="48">
        <v>31643.568351374761</v>
      </c>
      <c r="AA1025" s="48">
        <v>573.88462632838809</v>
      </c>
      <c r="AB1025" s="48">
        <v>1.6129039343748985E-2</v>
      </c>
      <c r="AC1025" s="48">
        <v>35580.831201258392</v>
      </c>
      <c r="AD1025" s="48">
        <v>-1382.0937614849058</v>
      </c>
      <c r="AE1025" s="48">
        <v>-3.4392658399793774E-2</v>
      </c>
      <c r="AF1025" s="48">
        <v>40185.720609872747</v>
      </c>
      <c r="AG1025" s="48">
        <v>-697.01344105432463</v>
      </c>
      <c r="AH1025" s="48">
        <v>-1.2742751131961327E-2</v>
      </c>
      <c r="AI1025" s="48">
        <v>54698.819260942619</v>
      </c>
      <c r="AJ1025" s="48">
        <v>-808.20913515651773</v>
      </c>
      <c r="AK1025" s="48">
        <v>-1.8263619056044789E-2</v>
      </c>
      <c r="AL1025" s="48">
        <v>44252.408719016799</v>
      </c>
      <c r="AM1025" s="48">
        <v>-685.0803204305812</v>
      </c>
      <c r="AN1025" s="48">
        <v>-2.1649907267832447E-2</v>
      </c>
      <c r="AO1025" s="48">
        <v>31643.568351374761</v>
      </c>
      <c r="AP1025" s="48">
        <v>697.01344105432463</v>
      </c>
      <c r="AQ1025" s="48">
        <v>1.2742751131961327E-2</v>
      </c>
      <c r="AR1025" s="48">
        <v>54698.819260942619</v>
      </c>
      <c r="AS1025" s="48">
        <v>-111.1956941021931</v>
      </c>
      <c r="AT1025" s="48">
        <v>-5.5208679240834613E-3</v>
      </c>
      <c r="AU1025" s="48">
        <v>20140.980663045491</v>
      </c>
      <c r="AV1025" s="48">
        <v>-573.88462632838809</v>
      </c>
      <c r="AW1025" s="48">
        <v>-1.6129039343748985E-2</v>
      </c>
      <c r="AX1025" s="48">
        <v>35580.831201258392</v>
      </c>
      <c r="AY1025" s="48">
        <v>808.20913515651773</v>
      </c>
      <c r="AZ1025" s="48">
        <v>1.8263619056044789E-2</v>
      </c>
      <c r="BA1025" s="48">
        <v>44252.408719016799</v>
      </c>
      <c r="BB1025" s="48">
        <v>111.1956941021931</v>
      </c>
      <c r="BC1025" s="48">
        <v>5.5208679240834613E-3</v>
      </c>
      <c r="BD1025" s="48">
        <v>20140.980663045491</v>
      </c>
      <c r="BF1025" s="8">
        <f t="shared" si="129"/>
        <v>317173.92816029669</v>
      </c>
      <c r="BG1025" s="8">
        <f t="shared" si="130"/>
        <v>316823.61415080557</v>
      </c>
      <c r="BH1025" s="8">
        <f t="shared" si="131"/>
        <v>317138.34505790105</v>
      </c>
      <c r="BI1025" s="8">
        <f t="shared" si="132"/>
        <v>317083.91471428075</v>
      </c>
      <c r="BJ1025" s="19">
        <f t="shared" si="133"/>
        <v>1</v>
      </c>
      <c r="BK1025" s="19">
        <f t="shared" si="134"/>
        <v>0</v>
      </c>
      <c r="BL1025" s="19">
        <f t="shared" si="135"/>
        <v>0</v>
      </c>
      <c r="BM1025" s="19">
        <f t="shared" si="136"/>
        <v>0</v>
      </c>
    </row>
  </sheetData>
  <sortState xmlns:xlrd2="http://schemas.microsoft.com/office/spreadsheetml/2017/richdata2" ref="B5:D8">
    <sortCondition ref="C5"/>
  </sortState>
  <mergeCells count="4">
    <mergeCell ref="C24:F24"/>
    <mergeCell ref="G24:J24"/>
    <mergeCell ref="K24:N24"/>
    <mergeCell ref="O24:R24"/>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78C40-BDD7-4DC2-BA24-24FB6C01F271}">
  <sheetPr codeName="Sheet11"/>
  <dimension ref="B2:J12"/>
  <sheetViews>
    <sheetView workbookViewId="0">
      <selection activeCell="J4" sqref="J4"/>
    </sheetView>
  </sheetViews>
  <sheetFormatPr defaultColWidth="8.85546875" defaultRowHeight="15" x14ac:dyDescent="0.25"/>
  <sheetData>
    <row r="2" spans="2:10" x14ac:dyDescent="0.25">
      <c r="B2" s="4" t="s">
        <v>171</v>
      </c>
      <c r="D2" s="4" t="s">
        <v>172</v>
      </c>
      <c r="F2" s="31" t="s">
        <v>173</v>
      </c>
      <c r="H2" s="4" t="s">
        <v>145</v>
      </c>
      <c r="J2" s="4" t="s">
        <v>174</v>
      </c>
    </row>
    <row r="3" spans="2:10" x14ac:dyDescent="0.25">
      <c r="B3" s="32" t="s">
        <v>175</v>
      </c>
      <c r="D3" s="32" t="s">
        <v>79</v>
      </c>
      <c r="F3" s="32">
        <v>1</v>
      </c>
      <c r="H3" s="33" t="s">
        <v>56</v>
      </c>
      <c r="J3" s="34" t="s">
        <v>131</v>
      </c>
    </row>
    <row r="4" spans="2:10" x14ac:dyDescent="0.25">
      <c r="B4" s="32" t="s">
        <v>48</v>
      </c>
      <c r="F4" s="32">
        <v>2</v>
      </c>
      <c r="H4" s="33" t="s">
        <v>57</v>
      </c>
      <c r="J4" s="34" t="s">
        <v>9</v>
      </c>
    </row>
    <row r="5" spans="2:10" x14ac:dyDescent="0.25">
      <c r="F5" s="32">
        <v>3</v>
      </c>
      <c r="H5" s="33" t="s">
        <v>34</v>
      </c>
      <c r="J5" s="34" t="s">
        <v>12</v>
      </c>
    </row>
    <row r="6" spans="2:10" x14ac:dyDescent="0.25">
      <c r="F6" s="32">
        <v>4</v>
      </c>
      <c r="H6" s="33" t="s">
        <v>36</v>
      </c>
    </row>
    <row r="7" spans="2:10" x14ac:dyDescent="0.25">
      <c r="F7" s="32">
        <v>5</v>
      </c>
    </row>
    <row r="8" spans="2:10" x14ac:dyDescent="0.25">
      <c r="F8" s="32">
        <v>6</v>
      </c>
    </row>
    <row r="9" spans="2:10" x14ac:dyDescent="0.25">
      <c r="F9" s="32">
        <v>7</v>
      </c>
    </row>
    <row r="10" spans="2:10" x14ac:dyDescent="0.25">
      <c r="F10" s="32">
        <v>8</v>
      </c>
    </row>
    <row r="11" spans="2:10" x14ac:dyDescent="0.25">
      <c r="F11" s="32">
        <v>9</v>
      </c>
    </row>
    <row r="12" spans="2:10" x14ac:dyDescent="0.25">
      <c r="F12" s="32">
        <v>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D79BF156F7436458B2E4AAA6D5C9C67" ma:contentTypeVersion="18" ma:contentTypeDescription="Create a new document." ma:contentTypeScope="" ma:versionID="600c374330893c699a3545ee0140bcea">
  <xsd:schema xmlns:xsd="http://www.w3.org/2001/XMLSchema" xmlns:xs="http://www.w3.org/2001/XMLSchema" xmlns:p="http://schemas.microsoft.com/office/2006/metadata/properties" xmlns:ns2="8cbf9462-45ae-47f1-96f2-c7889104eb9e" xmlns:ns3="e160911a-7a49-41f4-8ab0-552a991ba164" targetNamespace="http://schemas.microsoft.com/office/2006/metadata/properties" ma:root="true" ma:fieldsID="fbf7c54398fb03819b96ea68419085b4" ns2:_="" ns3:_="">
    <xsd:import namespace="8cbf9462-45ae-47f1-96f2-c7889104eb9e"/>
    <xsd:import namespace="e160911a-7a49-41f4-8ab0-552a991ba16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LengthInSeconds" minOccurs="0"/>
                <xsd:element ref="ns3:MediaServiceAutoKeyPoints" minOccurs="0"/>
                <xsd:element ref="ns3:MediaServiceKeyPoints" minOccurs="0"/>
                <xsd:element ref="ns3:MediaServiceOCR" minOccurs="0"/>
                <xsd:element ref="ns3:MediaServiceLocation" minOccurs="0"/>
                <xsd:element ref="ns3:MediaServiceObjectDetectorVersions" minOccurs="0"/>
                <xsd:element ref="ns3:MediaServiceSearchProperties" minOccurs="0"/>
                <xsd:element ref="ns3:GDP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bf9462-45ae-47f1-96f2-c7889104eb9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e647fc8b-d63d-48ee-9054-3c264dd38270}" ma:internalName="TaxCatchAll" ma:showField="CatchAllData" ma:web="8cbf9462-45ae-47f1-96f2-c7889104eb9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160911a-7a49-41f4-8ab0-552a991ba16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d084387-097e-4aef-8f33-0dee7b0eb57f"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GDPR" ma:index="25" nillable="true" ma:displayName="GDPR" ma:format="Dropdown" ma:internalName="GDPR">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160911a-7a49-41f4-8ab0-552a991ba164">
      <Terms xmlns="http://schemas.microsoft.com/office/infopath/2007/PartnerControls"/>
    </lcf76f155ced4ddcb4097134ff3c332f>
    <TaxCatchAll xmlns="8cbf9462-45ae-47f1-96f2-c7889104eb9e" xsi:nil="true"/>
    <GDPR xmlns="e160911a-7a49-41f4-8ab0-552a991ba16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9F3F10-9768-4C94-9C7F-FA884E3500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bf9462-45ae-47f1-96f2-c7889104eb9e"/>
    <ds:schemaRef ds:uri="e160911a-7a49-41f4-8ab0-552a991ba1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2E00CF4-9F8C-42C1-8E1F-4066FBE9FA9F}">
  <ds:schemaRefs>
    <ds:schemaRef ds:uri="e160911a-7a49-41f4-8ab0-552a991ba164"/>
    <ds:schemaRef ds:uri="http://purl.org/dc/terms/"/>
    <ds:schemaRef ds:uri="http://schemas.microsoft.com/office/2006/metadata/properties"/>
    <ds:schemaRef ds:uri="http://schemas.microsoft.com/office/2006/documentManagement/types"/>
    <ds:schemaRef ds:uri="http://purl.org/dc/elements/1.1/"/>
    <ds:schemaRef ds:uri="8cbf9462-45ae-47f1-96f2-c7889104eb9e"/>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84C76C5C-9FEA-4912-93AA-B075C30B685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148</vt:i4>
      </vt:variant>
    </vt:vector>
  </HeadingPairs>
  <TitlesOfParts>
    <vt:vector size="164" baseType="lpstr">
      <vt:lpstr>Cover page</vt:lpstr>
      <vt:lpstr>Model structure</vt:lpstr>
      <vt:lpstr>Setup and run</vt:lpstr>
      <vt:lpstr>Input costs</vt:lpstr>
      <vt:lpstr>Input clinical parameters</vt:lpstr>
      <vt:lpstr>Input utilities</vt:lpstr>
      <vt:lpstr>UK life tables</vt:lpstr>
      <vt:lpstr>State trace - Cemented</vt:lpstr>
      <vt:lpstr>State trace - Uncemented</vt:lpstr>
      <vt:lpstr>State trace - Hybrid</vt:lpstr>
      <vt:lpstr>State trace - Reverse hybrid</vt:lpstr>
      <vt:lpstr>Summary results</vt:lpstr>
      <vt:lpstr>Fully incremental analysis</vt:lpstr>
      <vt:lpstr>DSA results</vt:lpstr>
      <vt:lpstr>PSA results</vt:lpstr>
      <vt:lpstr>Dropdown lists</vt:lpstr>
      <vt:lpstr>rngActiveComparator</vt:lpstr>
      <vt:lpstr>rngActiveCostEffectiveness</vt:lpstr>
      <vt:lpstr>rngActiveCycles</vt:lpstr>
      <vt:lpstr>rngActiveICER</vt:lpstr>
      <vt:lpstr>rngActiveIncrementalResults</vt:lpstr>
      <vt:lpstr>rngActiveIntervention</vt:lpstr>
      <vt:lpstr>rngActiveParam1</vt:lpstr>
      <vt:lpstr>rngActiveParam2</vt:lpstr>
      <vt:lpstr>rngActiveParam3</vt:lpstr>
      <vt:lpstr>rngActiveUtilPostSecRev</vt:lpstr>
      <vt:lpstr>rngActiveUtilPostTHR</vt:lpstr>
      <vt:lpstr>rngActivUtilPost1stRev</vt:lpstr>
      <vt:lpstr>rngAveProbCem</vt:lpstr>
      <vt:lpstr>rngAveProbHybr</vt:lpstr>
      <vt:lpstr>rngAveProbRevHybr</vt:lpstr>
      <vt:lpstr>rngAveProbSecRem</vt:lpstr>
      <vt:lpstr>rngAveProbThiRev</vt:lpstr>
      <vt:lpstr>rngAveProbThirRem</vt:lpstr>
      <vt:lpstr>rngAveProbUncem</vt:lpstr>
      <vt:lpstr>rngCEACtable</vt:lpstr>
      <vt:lpstr>rngCEACthresholds</vt:lpstr>
      <vt:lpstr>rngCemLogHaz</vt:lpstr>
      <vt:lpstr>rngCemVsHybrICERs</vt:lpstr>
      <vt:lpstr>rngCemVsHybrIncCosts</vt:lpstr>
      <vt:lpstr>rngCemVsRevHybrICERs</vt:lpstr>
      <vt:lpstr>rngCemVsRevHybrIncCosts</vt:lpstr>
      <vt:lpstr>rngCemVsRevHybrIncQALYs</vt:lpstr>
      <vt:lpstr>rngCemVsUncemICER</vt:lpstr>
      <vt:lpstr>rngCemVsUncemICERs</vt:lpstr>
      <vt:lpstr>rngCemVsUncemIncCosts</vt:lpstr>
      <vt:lpstr>rngCemVsUncemIncQALYs</vt:lpstr>
      <vt:lpstr>rngCostCem</vt:lpstr>
      <vt:lpstr>rngCostEffectivenessHybr</vt:lpstr>
      <vt:lpstr>rngCostEffectivenessRevHybr</vt:lpstr>
      <vt:lpstr>rngCostEffectivenessUncem</vt:lpstr>
      <vt:lpstr>rngCostEffectivnessCem</vt:lpstr>
      <vt:lpstr>rngCostHybr</vt:lpstr>
      <vt:lpstr>rngCostRevHybr</vt:lpstr>
      <vt:lpstr>rngCostUncem</vt:lpstr>
      <vt:lpstr>rngDiscountRate</vt:lpstr>
      <vt:lpstr>rngDSAInit2ndRev</vt:lpstr>
      <vt:lpstr>rngDSAInit3rdRev</vt:lpstr>
      <vt:lpstr>rngDSAInitCem</vt:lpstr>
      <vt:lpstr>rngDSAInitHybr</vt:lpstr>
      <vt:lpstr>rngDSAInitPost1stRev</vt:lpstr>
      <vt:lpstr>rngDSAInitPost2ndRev</vt:lpstr>
      <vt:lpstr>rngDSAInitPostTHR</vt:lpstr>
      <vt:lpstr>rngDSAInitRevHybr</vt:lpstr>
      <vt:lpstr>rngDSAInitUncem</vt:lpstr>
      <vt:lpstr>rngDSAresLB1</vt:lpstr>
      <vt:lpstr>rngDSAresLB2</vt:lpstr>
      <vt:lpstr>rngDSAresLB3</vt:lpstr>
      <vt:lpstr>rngDSAresUB1</vt:lpstr>
      <vt:lpstr>rngDSAresUB2</vt:lpstr>
      <vt:lpstr>rngDSAresUB3</vt:lpstr>
      <vt:lpstr>rngDSAtab1</vt:lpstr>
      <vt:lpstr>rngDSAtab2</vt:lpstr>
      <vt:lpstr>rngDSAtab3</vt:lpstr>
      <vt:lpstr>rngDSAtable3</vt:lpstr>
      <vt:lpstr>rngDSAtale3</vt:lpstr>
      <vt:lpstr>rngHybrLogHaz</vt:lpstr>
      <vt:lpstr>rngImpact</vt:lpstr>
      <vt:lpstr>rngImpact1</vt:lpstr>
      <vt:lpstr>rngIncAnalysisTreatments</vt:lpstr>
      <vt:lpstr>rngIncrementalResults</vt:lpstr>
      <vt:lpstr>rngInitialAge</vt:lpstr>
      <vt:lpstr>rngIterationResults</vt:lpstr>
      <vt:lpstr>rngIterations</vt:lpstr>
      <vt:lpstr>rngLBAveProbCem</vt:lpstr>
      <vt:lpstr>rngLBAveProbHybr</vt:lpstr>
      <vt:lpstr>rngLBAveProbRevHybr</vt:lpstr>
      <vt:lpstr>rngLBAveProbUncem</vt:lpstr>
      <vt:lpstr>rngLBSecRev</vt:lpstr>
      <vt:lpstr>rngLBThirRev</vt:lpstr>
      <vt:lpstr>rngLifeTableAge</vt:lpstr>
      <vt:lpstr>rngLifeTableFemale</vt:lpstr>
      <vt:lpstr>rngLifeTableMale</vt:lpstr>
      <vt:lpstr>rngLifeTables</vt:lpstr>
      <vt:lpstr>rngListOnOff</vt:lpstr>
      <vt:lpstr>rngPropFemale</vt:lpstr>
      <vt:lpstr>rngPSAonOff</vt:lpstr>
      <vt:lpstr>rngPSAresults</vt:lpstr>
      <vt:lpstr>rngPSAseed</vt:lpstr>
      <vt:lpstr>rngPSATotDisCostCem</vt:lpstr>
      <vt:lpstr>rngPSATotDisCostHybr</vt:lpstr>
      <vt:lpstr>rngPSATotDisCostRevHybr</vt:lpstr>
      <vt:lpstr>rngPSATotDisCostUncem</vt:lpstr>
      <vt:lpstr>rngPSATotDisQALYcem</vt:lpstr>
      <vt:lpstr>rngPSATotDisQALYhybr</vt:lpstr>
      <vt:lpstr>rngPSATotDisQALYRevHybr</vt:lpstr>
      <vt:lpstr>rngPSATotDisQALYuncem</vt:lpstr>
      <vt:lpstr>rngResultsTotCostsCem</vt:lpstr>
      <vt:lpstr>rngResultsTotCostsHybr</vt:lpstr>
      <vt:lpstr>rngResultsTotCostsRevHybr</vt:lpstr>
      <vt:lpstr>rngResultsTotCostsUncem</vt:lpstr>
      <vt:lpstr>rngResultsTotDisCostsCem</vt:lpstr>
      <vt:lpstr>rngResultsTotDisCostsHybr</vt:lpstr>
      <vt:lpstr>rngResultsTotDisCostsRevHybr</vt:lpstr>
      <vt:lpstr>rngResultsTotDisCostsUncem</vt:lpstr>
      <vt:lpstr>rngResultsTotDisQALYsCem</vt:lpstr>
      <vt:lpstr>rngResultsTotDisQALYsHybr</vt:lpstr>
      <vt:lpstr>rngResultsTotDisQALYsRevHybr</vt:lpstr>
      <vt:lpstr>rngResultsTotDisQALYsUncem</vt:lpstr>
      <vt:lpstr>rngResultsTotQALYsCem</vt:lpstr>
      <vt:lpstr>rngResultsTotQALYsHybr</vt:lpstr>
      <vt:lpstr>rngResultsTotQALYsRevHybr</vt:lpstr>
      <vt:lpstr>rngResultsTotQALYsUncem</vt:lpstr>
      <vt:lpstr>rngRevHybrLogHaz</vt:lpstr>
      <vt:lpstr>rngSecRevLogHazard</vt:lpstr>
      <vt:lpstr>rngSeedtest</vt:lpstr>
      <vt:lpstr>rngStateCostsPost1stRev</vt:lpstr>
      <vt:lpstr>rngStateCostsPost2ndRev</vt:lpstr>
      <vt:lpstr>rngStateCostsPostTHRcem</vt:lpstr>
      <vt:lpstr>rngStateCostsPostTHRhybr</vt:lpstr>
      <vt:lpstr>rngStateCostsPostTHRrevHybr</vt:lpstr>
      <vt:lpstr>rngStateCostsPostTHRuncem</vt:lpstr>
      <vt:lpstr>rngThirdRevLogHaz</vt:lpstr>
      <vt:lpstr>rngTotCostRevision</vt:lpstr>
      <vt:lpstr>rngTotCostsCem</vt:lpstr>
      <vt:lpstr>rngTotCostsHybr</vt:lpstr>
      <vt:lpstr>rngTotCostsRevHybr</vt:lpstr>
      <vt:lpstr>rngTotCostsUncem</vt:lpstr>
      <vt:lpstr>rngTotDisCostsCem</vt:lpstr>
      <vt:lpstr>rngTotDisCostsHybr</vt:lpstr>
      <vt:lpstr>rngTotDisCostsRevHybr</vt:lpstr>
      <vt:lpstr>rngTotDisCostsUncem</vt:lpstr>
      <vt:lpstr>rngTotDisQALYsCem</vt:lpstr>
      <vt:lpstr>rngTotDisQALYsHybr</vt:lpstr>
      <vt:lpstr>rngTotDisQALYsRevHybr</vt:lpstr>
      <vt:lpstr>rngTotDisQALYsUncem</vt:lpstr>
      <vt:lpstr>rngTotQALYsCem</vt:lpstr>
      <vt:lpstr>rngTotQALYsHybr</vt:lpstr>
      <vt:lpstr>rngTotQALYsRevHybr</vt:lpstr>
      <vt:lpstr>rngTotQALYsUncem</vt:lpstr>
      <vt:lpstr>rngUBAveProbCem</vt:lpstr>
      <vt:lpstr>rngUBAveProbHybr</vt:lpstr>
      <vt:lpstr>rngUBAveProbRevHybr</vt:lpstr>
      <vt:lpstr>rngUBAveProbUncem</vt:lpstr>
      <vt:lpstr>rngUBSecRev</vt:lpstr>
      <vt:lpstr>rngUBThiRev</vt:lpstr>
      <vt:lpstr>rngUncemLogHaz</vt:lpstr>
      <vt:lpstr>rngUtilityPost1stRevSE</vt:lpstr>
      <vt:lpstr>rngUtilityPost2ndRevSE</vt:lpstr>
      <vt:lpstr>rngUtilityPostFirsRev</vt:lpstr>
      <vt:lpstr>rngUtilityPostSecRev</vt:lpstr>
      <vt:lpstr>rngUtilityPostTHR</vt:lpstr>
      <vt:lpstr>rngUtilityPostTHRse</vt:lpstr>
      <vt:lpstr>rngWTPthreshold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 Carroll</dc:creator>
  <cp:keywords/>
  <dc:description/>
  <cp:lastModifiedBy>Joe Carroll</cp:lastModifiedBy>
  <cp:revision/>
  <dcterms:created xsi:type="dcterms:W3CDTF">2022-09-05T17:33:20Z</dcterms:created>
  <dcterms:modified xsi:type="dcterms:W3CDTF">2025-03-17T14:20:38Z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0x0101003D79BF156F7436458B2E4AAA6D5C9C67</vt:lpwstr>
  </property>
  <property fmtid="{D5CDD505-2E9C-101B-9397-08002B2CF9AE}" pid="3" name="MediaServiceImageTags">
    <vt:lpwstr/>
  </property>
</Properties>
</file>