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14" i="1"/>
  <c r="W13"/>
  <c r="W11"/>
  <c r="W10"/>
  <c r="I9"/>
  <c r="W8"/>
  <c r="I8"/>
  <c r="I7"/>
  <c r="W9" s="1"/>
  <c r="I6"/>
  <c r="I12" s="1"/>
  <c r="H23" l="1"/>
  <c r="I23" s="1"/>
  <c r="J23" s="1"/>
  <c r="K23" s="1"/>
  <c r="L23" s="1"/>
  <c r="M23" s="1"/>
  <c r="P33"/>
  <c r="P27"/>
  <c r="H33"/>
  <c r="I33" s="1"/>
  <c r="J33" s="1"/>
  <c r="K33" s="1"/>
  <c r="L33" s="1"/>
  <c r="M33" s="1"/>
  <c r="P23"/>
  <c r="H27"/>
  <c r="I27" s="1"/>
  <c r="J27" s="1"/>
  <c r="K27" s="1"/>
  <c r="L27" s="1"/>
  <c r="M27" s="1"/>
  <c r="W12"/>
  <c r="C16" l="1"/>
</calcChain>
</file>

<file path=xl/sharedStrings.xml><?xml version="1.0" encoding="utf-8"?>
<sst xmlns="http://schemas.openxmlformats.org/spreadsheetml/2006/main" count="70" uniqueCount="57">
  <si>
    <t>GuildMaster Dungeon</t>
  </si>
  <si>
    <t>Sample Party</t>
  </si>
  <si>
    <t>Definitions</t>
  </si>
  <si>
    <t>Tool to determine boss placement using speed and desired duration</t>
  </si>
  <si>
    <t>Tank</t>
  </si>
  <si>
    <t>Berserker</t>
  </si>
  <si>
    <t>Assassin</t>
  </si>
  <si>
    <t>Wizard</t>
  </si>
  <si>
    <t>Medic</t>
  </si>
  <si>
    <t>PARTY</t>
  </si>
  <si>
    <t>Speed = Total party damage</t>
  </si>
  <si>
    <t>Tanking</t>
  </si>
  <si>
    <t>Party disbands after 3 wipes (logic built using 5 to account for future power-ups)</t>
  </si>
  <si>
    <t>Damage</t>
  </si>
  <si>
    <t>Speed</t>
  </si>
  <si>
    <t>For attempts, TRUE=Kill, FALSE=Wipe, 0= no attempt</t>
  </si>
  <si>
    <t>Minutes</t>
  </si>
  <si>
    <t>Raid Time Units</t>
  </si>
  <si>
    <t>Healing</t>
  </si>
  <si>
    <t>Morale</t>
  </si>
  <si>
    <t>Party Morale</t>
  </si>
  <si>
    <t>Goals</t>
  </si>
  <si>
    <t>BOSS</t>
  </si>
  <si>
    <t>DmgType1</t>
  </si>
  <si>
    <t>Physical</t>
  </si>
  <si>
    <t>Arcane</t>
  </si>
  <si>
    <t>15% Wipe on Loktar</t>
  </si>
  <si>
    <t>DmgType2</t>
  </si>
  <si>
    <t>Poison</t>
  </si>
  <si>
    <t>Fire</t>
  </si>
  <si>
    <t>Holy</t>
  </si>
  <si>
    <t>30% Wipe on The Boulder</t>
  </si>
  <si>
    <r>
      <t xml:space="preserve">Party Score </t>
    </r>
    <r>
      <rPr>
        <sz val="11"/>
        <color theme="1"/>
        <rFont val="Calibri"/>
        <family val="2"/>
        <scheme val="minor"/>
      </rPr>
      <t>= T*H*.1D*(M/50)</t>
    </r>
  </si>
  <si>
    <t>60% Wipe on Firemancer Manos</t>
  </si>
  <si>
    <t>Dungeon should take roughly 60 minutes</t>
  </si>
  <si>
    <t>FINAL</t>
  </si>
  <si>
    <t>Updates every 10 minutes</t>
  </si>
  <si>
    <t>Wipe Counter</t>
  </si>
  <si>
    <t>"The Colosseum"</t>
  </si>
  <si>
    <t>TRUE=Kill, FALSE=Wipe</t>
  </si>
  <si>
    <t>Name</t>
  </si>
  <si>
    <t>Immunity</t>
  </si>
  <si>
    <t>Weakness</t>
  </si>
  <si>
    <t>Difficulty</t>
  </si>
  <si>
    <t>Wipe Chance</t>
  </si>
  <si>
    <t>Attempt1</t>
  </si>
  <si>
    <t>Attempt2</t>
  </si>
  <si>
    <t>Attempt3</t>
  </si>
  <si>
    <t>Attempt4</t>
  </si>
  <si>
    <t>Attempt5</t>
  </si>
  <si>
    <t>Desired Wipe Chance</t>
  </si>
  <si>
    <t>Calculated Difficulty @ DWC</t>
  </si>
  <si>
    <t>Loktar</t>
  </si>
  <si>
    <t>The Boulder</t>
  </si>
  <si>
    <t>Shadow</t>
  </si>
  <si>
    <t>Firemancer Manos</t>
  </si>
  <si>
    <t>Grayed out items are not implemented yet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</si>
</sst>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164" fontId="3" fillId="0" borderId="0" xfId="1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2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5" fillId="0" borderId="7" xfId="2" applyFont="1" applyBorder="1"/>
    <xf numFmtId="43" fontId="3" fillId="0" borderId="6" xfId="1" applyFont="1" applyBorder="1"/>
    <xf numFmtId="43" fontId="3" fillId="0" borderId="7" xfId="1" applyFont="1" applyBorder="1"/>
    <xf numFmtId="43" fontId="3" fillId="0" borderId="8" xfId="1" applyFont="1" applyBorder="1"/>
    <xf numFmtId="1" fontId="0" fillId="0" borderId="0" xfId="0" applyNumberFormat="1"/>
    <xf numFmtId="43" fontId="0" fillId="0" borderId="0" xfId="1" applyFont="1"/>
    <xf numFmtId="0" fontId="0" fillId="2" borderId="0" xfId="0" applyFill="1"/>
    <xf numFmtId="0" fontId="6" fillId="0" borderId="0" xfId="0" applyFont="1"/>
    <xf numFmtId="164" fontId="6" fillId="0" borderId="0" xfId="1" applyNumberFormat="1" applyFont="1"/>
  </cellXfs>
  <cellStyles count="3">
    <cellStyle name="Comma" xfId="1" builtinId="3"/>
    <cellStyle name="Explanatory Text" xfId="2" builtinId="5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2"/>
  <sheetViews>
    <sheetView tabSelected="1" workbookViewId="0">
      <selection activeCell="B5" sqref="B5"/>
    </sheetView>
  </sheetViews>
  <sheetFormatPr defaultRowHeight="15"/>
  <cols>
    <col min="2" max="2" width="14.85546875" bestFit="1" customWidth="1"/>
    <col min="3" max="3" width="14.5703125" bestFit="1" customWidth="1"/>
    <col min="4" max="4" width="10.85546875" customWidth="1"/>
    <col min="5" max="5" width="10.5703125" customWidth="1"/>
    <col min="10" max="14" width="9.42578125" style="2" customWidth="1"/>
    <col min="15" max="19" width="9.42578125" customWidth="1"/>
  </cols>
  <sheetData>
    <row r="1" spans="1:23" s="32" customFormat="1" ht="21">
      <c r="A1" s="1" t="s">
        <v>0</v>
      </c>
      <c r="J1" s="33"/>
      <c r="K1" s="33"/>
      <c r="L1" s="33"/>
      <c r="M1" s="33"/>
      <c r="N1" s="33"/>
    </row>
    <row r="2" spans="1:23">
      <c r="A2" s="20" t="s">
        <v>56</v>
      </c>
    </row>
    <row r="3" spans="1:23">
      <c r="A3" s="20"/>
    </row>
    <row r="4" spans="1:23">
      <c r="C4" s="3" t="s">
        <v>1</v>
      </c>
      <c r="M4" s="3" t="s">
        <v>2</v>
      </c>
      <c r="U4" s="4" t="s">
        <v>3</v>
      </c>
      <c r="V4" s="5"/>
      <c r="W4" s="6"/>
    </row>
    <row r="5" spans="1:23">
      <c r="D5" t="s">
        <v>4</v>
      </c>
      <c r="E5" t="s">
        <v>5</v>
      </c>
      <c r="F5" t="s">
        <v>6</v>
      </c>
      <c r="G5" t="s">
        <v>7</v>
      </c>
      <c r="H5" t="s">
        <v>8</v>
      </c>
      <c r="I5" s="3" t="s">
        <v>9</v>
      </c>
      <c r="M5" t="s">
        <v>10</v>
      </c>
      <c r="U5" s="7"/>
      <c r="V5" s="8"/>
      <c r="W5" s="9"/>
    </row>
    <row r="6" spans="1:23">
      <c r="C6" t="s">
        <v>11</v>
      </c>
      <c r="D6">
        <v>60</v>
      </c>
      <c r="E6">
        <v>25</v>
      </c>
      <c r="F6">
        <v>10</v>
      </c>
      <c r="G6">
        <v>5</v>
      </c>
      <c r="H6">
        <v>5</v>
      </c>
      <c r="I6" s="3">
        <f>SUM(D6:H6)</f>
        <v>105</v>
      </c>
      <c r="M6" t="s">
        <v>12</v>
      </c>
      <c r="U6" s="10"/>
      <c r="V6" s="11"/>
      <c r="W6" s="12"/>
    </row>
    <row r="7" spans="1:23">
      <c r="C7" t="s">
        <v>13</v>
      </c>
      <c r="D7">
        <v>15</v>
      </c>
      <c r="E7">
        <v>40</v>
      </c>
      <c r="F7">
        <v>70</v>
      </c>
      <c r="G7">
        <v>50</v>
      </c>
      <c r="H7">
        <v>30</v>
      </c>
      <c r="I7" s="3">
        <f>SUM(D7:H7)</f>
        <v>205</v>
      </c>
      <c r="J7" s="13" t="s">
        <v>14</v>
      </c>
      <c r="M7" t="s">
        <v>15</v>
      </c>
      <c r="U7" s="14" t="s">
        <v>16</v>
      </c>
      <c r="V7" s="15"/>
      <c r="W7" s="16" t="s">
        <v>17</v>
      </c>
    </row>
    <row r="8" spans="1:23">
      <c r="C8" t="s">
        <v>18</v>
      </c>
      <c r="D8">
        <v>0</v>
      </c>
      <c r="E8">
        <v>0</v>
      </c>
      <c r="F8">
        <v>0</v>
      </c>
      <c r="G8">
        <v>0</v>
      </c>
      <c r="H8">
        <v>50</v>
      </c>
      <c r="I8" s="3">
        <f>SUM(D8:H8)</f>
        <v>50</v>
      </c>
      <c r="U8" s="17">
        <v>0</v>
      </c>
      <c r="V8" s="18"/>
      <c r="W8" s="19">
        <f>$I$7*U8/10</f>
        <v>0</v>
      </c>
    </row>
    <row r="9" spans="1:23">
      <c r="C9" t="s">
        <v>19</v>
      </c>
      <c r="D9">
        <v>50</v>
      </c>
      <c r="E9">
        <v>50</v>
      </c>
      <c r="F9">
        <v>50</v>
      </c>
      <c r="G9">
        <v>50</v>
      </c>
      <c r="H9">
        <v>50</v>
      </c>
      <c r="I9" s="3">
        <f>AVERAGE(D9:H9)</f>
        <v>50</v>
      </c>
      <c r="J9" s="13" t="s">
        <v>20</v>
      </c>
      <c r="M9" s="3" t="s">
        <v>21</v>
      </c>
      <c r="U9" s="17">
        <v>10</v>
      </c>
      <c r="V9" s="18" t="s">
        <v>22</v>
      </c>
      <c r="W9" s="19">
        <f>$I$7*U9/10</f>
        <v>205</v>
      </c>
    </row>
    <row r="10" spans="1:23">
      <c r="C10" s="20" t="s">
        <v>23</v>
      </c>
      <c r="D10" s="20" t="s">
        <v>24</v>
      </c>
      <c r="E10" s="20" t="s">
        <v>24</v>
      </c>
      <c r="F10" s="20" t="s">
        <v>24</v>
      </c>
      <c r="G10" s="20" t="s">
        <v>25</v>
      </c>
      <c r="H10" s="20" t="s">
        <v>24</v>
      </c>
      <c r="I10" s="3"/>
      <c r="M10" t="s">
        <v>26</v>
      </c>
      <c r="U10" s="17">
        <v>20</v>
      </c>
      <c r="V10" s="18"/>
      <c r="W10" s="19">
        <f>$I$7*U10/10</f>
        <v>410</v>
      </c>
    </row>
    <row r="11" spans="1:23">
      <c r="C11" s="20" t="s">
        <v>27</v>
      </c>
      <c r="D11" s="20"/>
      <c r="E11" s="20"/>
      <c r="F11" s="20" t="s">
        <v>28</v>
      </c>
      <c r="G11" s="20" t="s">
        <v>29</v>
      </c>
      <c r="H11" s="20" t="s">
        <v>30</v>
      </c>
      <c r="I11" s="3"/>
      <c r="M11" t="s">
        <v>31</v>
      </c>
      <c r="U11" s="17">
        <v>30</v>
      </c>
      <c r="V11" s="18" t="s">
        <v>22</v>
      </c>
      <c r="W11" s="19">
        <f>$I$7*U11/10</f>
        <v>615</v>
      </c>
    </row>
    <row r="12" spans="1:23">
      <c r="C12" s="20"/>
      <c r="D12" s="20"/>
      <c r="E12" s="20"/>
      <c r="F12" s="20"/>
      <c r="G12" s="20"/>
      <c r="H12" s="20"/>
      <c r="I12" s="3">
        <f>I6*I8*0.1*I7*(I9/50)</f>
        <v>107625</v>
      </c>
      <c r="J12" s="3" t="s">
        <v>32</v>
      </c>
      <c r="M12" t="s">
        <v>33</v>
      </c>
      <c r="U12" s="17">
        <v>40</v>
      </c>
      <c r="V12" s="18"/>
      <c r="W12" s="19">
        <f>$I$7*U12/10</f>
        <v>820</v>
      </c>
    </row>
    <row r="13" spans="1:23">
      <c r="M13" t="s">
        <v>34</v>
      </c>
      <c r="U13" s="17">
        <v>50</v>
      </c>
      <c r="V13" s="18"/>
      <c r="W13" s="19">
        <f>$I$7*U13/10</f>
        <v>1025</v>
      </c>
    </row>
    <row r="14" spans="1:23">
      <c r="U14" s="21">
        <v>60</v>
      </c>
      <c r="V14" s="22" t="s">
        <v>35</v>
      </c>
      <c r="W14" s="23">
        <f>$I$7*U14/10</f>
        <v>1230</v>
      </c>
    </row>
    <row r="15" spans="1:23">
      <c r="I15" s="3"/>
      <c r="J15"/>
      <c r="U15" t="s">
        <v>36</v>
      </c>
    </row>
    <row r="16" spans="1:23">
      <c r="B16" t="s">
        <v>37</v>
      </c>
      <c r="C16">
        <f>COUNTIF(N20:R61,FALSE)</f>
        <v>0</v>
      </c>
      <c r="I16" s="2"/>
      <c r="N16"/>
    </row>
    <row r="17" spans="2:16">
      <c r="I17" s="2"/>
    </row>
    <row r="18" spans="2:16">
      <c r="B18" s="3" t="s">
        <v>38</v>
      </c>
      <c r="I18" s="2"/>
      <c r="N18"/>
    </row>
    <row r="19" spans="2:16">
      <c r="I19" s="17" t="s">
        <v>39</v>
      </c>
      <c r="J19"/>
      <c r="K19"/>
      <c r="L19"/>
      <c r="M19" s="19"/>
    </row>
    <row r="20" spans="2:16">
      <c r="B20" s="24" t="s">
        <v>17</v>
      </c>
      <c r="C20" s="24"/>
      <c r="D20" s="24" t="s">
        <v>40</v>
      </c>
      <c r="E20" s="25" t="s">
        <v>41</v>
      </c>
      <c r="F20" s="25" t="s">
        <v>42</v>
      </c>
      <c r="G20" s="24" t="s">
        <v>43</v>
      </c>
      <c r="H20" s="24" t="s">
        <v>44</v>
      </c>
      <c r="I20" s="26" t="s">
        <v>45</v>
      </c>
      <c r="J20" s="27" t="s">
        <v>46</v>
      </c>
      <c r="K20" s="27" t="s">
        <v>47</v>
      </c>
      <c r="L20" s="27" t="s">
        <v>48</v>
      </c>
      <c r="M20" s="28" t="s">
        <v>49</v>
      </c>
      <c r="N20" s="24"/>
      <c r="O20" s="24" t="s">
        <v>50</v>
      </c>
      <c r="P20" s="24" t="s">
        <v>51</v>
      </c>
    </row>
    <row r="21" spans="2:16">
      <c r="B21">
        <v>0</v>
      </c>
      <c r="E21" s="20"/>
      <c r="F21" s="20"/>
      <c r="I21" s="17"/>
      <c r="J21"/>
      <c r="K21"/>
      <c r="L21"/>
      <c r="M21" s="19"/>
      <c r="N21"/>
    </row>
    <row r="22" spans="2:16">
      <c r="B22">
        <v>100</v>
      </c>
      <c r="I22" s="17"/>
      <c r="J22"/>
      <c r="K22"/>
      <c r="L22"/>
      <c r="M22" s="19"/>
      <c r="N22"/>
    </row>
    <row r="23" spans="2:16">
      <c r="B23">
        <v>200</v>
      </c>
      <c r="C23" t="s">
        <v>22</v>
      </c>
      <c r="D23" t="s">
        <v>52</v>
      </c>
      <c r="E23" s="20" t="s">
        <v>28</v>
      </c>
      <c r="F23" s="20" t="s">
        <v>29</v>
      </c>
      <c r="G23" s="29">
        <v>125000</v>
      </c>
      <c r="H23" s="30">
        <f>1-$I$12/G23</f>
        <v>0.13900000000000001</v>
      </c>
      <c r="I23" s="17" t="b">
        <f ca="1">RAND()&gt;$H23</f>
        <v>0</v>
      </c>
      <c r="J23" t="b">
        <f ca="1">IF(I23,0,RAND()&gt;$H23)</f>
        <v>1</v>
      </c>
      <c r="K23">
        <f ca="1">IF(OR(J23,J23=0),0,RAND()&gt;$H23)</f>
        <v>0</v>
      </c>
      <c r="L23">
        <f ca="1">IF(OR(K23,K23=0),0,RAND()&gt;$H23)</f>
        <v>0</v>
      </c>
      <c r="M23" s="19">
        <f ca="1">IF(OR(L23,L23=0),0,RAND()&gt;$H23)</f>
        <v>0</v>
      </c>
      <c r="N23"/>
      <c r="O23" s="31">
        <v>0.15</v>
      </c>
      <c r="P23" s="29">
        <f>$I$12/(1-O23)</f>
        <v>126617.64705882354</v>
      </c>
    </row>
    <row r="24" spans="2:16">
      <c r="B24">
        <v>300</v>
      </c>
      <c r="E24" s="20"/>
      <c r="F24" s="20"/>
      <c r="G24" s="29"/>
      <c r="H24" s="30"/>
      <c r="I24" s="17"/>
      <c r="J24"/>
      <c r="K24"/>
      <c r="L24"/>
      <c r="M24" s="19"/>
      <c r="N24"/>
      <c r="P24" s="29"/>
    </row>
    <row r="25" spans="2:16">
      <c r="B25">
        <v>400</v>
      </c>
      <c r="E25" s="20"/>
      <c r="F25" s="20"/>
      <c r="G25" s="29"/>
      <c r="H25" s="30"/>
      <c r="I25" s="17"/>
      <c r="J25"/>
      <c r="K25"/>
      <c r="L25"/>
      <c r="M25" s="19"/>
      <c r="N25"/>
      <c r="P25" s="29"/>
    </row>
    <row r="26" spans="2:16">
      <c r="B26">
        <v>500</v>
      </c>
      <c r="I26" s="17"/>
      <c r="J26"/>
      <c r="K26"/>
      <c r="L26"/>
      <c r="M26" s="19"/>
      <c r="N26"/>
    </row>
    <row r="27" spans="2:16">
      <c r="B27">
        <v>600</v>
      </c>
      <c r="C27" t="s">
        <v>22</v>
      </c>
      <c r="D27" t="s">
        <v>53</v>
      </c>
      <c r="E27" s="20" t="s">
        <v>24</v>
      </c>
      <c r="F27" s="20" t="s">
        <v>54</v>
      </c>
      <c r="G27" s="29">
        <v>150000</v>
      </c>
      <c r="H27" s="30">
        <f>1-$I$12/G27</f>
        <v>0.28249999999999997</v>
      </c>
      <c r="I27" s="17" t="b">
        <f ca="1">RAND()&gt;$H27</f>
        <v>0</v>
      </c>
      <c r="J27" t="b">
        <f ca="1">IF(I27,0,RAND()&gt;$H27)</f>
        <v>1</v>
      </c>
      <c r="K27">
        <f ca="1">IF(OR(J27,J27=0),0,RAND()&gt;$H27)</f>
        <v>0</v>
      </c>
      <c r="L27">
        <f ca="1">IF(OR(K27,K27=0),0,RAND()&gt;$H27)</f>
        <v>0</v>
      </c>
      <c r="M27" s="19">
        <f ca="1">IF(OR(L27,L27=0),0,RAND()&gt;$H27)</f>
        <v>0</v>
      </c>
      <c r="N27"/>
      <c r="O27" s="31">
        <v>0.3</v>
      </c>
      <c r="P27" s="29">
        <f>$I$12/(1-O27)</f>
        <v>153750</v>
      </c>
    </row>
    <row r="28" spans="2:16">
      <c r="B28">
        <v>700</v>
      </c>
      <c r="E28" s="20"/>
      <c r="F28" s="20"/>
      <c r="G28" s="29"/>
      <c r="H28" s="30"/>
      <c r="I28" s="17"/>
      <c r="J28"/>
      <c r="K28"/>
      <c r="L28"/>
      <c r="M28" s="19"/>
      <c r="N28"/>
      <c r="P28" s="29"/>
    </row>
    <row r="29" spans="2:16">
      <c r="B29">
        <v>800</v>
      </c>
      <c r="I29" s="17"/>
      <c r="J29"/>
      <c r="K29"/>
      <c r="L29"/>
      <c r="M29" s="19"/>
      <c r="N29"/>
    </row>
    <row r="30" spans="2:16">
      <c r="B30">
        <v>900</v>
      </c>
      <c r="E30" s="20"/>
      <c r="F30" s="20"/>
      <c r="G30" s="29"/>
      <c r="H30" s="30"/>
      <c r="I30" s="17"/>
      <c r="J30"/>
      <c r="K30"/>
      <c r="L30"/>
      <c r="M30" s="19"/>
      <c r="N30"/>
      <c r="P30" s="29"/>
    </row>
    <row r="31" spans="2:16">
      <c r="B31">
        <v>1000</v>
      </c>
      <c r="I31" s="17"/>
      <c r="J31"/>
      <c r="K31"/>
      <c r="L31"/>
      <c r="M31" s="19"/>
      <c r="N31"/>
    </row>
    <row r="32" spans="2:16">
      <c r="B32">
        <v>1100</v>
      </c>
      <c r="I32" s="17"/>
      <c r="J32"/>
      <c r="K32"/>
      <c r="L32"/>
      <c r="M32" s="19"/>
      <c r="N32"/>
    </row>
    <row r="33" spans="2:16">
      <c r="B33">
        <v>1200</v>
      </c>
      <c r="C33" t="s">
        <v>35</v>
      </c>
      <c r="D33" t="s">
        <v>55</v>
      </c>
      <c r="E33" s="20" t="s">
        <v>29</v>
      </c>
      <c r="F33" s="20" t="s">
        <v>24</v>
      </c>
      <c r="G33" s="29">
        <v>270000</v>
      </c>
      <c r="H33" s="30">
        <f>1-$I$12/G33</f>
        <v>0.60138888888888886</v>
      </c>
      <c r="I33" s="17" t="b">
        <f ca="1">RAND()&gt;$H33</f>
        <v>1</v>
      </c>
      <c r="J33">
        <f ca="1">IF(I33,0,RAND()&gt;$H33)</f>
        <v>0</v>
      </c>
      <c r="K33">
        <f ca="1">IF(OR(J33,J33=0),0,RAND()&gt;$H33)</f>
        <v>0</v>
      </c>
      <c r="L33">
        <f ca="1">IF(OR(K33,K33=0),0,RAND()&gt;$H33)</f>
        <v>0</v>
      </c>
      <c r="M33" s="19">
        <f ca="1">IF(OR(L33,L33=0),0,RAND()&gt;$H33)</f>
        <v>0</v>
      </c>
      <c r="N33"/>
      <c r="O33" s="31">
        <v>0.6</v>
      </c>
      <c r="P33" s="29">
        <f>$I$12/(1-O33)</f>
        <v>269062.5</v>
      </c>
    </row>
    <row r="34" spans="2:16">
      <c r="B34">
        <v>1300</v>
      </c>
      <c r="I34" s="2"/>
      <c r="N34"/>
    </row>
    <row r="35" spans="2:16">
      <c r="B35">
        <v>1400</v>
      </c>
      <c r="I35" s="2"/>
      <c r="N35"/>
    </row>
    <row r="36" spans="2:16">
      <c r="B36">
        <v>1500</v>
      </c>
      <c r="I36" s="2"/>
      <c r="N36"/>
    </row>
    <row r="37" spans="2:16">
      <c r="B37">
        <v>1600</v>
      </c>
      <c r="I37" s="2"/>
      <c r="N37"/>
    </row>
    <row r="38" spans="2:16">
      <c r="B38">
        <v>1700</v>
      </c>
      <c r="I38" s="2"/>
      <c r="N38"/>
    </row>
    <row r="39" spans="2:16">
      <c r="B39">
        <v>1800</v>
      </c>
      <c r="I39" s="2"/>
      <c r="N39"/>
    </row>
    <row r="40" spans="2:16">
      <c r="B40">
        <v>1900</v>
      </c>
      <c r="I40" s="2"/>
      <c r="N40"/>
    </row>
    <row r="41" spans="2:16">
      <c r="B41">
        <v>2000</v>
      </c>
      <c r="I41" s="2"/>
      <c r="N41"/>
    </row>
    <row r="42" spans="2:16">
      <c r="B42">
        <v>2100</v>
      </c>
      <c r="I42" s="2"/>
      <c r="N42"/>
    </row>
    <row r="43" spans="2:16">
      <c r="B43">
        <v>2200</v>
      </c>
      <c r="I43" s="2"/>
      <c r="N43"/>
    </row>
    <row r="44" spans="2:16">
      <c r="B44">
        <v>2300</v>
      </c>
      <c r="I44" s="2"/>
      <c r="N44"/>
    </row>
    <row r="45" spans="2:16">
      <c r="B45">
        <v>2400</v>
      </c>
      <c r="I45" s="2"/>
      <c r="N45"/>
    </row>
    <row r="46" spans="2:16">
      <c r="B46">
        <v>2500</v>
      </c>
      <c r="I46" s="2"/>
      <c r="N46"/>
    </row>
    <row r="47" spans="2:16">
      <c r="B47">
        <v>2600</v>
      </c>
      <c r="I47" s="2"/>
      <c r="N47"/>
    </row>
    <row r="48" spans="2:16">
      <c r="B48">
        <v>2700</v>
      </c>
      <c r="I48" s="2"/>
      <c r="N48"/>
    </row>
    <row r="49" spans="2:14">
      <c r="B49">
        <v>2800</v>
      </c>
      <c r="I49" s="2"/>
      <c r="N49"/>
    </row>
    <row r="50" spans="2:14">
      <c r="B50">
        <v>2900</v>
      </c>
      <c r="I50" s="2"/>
      <c r="N50"/>
    </row>
    <row r="51" spans="2:14">
      <c r="B51">
        <v>3000</v>
      </c>
      <c r="I51" s="2"/>
      <c r="N51"/>
    </row>
    <row r="52" spans="2:14">
      <c r="B52">
        <v>3100</v>
      </c>
      <c r="I52" s="2"/>
      <c r="N52"/>
    </row>
    <row r="53" spans="2:14">
      <c r="B53">
        <v>3200</v>
      </c>
      <c r="I53" s="2"/>
      <c r="N53"/>
    </row>
    <row r="54" spans="2:14">
      <c r="B54">
        <v>3300</v>
      </c>
      <c r="I54" s="2"/>
      <c r="N54"/>
    </row>
    <row r="55" spans="2:14">
      <c r="B55">
        <v>3400</v>
      </c>
      <c r="I55" s="2"/>
      <c r="N55"/>
    </row>
    <row r="56" spans="2:14">
      <c r="B56">
        <v>3500</v>
      </c>
      <c r="I56" s="2"/>
      <c r="N56"/>
    </row>
    <row r="57" spans="2:14">
      <c r="B57">
        <v>3600</v>
      </c>
      <c r="I57" s="2"/>
      <c r="N57"/>
    </row>
    <row r="58" spans="2:14">
      <c r="B58">
        <v>3700</v>
      </c>
      <c r="I58" s="2"/>
      <c r="N58"/>
    </row>
    <row r="59" spans="2:14">
      <c r="B59">
        <v>3800</v>
      </c>
      <c r="I59" s="2"/>
      <c r="N59"/>
    </row>
    <row r="60" spans="2:14">
      <c r="B60">
        <v>3900</v>
      </c>
      <c r="I60" s="2"/>
      <c r="N60"/>
    </row>
    <row r="61" spans="2:14">
      <c r="B61">
        <v>4000</v>
      </c>
      <c r="I61" s="2"/>
      <c r="N61"/>
    </row>
    <row r="62" spans="2:14">
      <c r="I62" s="2"/>
      <c r="N62"/>
    </row>
  </sheetData>
  <mergeCells count="1">
    <mergeCell ref="U4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2021-06-19T15:55:29Z</dcterms:created>
  <dcterms:modified xsi:type="dcterms:W3CDTF">2021-06-19T16:05:52Z</dcterms:modified>
</cp:coreProperties>
</file>