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Ксюша\Эконометрика\"/>
    </mc:Choice>
  </mc:AlternateContent>
  <xr:revisionPtr revIDLastSave="0" documentId="13_ncr:1_{354DE6A4-D326-448E-915E-837549E2A1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Пример1_Ручной расчет" sheetId="2" r:id="rId1"/>
    <sheet name="Пример1_Регрессия_АнД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A13" i="2"/>
  <c r="B12" i="2"/>
  <c r="C12" i="2"/>
  <c r="D12" i="2"/>
  <c r="E12" i="2"/>
  <c r="F12" i="2"/>
  <c r="G12" i="2"/>
  <c r="H12" i="2"/>
  <c r="A12" i="2"/>
  <c r="H8" i="2"/>
  <c r="F2" i="2"/>
  <c r="G5" i="2"/>
  <c r="G7" i="2"/>
  <c r="G9" i="2"/>
  <c r="F3" i="2"/>
  <c r="F4" i="2"/>
  <c r="F5" i="2"/>
  <c r="F6" i="2"/>
  <c r="F7" i="2"/>
  <c r="F8" i="2"/>
  <c r="F9" i="2"/>
  <c r="F10" i="2"/>
  <c r="F11" i="2"/>
  <c r="E2" i="2"/>
  <c r="H2" i="2" s="1"/>
  <c r="E3" i="2"/>
  <c r="H3" i="2" s="1"/>
  <c r="E4" i="2"/>
  <c r="H4" i="2" s="1"/>
  <c r="E5" i="2"/>
  <c r="H5" i="2" s="1"/>
  <c r="E6" i="2"/>
  <c r="G6" i="2" s="1"/>
  <c r="E7" i="2"/>
  <c r="H7" i="2" s="1"/>
  <c r="E8" i="2"/>
  <c r="G8" i="2" s="1"/>
  <c r="E9" i="2"/>
  <c r="H9" i="2" s="1"/>
  <c r="E10" i="2"/>
  <c r="H10" i="2" s="1"/>
  <c r="E11" i="2"/>
  <c r="H11" i="2" s="1"/>
  <c r="D2" i="2"/>
  <c r="D3" i="2"/>
  <c r="D4" i="2"/>
  <c r="D5" i="2"/>
  <c r="D6" i="2"/>
  <c r="D7" i="2"/>
  <c r="D8" i="2"/>
  <c r="D9" i="2"/>
  <c r="D10" i="2"/>
  <c r="D11" i="2"/>
  <c r="C2" i="2"/>
  <c r="C3" i="2"/>
  <c r="C4" i="2"/>
  <c r="C5" i="2"/>
  <c r="C6" i="2"/>
  <c r="C7" i="2"/>
  <c r="C8" i="2"/>
  <c r="C9" i="2"/>
  <c r="C10" i="2"/>
  <c r="C11" i="2"/>
  <c r="G4" i="2" l="1"/>
  <c r="G11" i="2"/>
  <c r="G3" i="2"/>
  <c r="H6" i="2"/>
  <c r="G10" i="2"/>
  <c r="G2" i="2"/>
</calcChain>
</file>

<file path=xl/sharedStrings.xml><?xml version="1.0" encoding="utf-8"?>
<sst xmlns="http://schemas.openxmlformats.org/spreadsheetml/2006/main" count="46" uniqueCount="43">
  <si>
    <t>i</t>
  </si>
  <si>
    <t>xi</t>
  </si>
  <si>
    <t>yi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</si>
  <si>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</si>
  <si>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</si>
  <si>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</si>
  <si>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</si>
  <si>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</si>
  <si>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</si>
  <si>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</si>
  <si>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</si>
  <si>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</si>
  <si>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</si>
  <si>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</si>
  <si>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</si>
  <si>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</si>
  <si>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</si>
  <si>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</si>
  <si>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</si>
  <si>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</si>
  <si>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</si>
  <si>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</si>
  <si>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</si>
  <si>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</si>
  <si>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</si>
  <si>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</si>
  <si>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</si>
  <si>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</si>
  <si>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</si>
  <si>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</si>
  <si>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</si>
  <si>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</si>
  <si>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</si>
  <si>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Переменная X 7</t>
  </si>
  <si>
    <t>Переменная X 8</t>
  </si>
  <si>
    <t>Переменная X 9</t>
  </si>
  <si>
    <t>Переменная X 10</t>
  </si>
  <si>
    <t>xi2</t>
  </si>
  <si>
    <t>xiyi</t>
  </si>
  <si>
    <t>yi^</t>
  </si>
  <si>
    <t>(yi-ymean)^2</t>
  </si>
  <si>
    <t>(yi^-ymean)^2</t>
  </si>
  <si>
    <t>(yi-y^)^2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</si>
</sst>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 applyBorder="1" applyAlignmen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12700</xdr:rowOff>
    </xdr:from>
    <xdr:to>
      <xdr:col>8</xdr:col>
      <xdr:colOff>296027</xdr:colOff>
      <xdr:row>27</xdr:row>
      <xdr:rowOff>12700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B662EA9-6E87-4162-B398-50A1ED6C92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779" t="8497" r="18305" b="44602"/>
        <a:stretch/>
      </xdr:blipFill>
      <xdr:spPr>
        <a:xfrm>
          <a:off x="0" y="2406650"/>
          <a:ext cx="6245977" cy="2578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7DACE-87E4-4D85-B276-875240F72077}" name="Таблица1" displayName="Таблица1" ref="A1:H12" totalsRowCount="1">
  <autoFilter ref="A1:H11" xr:uid="{1CE7DACE-87E4-4D85-B276-875240F72077}"/>
  <tableColumns count="8">
    <tableColumn id="1" xr3:uid="{D4AC259C-CF05-4CF6-A4C6-55336E6E871B}" name="xi" totalsRowFunction="custom">
      <totalsRowFormula>SUM(Таблица1[xi])</totalsRowFormula>
    </tableColumn>
    <tableColumn id="2" xr3:uid="{270A16D6-461E-4B0B-96B8-8D15F579D38F}" name="yi" totalsRowFunction="custom">
      <totalsRowFormula>SUM(Таблица1[yi])</totalsRowFormula>
    </tableColumn>
    <tableColumn id="3" xr3:uid="{5CAEBD4A-7FC5-4D4F-A9F1-C2C234E865BB}" name="xi2" totalsRowFunction="custom" dataDxfId="5">
      <calculatedColumnFormula>Таблица1[[#This Row],[xi]]^2</calculatedColumnFormula>
      <totalsRowFormula>SUM(Таблица1[xi2])</totalsRowFormula>
    </tableColumn>
    <tableColumn id="4" xr3:uid="{2F3AE3CE-A5A7-41D7-86CD-B1A6717DCEB6}" name="xiyi" totalsRowFunction="custom" dataDxfId="4">
      <calculatedColumnFormula>Таблица1[[#This Row],[xi]]*Таблица1[[#This Row],[yi]]</calculatedColumnFormula>
      <totalsRowFormula>SUM(Таблица1[xiyi])</totalsRowFormula>
    </tableColumn>
    <tableColumn id="5" xr3:uid="{EDC1914D-34A0-4E24-A8BB-F9FF1E080032}" name="yi^" totalsRowFunction="custom" dataDxfId="3">
      <calculatedColumnFormula>Таблица1[[#This Row],[yi]]</calculatedColumnFormula>
      <totalsRowFormula>SUM(Таблица1[yi^])</totalsRowFormula>
    </tableColumn>
    <tableColumn id="6" xr3:uid="{E2D500D8-1374-4F55-A3A6-94789805F1A8}" name="(yi-ymean)^2" totalsRowFunction="custom" dataDxfId="2">
      <calculatedColumnFormula>(Таблица1[[#This Row],[yi]]-AVERAGE(Таблица1[yi]))^2</calculatedColumnFormula>
      <totalsRowFormula>SUM(Таблица1[(yi-ymean)^2])</totalsRowFormula>
    </tableColumn>
    <tableColumn id="7" xr3:uid="{8465F4F2-A51A-4B16-8E89-A192563CF322}" name="(yi^-ymean)^2" totalsRowFunction="custom" dataDxfId="1">
      <calculatedColumnFormula>(Таблица1[[#This Row],[yi^]]-AVERAGE(Таблица1[yi]))^2</calculatedColumnFormula>
      <totalsRowFormula>SUM(Таблица1[(yi^-ymean)^2])</totalsRowFormula>
    </tableColumn>
    <tableColumn id="8" xr3:uid="{770C15C2-AA4C-485B-AE7C-688EAB6C6454}" name="(yi-y^)^2" totalsRowFunction="custom" dataDxfId="0">
      <calculatedColumnFormula>(Таблица1[[#This Row],[yi]]-Таблица1[[#This Row],[yi^]])^2</calculatedColumnFormula>
      <totalsRowFormula>SUM(Таблица1[(yi-y^)^2])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F85B-49D8-4157-B3C0-2E66B928E03D}">
  <dimension ref="A1:H13"/>
  <sheetViews>
    <sheetView tabSelected="1" topLeftCell="A10" workbookViewId="0">
      <selection activeCell="L23" sqref="L23"/>
    </sheetView>
  </sheetViews>
  <sheetFormatPr defaultRowHeight="14.5" x14ac:dyDescent="0.35"/>
  <cols>
    <col min="1" max="1" width="11.81640625" bestFit="1" customWidth="1"/>
    <col min="6" max="6" width="13.7265625" customWidth="1"/>
    <col min="7" max="7" width="14.7265625" customWidth="1"/>
    <col min="8" max="8" width="10" customWidth="1"/>
  </cols>
  <sheetData>
    <row r="1" spans="1:8" x14ac:dyDescent="0.35">
      <c r="A1" t="s">
        <v>1</v>
      </c>
      <c r="B1" t="s">
        <v>2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8" x14ac:dyDescent="0.35">
      <c r="A2">
        <v>2508</v>
      </c>
      <c r="B2">
        <v>2406</v>
      </c>
      <c r="C2">
        <f>Таблица1[[#This Row],[xi]]^2</f>
        <v>6290064</v>
      </c>
      <c r="D2">
        <f>Таблица1[[#This Row],[xi]]*Таблица1[[#This Row],[yi]]</f>
        <v>6034248</v>
      </c>
      <c r="E2">
        <f>Таблица1[[#This Row],[yi]]</f>
        <v>2406</v>
      </c>
      <c r="F2">
        <f>(Таблица1[[#This Row],[yi]]-AVERAGE(Таблица1[yi]))^2</f>
        <v>306.25</v>
      </c>
      <c r="G2">
        <f>(Таблица1[[#This Row],[yi^]]-AVERAGE(Таблица1[yi]))^2</f>
        <v>306.25</v>
      </c>
      <c r="H2">
        <f>(Таблица1[[#This Row],[yi]]-Таблица1[[#This Row],[yi^]])^2</f>
        <v>0</v>
      </c>
    </row>
    <row r="3" spans="1:8" x14ac:dyDescent="0.35">
      <c r="A3">
        <v>2572</v>
      </c>
      <c r="B3">
        <v>2464</v>
      </c>
      <c r="C3">
        <f>Таблица1[[#This Row],[xi]]^2</f>
        <v>6615184</v>
      </c>
      <c r="D3">
        <f>Таблица1[[#This Row],[xi]]*Таблица1[[#This Row],[yi]]</f>
        <v>6337408</v>
      </c>
      <c r="E3">
        <f>Таблица1[[#This Row],[yi]]</f>
        <v>2464</v>
      </c>
      <c r="F3">
        <f>(Таблица1[[#This Row],[yi]]-AVERAGE(Таблица1[yi]))^2</f>
        <v>1640.25</v>
      </c>
      <c r="G3">
        <f>(Таблица1[[#This Row],[yi^]]-AVERAGE(Таблица1[yi]))^2</f>
        <v>1640.25</v>
      </c>
      <c r="H3">
        <f>(Таблица1[[#This Row],[yi]]-Таблица1[[#This Row],[yi^]])^2</f>
        <v>0</v>
      </c>
    </row>
    <row r="4" spans="1:8" x14ac:dyDescent="0.35">
      <c r="A4">
        <v>2408</v>
      </c>
      <c r="B4">
        <v>2336</v>
      </c>
      <c r="C4">
        <f>Таблица1[[#This Row],[xi]]^2</f>
        <v>5798464</v>
      </c>
      <c r="D4">
        <f>Таблица1[[#This Row],[xi]]*Таблица1[[#This Row],[yi]]</f>
        <v>5625088</v>
      </c>
      <c r="E4">
        <f>Таблица1[[#This Row],[yi]]</f>
        <v>2336</v>
      </c>
      <c r="F4">
        <f>(Таблица1[[#This Row],[yi]]-AVERAGE(Таблица1[yi]))^2</f>
        <v>7656.25</v>
      </c>
      <c r="G4">
        <f>(Таблица1[[#This Row],[yi^]]-AVERAGE(Таблица1[yi]))^2</f>
        <v>7656.25</v>
      </c>
      <c r="H4">
        <f>(Таблица1[[#This Row],[yi]]-Таблица1[[#This Row],[yi^]])^2</f>
        <v>0</v>
      </c>
    </row>
    <row r="5" spans="1:8" x14ac:dyDescent="0.35">
      <c r="A5">
        <v>2522</v>
      </c>
      <c r="B5">
        <v>2281</v>
      </c>
      <c r="C5">
        <f>Таблица1[[#This Row],[xi]]^2</f>
        <v>6360484</v>
      </c>
      <c r="D5">
        <f>Таблица1[[#This Row],[xi]]*Таблица1[[#This Row],[yi]]</f>
        <v>5752682</v>
      </c>
      <c r="E5">
        <f>Таблица1[[#This Row],[yi]]</f>
        <v>2281</v>
      </c>
      <c r="F5">
        <f>(Таблица1[[#This Row],[yi]]-AVERAGE(Таблица1[yi]))^2</f>
        <v>20306.25</v>
      </c>
      <c r="G5">
        <f>(Таблица1[[#This Row],[yi^]]-AVERAGE(Таблица1[yi]))^2</f>
        <v>20306.25</v>
      </c>
      <c r="H5">
        <f>(Таблица1[[#This Row],[yi]]-Таблица1[[#This Row],[yi^]])^2</f>
        <v>0</v>
      </c>
    </row>
    <row r="6" spans="1:8" x14ac:dyDescent="0.35">
      <c r="A6">
        <v>2700</v>
      </c>
      <c r="B6">
        <v>2641</v>
      </c>
      <c r="C6">
        <f>Таблица1[[#This Row],[xi]]^2</f>
        <v>7290000</v>
      </c>
      <c r="D6">
        <f>Таблица1[[#This Row],[xi]]*Таблица1[[#This Row],[yi]]</f>
        <v>7130700</v>
      </c>
      <c r="E6">
        <f>Таблица1[[#This Row],[yi]]</f>
        <v>2641</v>
      </c>
      <c r="F6">
        <f>(Таблица1[[#This Row],[yi]]-AVERAGE(Таблица1[yi]))^2</f>
        <v>47306.25</v>
      </c>
      <c r="G6">
        <f>(Таблица1[[#This Row],[yi^]]-AVERAGE(Таблица1[yi]))^2</f>
        <v>47306.25</v>
      </c>
      <c r="H6">
        <f>(Таблица1[[#This Row],[yi]]-Таблица1[[#This Row],[yi^]])^2</f>
        <v>0</v>
      </c>
    </row>
    <row r="7" spans="1:8" x14ac:dyDescent="0.35">
      <c r="A7">
        <v>2531</v>
      </c>
      <c r="B7">
        <v>2385</v>
      </c>
      <c r="C7">
        <f>Таблица1[[#This Row],[xi]]^2</f>
        <v>6405961</v>
      </c>
      <c r="D7">
        <f>Таблица1[[#This Row],[xi]]*Таблица1[[#This Row],[yi]]</f>
        <v>6036435</v>
      </c>
      <c r="E7">
        <f>Таблица1[[#This Row],[yi]]</f>
        <v>2385</v>
      </c>
      <c r="F7">
        <f>(Таблица1[[#This Row],[yi]]-AVERAGE(Таблица1[yi]))^2</f>
        <v>1482.25</v>
      </c>
      <c r="G7">
        <f>(Таблица1[[#This Row],[yi^]]-AVERAGE(Таблица1[yi]))^2</f>
        <v>1482.25</v>
      </c>
      <c r="H7">
        <f>(Таблица1[[#This Row],[yi]]-Таблица1[[#This Row],[yi^]])^2</f>
        <v>0</v>
      </c>
    </row>
    <row r="8" spans="1:8" x14ac:dyDescent="0.35">
      <c r="A8">
        <v>2390</v>
      </c>
      <c r="B8">
        <v>2297</v>
      </c>
      <c r="C8">
        <f>Таблица1[[#This Row],[xi]]^2</f>
        <v>5712100</v>
      </c>
      <c r="D8">
        <f>Таблица1[[#This Row],[xi]]*Таблица1[[#This Row],[yi]]</f>
        <v>5489830</v>
      </c>
      <c r="E8">
        <f>Таблица1[[#This Row],[yi]]</f>
        <v>2297</v>
      </c>
      <c r="F8">
        <f>(Таблица1[[#This Row],[yi]]-AVERAGE(Таблица1[yi]))^2</f>
        <v>16002.25</v>
      </c>
      <c r="G8">
        <f>(Таблица1[[#This Row],[yi^]]-AVERAGE(Таблица1[yi]))^2</f>
        <v>16002.25</v>
      </c>
      <c r="H8">
        <f>(Таблица1[[#This Row],[yi]]-Таблица1[[#This Row],[yi^]])^2</f>
        <v>0</v>
      </c>
    </row>
    <row r="9" spans="1:8" x14ac:dyDescent="0.35">
      <c r="A9">
        <v>2595</v>
      </c>
      <c r="B9">
        <v>2416</v>
      </c>
      <c r="C9">
        <f>Таблица1[[#This Row],[xi]]^2</f>
        <v>6734025</v>
      </c>
      <c r="D9">
        <f>Таблица1[[#This Row],[xi]]*Таблица1[[#This Row],[yi]]</f>
        <v>6269520</v>
      </c>
      <c r="E9">
        <f>Таблица1[[#This Row],[yi]]</f>
        <v>2416</v>
      </c>
      <c r="F9">
        <f>(Таблица1[[#This Row],[yi]]-AVERAGE(Таблица1[yi]))^2</f>
        <v>56.25</v>
      </c>
      <c r="G9">
        <f>(Таблица1[[#This Row],[yi^]]-AVERAGE(Таблица1[yi]))^2</f>
        <v>56.25</v>
      </c>
      <c r="H9">
        <f>(Таблица1[[#This Row],[yi]]-Таблица1[[#This Row],[yi^]])^2</f>
        <v>0</v>
      </c>
    </row>
    <row r="10" spans="1:8" x14ac:dyDescent="0.35">
      <c r="A10">
        <v>2524</v>
      </c>
      <c r="B10">
        <v>2460</v>
      </c>
      <c r="C10">
        <f>Таблица1[[#This Row],[xi]]^2</f>
        <v>6370576</v>
      </c>
      <c r="D10">
        <f>Таблица1[[#This Row],[xi]]*Таблица1[[#This Row],[yi]]</f>
        <v>6209040</v>
      </c>
      <c r="E10">
        <f>Таблица1[[#This Row],[yi]]</f>
        <v>2460</v>
      </c>
      <c r="F10">
        <f>(Таблица1[[#This Row],[yi]]-AVERAGE(Таблица1[yi]))^2</f>
        <v>1332.25</v>
      </c>
      <c r="G10">
        <f>(Таблица1[[#This Row],[yi^]]-AVERAGE(Таблица1[yi]))^2</f>
        <v>1332.25</v>
      </c>
      <c r="H10">
        <f>(Таблица1[[#This Row],[yi]]-Таблица1[[#This Row],[yi^]])^2</f>
        <v>0</v>
      </c>
    </row>
    <row r="11" spans="1:8" x14ac:dyDescent="0.35">
      <c r="A11">
        <v>2685</v>
      </c>
      <c r="B11">
        <v>2549</v>
      </c>
      <c r="C11">
        <f>Таблица1[[#This Row],[xi]]^2</f>
        <v>7209225</v>
      </c>
      <c r="D11">
        <f>Таблица1[[#This Row],[xi]]*Таблица1[[#This Row],[yi]]</f>
        <v>6844065</v>
      </c>
      <c r="E11">
        <f>Таблица1[[#This Row],[yi]]</f>
        <v>2549</v>
      </c>
      <c r="F11">
        <f>(Таблица1[[#This Row],[yi]]-AVERAGE(Таблица1[yi]))^2</f>
        <v>15750.25</v>
      </c>
      <c r="G11">
        <f>(Таблица1[[#This Row],[yi^]]-AVERAGE(Таблица1[yi]))^2</f>
        <v>15750.25</v>
      </c>
      <c r="H11">
        <f>(Таблица1[[#This Row],[yi]]-Таблица1[[#This Row],[yi^]])^2</f>
        <v>0</v>
      </c>
    </row>
    <row r="12" spans="1:8" x14ac:dyDescent="0.35">
      <c r="A12">
        <f>SUM(Таблица1[xi])</f>
        <v>25435</v>
      </c>
      <c r="B12">
        <f>SUM(Таблица1[yi])</f>
        <v>24235</v>
      </c>
      <c r="C12">
        <f>SUM(Таблица1[xi2])</f>
        <v>64786083</v>
      </c>
      <c r="D12">
        <f>SUM(Таблица1[xiyi])</f>
        <v>61729016</v>
      </c>
      <c r="E12">
        <f>SUM(Таблица1[yi^])</f>
        <v>24235</v>
      </c>
      <c r="F12">
        <f>SUM(Таблица1[(yi-ymean)^2])</f>
        <v>111838.5</v>
      </c>
      <c r="G12">
        <f>SUM(Таблица1[(yi^-ymean)^2])</f>
        <v>111838.5</v>
      </c>
      <c r="H12">
        <f>SUM(Таблица1[(yi-y^)^2])</f>
        <v>0</v>
      </c>
    </row>
    <row r="13" spans="1:8" x14ac:dyDescent="0.35">
      <c r="A13">
        <f>AVERAGE(Таблица1[xi])</f>
        <v>2543.5</v>
      </c>
      <c r="B13">
        <f>AVERAGE(Таблица1[yi])</f>
        <v>2423.5</v>
      </c>
      <c r="C13">
        <f>AVERAGE(Таблица1[xi2])</f>
        <v>6478608.2999999998</v>
      </c>
      <c r="D13">
        <f>AVERAGE(Таблица1[xiyi])</f>
        <v>6172901.5999999996</v>
      </c>
      <c r="E13">
        <f>AVERAGE(Таблица1[yi^])</f>
        <v>2423.5</v>
      </c>
      <c r="F13">
        <f>AVERAGE(Таблица1[(yi-ymean)^2])</f>
        <v>11183.85</v>
      </c>
      <c r="G13">
        <f>AVERAGE(Таблица1[(yi^-ymean)^2])</f>
        <v>11183.85</v>
      </c>
      <c r="H13">
        <f>AVERAGE(Таблица1[(yi-y^)^2])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G17" sqref="G17"/>
    </sheetView>
  </sheetViews>
  <sheetFormatPr defaultRowHeight="14.5" x14ac:dyDescent="0.35"/>
  <cols>
    <col min="1" max="1" width="19.36328125" customWidth="1"/>
    <col min="2" max="2" width="20.08984375" customWidth="1"/>
    <col min="3" max="3" width="24.1796875" customWidth="1"/>
    <col min="4" max="4" width="16.6328125" customWidth="1"/>
    <col min="5" max="5" width="17.36328125" customWidth="1"/>
    <col min="6" max="6" width="16.1796875" customWidth="1"/>
    <col min="7" max="7" width="17.453125" customWidth="1"/>
    <col min="8" max="8" width="18.81640625" customWidth="1"/>
    <col min="9" max="9" width="15.54296875" customWidth="1"/>
  </cols>
  <sheetData>
    <row r="1" spans="1:11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5">
      <c r="A2" t="s">
        <v>1</v>
      </c>
      <c r="B2">
        <v>2508</v>
      </c>
      <c r="C2">
        <v>2572</v>
      </c>
      <c r="D2">
        <v>2408</v>
      </c>
      <c r="E2">
        <v>2522</v>
      </c>
      <c r="F2">
        <v>2700</v>
      </c>
      <c r="G2">
        <v>2531</v>
      </c>
      <c r="H2">
        <v>2390</v>
      </c>
      <c r="I2">
        <v>2595</v>
      </c>
      <c r="J2">
        <v>2524</v>
      </c>
      <c r="K2">
        <v>2685</v>
      </c>
    </row>
    <row r="3" spans="1:11" x14ac:dyDescent="0.35">
      <c r="A3" t="s">
        <v>2</v>
      </c>
      <c r="B3">
        <v>2406</v>
      </c>
      <c r="C3">
        <v>2464</v>
      </c>
      <c r="D3">
        <v>2336</v>
      </c>
      <c r="E3">
        <v>2281</v>
      </c>
      <c r="F3">
        <v>2641</v>
      </c>
      <c r="G3">
        <v>2385</v>
      </c>
      <c r="H3">
        <v>2297</v>
      </c>
      <c r="I3">
        <v>2416</v>
      </c>
      <c r="J3">
        <v>2460</v>
      </c>
      <c r="K3">
        <v>2549</v>
      </c>
    </row>
    <row r="5" spans="1:11" x14ac:dyDescent="0.35">
      <c r="A5" t="s">
        <v>3</v>
      </c>
    </row>
    <row r="6" spans="1:11" ht="15" thickBot="1" x14ac:dyDescent="0.4"/>
    <row r="7" spans="1:11" x14ac:dyDescent="0.35">
      <c r="A7" s="4" t="s">
        <v>4</v>
      </c>
      <c r="B7" s="4"/>
    </row>
    <row r="8" spans="1:11" x14ac:dyDescent="0.35">
      <c r="A8" s="1" t="s">
        <v>5</v>
      </c>
      <c r="B8" s="1">
        <v>0.85983244496317868</v>
      </c>
    </row>
    <row r="9" spans="1:11" x14ac:dyDescent="0.35">
      <c r="A9" s="1" t="s">
        <v>6</v>
      </c>
      <c r="B9" s="1">
        <v>0.73931183341135775</v>
      </c>
    </row>
    <row r="10" spans="1:11" x14ac:dyDescent="0.35">
      <c r="A10" s="1" t="s">
        <v>7</v>
      </c>
      <c r="B10" s="1">
        <v>-1.25</v>
      </c>
    </row>
    <row r="11" spans="1:11" x14ac:dyDescent="0.35">
      <c r="A11" s="1" t="s">
        <v>8</v>
      </c>
      <c r="B11" s="1">
        <v>60.368631671406838</v>
      </c>
    </row>
    <row r="12" spans="1:11" ht="15" thickBot="1" x14ac:dyDescent="0.4">
      <c r="A12" s="2" t="s">
        <v>9</v>
      </c>
      <c r="B12" s="2">
        <v>1</v>
      </c>
    </row>
    <row r="14" spans="1:11" ht="15" thickBot="1" x14ac:dyDescent="0.4">
      <c r="A14" t="s">
        <v>10</v>
      </c>
    </row>
    <row r="15" spans="1:11" x14ac:dyDescent="0.35">
      <c r="A15" s="3"/>
      <c r="B15" s="3" t="s">
        <v>15</v>
      </c>
      <c r="C15" s="3" t="s">
        <v>16</v>
      </c>
      <c r="D15" s="3" t="s">
        <v>17</v>
      </c>
      <c r="E15" s="3" t="s">
        <v>18</v>
      </c>
      <c r="F15" s="3" t="s">
        <v>19</v>
      </c>
    </row>
    <row r="16" spans="1:11" x14ac:dyDescent="0.35">
      <c r="A16" s="1" t="s">
        <v>11</v>
      </c>
      <c r="B16" s="1">
        <v>10</v>
      </c>
      <c r="C16" s="1">
        <v>82683.526480976099</v>
      </c>
      <c r="D16" s="1">
        <v>8268.3526480976125</v>
      </c>
      <c r="E16" s="1">
        <v>22.688005921740771</v>
      </c>
      <c r="F16" s="5" t="e">
        <v>#NUM!</v>
      </c>
    </row>
    <row r="17" spans="1:9" x14ac:dyDescent="0.35">
      <c r="A17" s="1" t="s">
        <v>12</v>
      </c>
      <c r="B17" s="1">
        <v>8</v>
      </c>
      <c r="C17" s="1">
        <v>29154.973519023875</v>
      </c>
      <c r="D17" s="1">
        <v>3644.3716898779844</v>
      </c>
      <c r="E17" s="1"/>
      <c r="F17" s="1"/>
    </row>
    <row r="18" spans="1:9" ht="15" thickBot="1" x14ac:dyDescent="0.4">
      <c r="A18" s="2" t="s">
        <v>13</v>
      </c>
      <c r="B18" s="2">
        <v>18</v>
      </c>
      <c r="C18" s="2">
        <v>111838.5</v>
      </c>
      <c r="D18" s="2"/>
      <c r="E18" s="2"/>
      <c r="F18" s="2"/>
    </row>
    <row r="19" spans="1:9" ht="15" thickBot="1" x14ac:dyDescent="0.4"/>
    <row r="20" spans="1:9" x14ac:dyDescent="0.35">
      <c r="A20" s="3"/>
      <c r="B20" s="3" t="s">
        <v>20</v>
      </c>
      <c r="C20" s="3" t="s">
        <v>8</v>
      </c>
      <c r="D20" s="3" t="s">
        <v>21</v>
      </c>
      <c r="E20" s="3" t="s">
        <v>22</v>
      </c>
      <c r="F20" s="3" t="s">
        <v>23</v>
      </c>
      <c r="G20" s="3" t="s">
        <v>24</v>
      </c>
      <c r="H20" s="3" t="s">
        <v>25</v>
      </c>
      <c r="I20" s="3" t="s">
        <v>26</v>
      </c>
    </row>
    <row r="21" spans="1:9" x14ac:dyDescent="0.35">
      <c r="A21" s="1" t="s">
        <v>14</v>
      </c>
      <c r="B21" s="1"/>
      <c r="C21" s="1"/>
      <c r="D21" s="1"/>
      <c r="E21" s="1"/>
      <c r="F21" s="1"/>
      <c r="G21" s="1"/>
      <c r="H21" s="1">
        <v>3.0595919130617282E-308</v>
      </c>
      <c r="I21" s="1">
        <v>3.0595920731486871E-308</v>
      </c>
    </row>
    <row r="22" spans="1:9" x14ac:dyDescent="0.35">
      <c r="A22" s="1" t="s">
        <v>27</v>
      </c>
      <c r="B22" s="1"/>
      <c r="C22" s="1"/>
      <c r="D22" s="1"/>
      <c r="E22" s="1"/>
      <c r="F22" s="1"/>
      <c r="G22" s="1"/>
      <c r="H22" s="1">
        <v>-4.3407434122264338E-294</v>
      </c>
      <c r="I22" s="1">
        <v>4.3407434122264338E-294</v>
      </c>
    </row>
    <row r="23" spans="1:9" x14ac:dyDescent="0.35">
      <c r="A23" s="1" t="s">
        <v>28</v>
      </c>
      <c r="B23" s="1"/>
      <c r="C23" s="1"/>
      <c r="D23" s="1"/>
      <c r="E23" s="1"/>
      <c r="F23" s="1"/>
      <c r="G23" s="1"/>
      <c r="H23" s="1">
        <v>0</v>
      </c>
      <c r="I23" s="1">
        <v>0</v>
      </c>
    </row>
    <row r="24" spans="1:9" x14ac:dyDescent="0.35">
      <c r="A24" s="1" t="s">
        <v>29</v>
      </c>
      <c r="B24" s="1"/>
      <c r="C24" s="1"/>
      <c r="D24" s="1"/>
      <c r="E24" s="1"/>
      <c r="F24" s="1"/>
      <c r="G24" s="1"/>
      <c r="H24" s="1">
        <v>0</v>
      </c>
      <c r="I24" s="1">
        <v>0</v>
      </c>
    </row>
    <row r="25" spans="1:9" x14ac:dyDescent="0.35">
      <c r="A25" s="1" t="s">
        <v>30</v>
      </c>
      <c r="B25" s="1"/>
      <c r="C25" s="1"/>
      <c r="D25" s="1"/>
      <c r="E25" s="1"/>
      <c r="F25" s="1"/>
      <c r="G25" s="1"/>
      <c r="H25" s="1">
        <v>0</v>
      </c>
      <c r="I25" s="1">
        <v>0</v>
      </c>
    </row>
    <row r="26" spans="1:9" x14ac:dyDescent="0.35">
      <c r="A26" s="1" t="s">
        <v>31</v>
      </c>
      <c r="B26" s="1"/>
      <c r="C26" s="1"/>
      <c r="D26" s="1"/>
      <c r="E26" s="1"/>
      <c r="F26" s="1"/>
      <c r="G26" s="1"/>
      <c r="H26" s="1">
        <v>2.8732258908494552E-288</v>
      </c>
      <c r="I26" s="1">
        <v>2.8732258908494552E-288</v>
      </c>
    </row>
    <row r="27" spans="1:9" x14ac:dyDescent="0.35">
      <c r="A27" s="1" t="s">
        <v>32</v>
      </c>
      <c r="B27" s="1"/>
      <c r="C27" s="1"/>
      <c r="D27" s="1"/>
      <c r="E27" s="1"/>
      <c r="F27" s="1"/>
      <c r="G27" s="1"/>
      <c r="H27" s="1">
        <v>0</v>
      </c>
      <c r="I27" s="1">
        <v>0</v>
      </c>
    </row>
    <row r="28" spans="1:9" x14ac:dyDescent="0.35">
      <c r="A28" s="1" t="s">
        <v>33</v>
      </c>
      <c r="B28" s="1"/>
      <c r="C28" s="1"/>
      <c r="D28" s="1"/>
      <c r="E28" s="1"/>
      <c r="F28" s="1"/>
      <c r="G28" s="1"/>
      <c r="H28" s="1">
        <v>1.79068794283532E-149</v>
      </c>
      <c r="I28" s="1">
        <v>1.79068794283532E-149</v>
      </c>
    </row>
    <row r="29" spans="1:9" x14ac:dyDescent="0.35">
      <c r="A29" s="1" t="s">
        <v>34</v>
      </c>
      <c r="B29" s="1"/>
      <c r="C29" s="1"/>
      <c r="D29" s="1"/>
      <c r="E29" s="1"/>
      <c r="F29" s="1"/>
      <c r="G29" s="1"/>
      <c r="H29" s="1">
        <v>9.220211186001087E-270</v>
      </c>
      <c r="I29" s="1">
        <v>-9.220211186001087E-270</v>
      </c>
    </row>
    <row r="30" spans="1:9" x14ac:dyDescent="0.35">
      <c r="A30" s="1" t="s">
        <v>35</v>
      </c>
      <c r="B30" s="1">
        <v>14.322345256372955</v>
      </c>
      <c r="C30" s="1">
        <v>506.15063093804332</v>
      </c>
      <c r="D30" s="1">
        <v>2.8296606545426036E-2</v>
      </c>
      <c r="E30" s="1">
        <v>0.97811874490711959</v>
      </c>
      <c r="F30" s="1">
        <v>-1152.8631027229533</v>
      </c>
      <c r="G30" s="1">
        <v>1181.5077932356992</v>
      </c>
      <c r="H30" s="1">
        <v>-1152.8631027229533</v>
      </c>
      <c r="I30" s="1">
        <v>1181.5077932356992</v>
      </c>
    </row>
    <row r="31" spans="1:9" ht="15" thickBot="1" x14ac:dyDescent="0.4">
      <c r="A31" s="2" t="s">
        <v>36</v>
      </c>
      <c r="B31" s="2">
        <v>0.94718995665171113</v>
      </c>
      <c r="C31" s="2">
        <v>0.19885610151634842</v>
      </c>
      <c r="D31" s="2">
        <v>4.7631928285280223</v>
      </c>
      <c r="E31" s="2">
        <v>1.4209664446838189E-3</v>
      </c>
      <c r="F31" s="2">
        <v>0.48862696424443203</v>
      </c>
      <c r="G31" s="2">
        <v>1.4057529490589902</v>
      </c>
      <c r="H31" s="2">
        <v>0.48862696424443203</v>
      </c>
      <c r="I31" s="2">
        <v>1.4057529490589902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Пример1_Ручной расчет</vt:lpstr>
      <vt:lpstr>Пример1_Регрессия_АнД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2015-06-05T18:19:34Z</dcterms:created>
  <dcterms:modified xsi:type="dcterms:W3CDTF">2021-10-01T15:37:48Z</dcterms:modified>
</cp:coreProperties>
</file>